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620783bd5d64abe/Simpson County WD/"/>
    </mc:Choice>
  </mc:AlternateContent>
  <xr:revisionPtr revIDLastSave="0" documentId="8_{C3F94404-BF69-4626-B6E6-6627DE52F547}" xr6:coauthVersionLast="47" xr6:coauthVersionMax="47" xr10:uidLastSave="{00000000-0000-0000-0000-000000000000}"/>
  <bookViews>
    <workbookView xWindow="-98" yWindow="-98" windowWidth="20715" windowHeight="13515" xr2:uid="{00000000-000D-0000-FFFF-FFFF00000000}"/>
  </bookViews>
  <sheets>
    <sheet name="PSC Rate Study" sheetId="3" r:id="rId1"/>
  </sheets>
  <definedNames>
    <definedName name="_xlnm.Print_Area" localSheetId="0">'PSC Rate Study'!$A$1:$AE$3033</definedName>
    <definedName name="_xlnm.Print_Titles" localSheetId="0">'PSC Rate Study'!$1:$6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3032" i="3" l="1"/>
  <c r="AC3014" i="3"/>
  <c r="AC2991" i="3"/>
  <c r="AC2938" i="3"/>
  <c r="AC2905" i="3"/>
  <c r="AC2645" i="3"/>
  <c r="AD1534" i="3"/>
  <c r="AC1534" i="3"/>
  <c r="AC957" i="3"/>
  <c r="AC931" i="3"/>
  <c r="J2825" i="3"/>
  <c r="J2645" i="3"/>
  <c r="J2185" i="3"/>
  <c r="J1534" i="3"/>
  <c r="J931" i="3"/>
  <c r="J2828" i="3" l="1"/>
  <c r="J2757" i="3"/>
  <c r="J2648" i="3"/>
  <c r="J2188" i="3"/>
  <c r="J1537" i="3"/>
  <c r="J934" i="3"/>
  <c r="AD3014" i="3"/>
  <c r="N3014" i="3"/>
  <c r="AE3013" i="3"/>
  <c r="U3013" i="3"/>
  <c r="V3013" i="3" s="1"/>
  <c r="S3013" i="3"/>
  <c r="O3013" i="3"/>
  <c r="I3013" i="3"/>
  <c r="AE3012" i="3"/>
  <c r="U3012" i="3"/>
  <c r="V3012" i="3" s="1"/>
  <c r="S3012" i="3"/>
  <c r="O3012" i="3"/>
  <c r="I3012" i="3"/>
  <c r="AE3011" i="3"/>
  <c r="U3011" i="3"/>
  <c r="V3011" i="3" s="1"/>
  <c r="S3011" i="3"/>
  <c r="Q3011" i="3"/>
  <c r="O3011" i="3"/>
  <c r="P3011" i="3" s="1"/>
  <c r="I3011" i="3"/>
  <c r="AE3010" i="3"/>
  <c r="U3010" i="3"/>
  <c r="V3010" i="3" s="1"/>
  <c r="S3010" i="3"/>
  <c r="O3010" i="3"/>
  <c r="I3010" i="3"/>
  <c r="AE3009" i="3"/>
  <c r="U3009" i="3"/>
  <c r="V3009" i="3" s="1"/>
  <c r="S3009" i="3"/>
  <c r="O3009" i="3"/>
  <c r="I3009" i="3"/>
  <c r="AE3008" i="3"/>
  <c r="U3008" i="3"/>
  <c r="V3008" i="3" s="1"/>
  <c r="S3008" i="3"/>
  <c r="O3008" i="3"/>
  <c r="I3008" i="3"/>
  <c r="AE3007" i="3"/>
  <c r="U3007" i="3"/>
  <c r="V3007" i="3" s="1"/>
  <c r="S3007" i="3"/>
  <c r="O3007" i="3"/>
  <c r="I3007" i="3"/>
  <c r="W3007" i="3" s="1"/>
  <c r="AE3006" i="3"/>
  <c r="U3006" i="3"/>
  <c r="V3006" i="3" s="1"/>
  <c r="S3006" i="3"/>
  <c r="O3006" i="3"/>
  <c r="I3006" i="3"/>
  <c r="AE3005" i="3"/>
  <c r="U3005" i="3"/>
  <c r="V3005" i="3" s="1"/>
  <c r="S3005" i="3"/>
  <c r="O3005" i="3"/>
  <c r="I3005" i="3"/>
  <c r="AE3004" i="3"/>
  <c r="U3004" i="3"/>
  <c r="Y3004" i="3" s="1"/>
  <c r="S3004" i="3"/>
  <c r="O3004" i="3"/>
  <c r="P3004" i="3" s="1"/>
  <c r="I3004" i="3"/>
  <c r="AE3003" i="3"/>
  <c r="U3003" i="3"/>
  <c r="Y3003" i="3" s="1"/>
  <c r="S3003" i="3"/>
  <c r="O3003" i="3"/>
  <c r="I3003" i="3"/>
  <c r="AE3002" i="3"/>
  <c r="U3002" i="3"/>
  <c r="S3002" i="3"/>
  <c r="O3002" i="3"/>
  <c r="I3002" i="3"/>
  <c r="AE3001" i="3"/>
  <c r="U3001" i="3"/>
  <c r="V3001" i="3" s="1"/>
  <c r="Z3001" i="3" s="1"/>
  <c r="S3001" i="3"/>
  <c r="O3001" i="3"/>
  <c r="P3001" i="3" s="1"/>
  <c r="I3001" i="3"/>
  <c r="AE3000" i="3"/>
  <c r="U3000" i="3"/>
  <c r="V3000" i="3" s="1"/>
  <c r="Z3000" i="3" s="1"/>
  <c r="S3000" i="3"/>
  <c r="O3000" i="3"/>
  <c r="Q3000" i="3" s="1"/>
  <c r="I3000" i="3"/>
  <c r="AE2999" i="3"/>
  <c r="U2999" i="3"/>
  <c r="Y2999" i="3" s="1"/>
  <c r="S2999" i="3"/>
  <c r="O2999" i="3"/>
  <c r="Q2999" i="3" s="1"/>
  <c r="I2999" i="3"/>
  <c r="AE2998" i="3"/>
  <c r="U2998" i="3"/>
  <c r="S2998" i="3"/>
  <c r="O2998" i="3"/>
  <c r="I2998" i="3"/>
  <c r="AD2991" i="3"/>
  <c r="N2991" i="3"/>
  <c r="AE2990" i="3"/>
  <c r="W2990" i="3"/>
  <c r="U2990" i="3"/>
  <c r="V2990" i="3" s="1"/>
  <c r="S2990" i="3"/>
  <c r="O2990" i="3"/>
  <c r="I2990" i="3"/>
  <c r="AE2989" i="3"/>
  <c r="V2989" i="3"/>
  <c r="U2989" i="3"/>
  <c r="S2989" i="3"/>
  <c r="O2989" i="3"/>
  <c r="Q2989" i="3" s="1"/>
  <c r="I2989" i="3"/>
  <c r="AE2988" i="3"/>
  <c r="V2988" i="3"/>
  <c r="U2988" i="3"/>
  <c r="S2988" i="3"/>
  <c r="O2988" i="3"/>
  <c r="Q2988" i="3" s="1"/>
  <c r="I2988" i="3"/>
  <c r="AE2987" i="3"/>
  <c r="U2987" i="3"/>
  <c r="V2987" i="3" s="1"/>
  <c r="S2987" i="3"/>
  <c r="O2987" i="3"/>
  <c r="I2987" i="3"/>
  <c r="AE2986" i="3"/>
  <c r="U2986" i="3"/>
  <c r="V2986" i="3" s="1"/>
  <c r="S2986" i="3"/>
  <c r="O2986" i="3"/>
  <c r="I2986" i="3"/>
  <c r="AE2985" i="3"/>
  <c r="U2985" i="3"/>
  <c r="V2985" i="3" s="1"/>
  <c r="S2985" i="3"/>
  <c r="O2985" i="3"/>
  <c r="I2985" i="3"/>
  <c r="AE2984" i="3"/>
  <c r="U2984" i="3"/>
  <c r="V2984" i="3" s="1"/>
  <c r="S2984" i="3"/>
  <c r="O2984" i="3"/>
  <c r="P2984" i="3" s="1"/>
  <c r="I2984" i="3"/>
  <c r="AE2983" i="3"/>
  <c r="U2983" i="3"/>
  <c r="V2983" i="3" s="1"/>
  <c r="S2983" i="3"/>
  <c r="O2983" i="3"/>
  <c r="I2983" i="3"/>
  <c r="W2983" i="3" s="1"/>
  <c r="AE2982" i="3"/>
  <c r="V2982" i="3"/>
  <c r="U2982" i="3"/>
  <c r="S2982" i="3"/>
  <c r="O2982" i="3"/>
  <c r="I2982" i="3"/>
  <c r="W2982" i="3" s="1"/>
  <c r="AE2981" i="3"/>
  <c r="U2981" i="3"/>
  <c r="V2981" i="3" s="1"/>
  <c r="S2981" i="3"/>
  <c r="O2981" i="3"/>
  <c r="I2981" i="3"/>
  <c r="AE2980" i="3"/>
  <c r="U2980" i="3"/>
  <c r="V2980" i="3" s="1"/>
  <c r="S2980" i="3"/>
  <c r="O2980" i="3"/>
  <c r="P2980" i="3" s="1"/>
  <c r="I2980" i="3"/>
  <c r="AE2979" i="3"/>
  <c r="U2979" i="3"/>
  <c r="V2979" i="3" s="1"/>
  <c r="S2979" i="3"/>
  <c r="O2979" i="3"/>
  <c r="I2979" i="3"/>
  <c r="AE2978" i="3"/>
  <c r="U2978" i="3"/>
  <c r="V2978" i="3" s="1"/>
  <c r="S2978" i="3"/>
  <c r="O2978" i="3"/>
  <c r="I2978" i="3"/>
  <c r="AE2977" i="3"/>
  <c r="U2977" i="3"/>
  <c r="V2977" i="3" s="1"/>
  <c r="S2977" i="3"/>
  <c r="O2977" i="3"/>
  <c r="I2977" i="3"/>
  <c r="AE2976" i="3"/>
  <c r="U2976" i="3"/>
  <c r="V2976" i="3" s="1"/>
  <c r="S2976" i="3"/>
  <c r="O2976" i="3"/>
  <c r="I2976" i="3"/>
  <c r="AE2975" i="3"/>
  <c r="U2975" i="3"/>
  <c r="V2975" i="3" s="1"/>
  <c r="S2975" i="3"/>
  <c r="O2975" i="3"/>
  <c r="I2975" i="3"/>
  <c r="AE2974" i="3"/>
  <c r="U2974" i="3"/>
  <c r="V2974" i="3" s="1"/>
  <c r="S2974" i="3"/>
  <c r="O2974" i="3"/>
  <c r="I2974" i="3"/>
  <c r="AE2973" i="3"/>
  <c r="U2973" i="3"/>
  <c r="V2973" i="3" s="1"/>
  <c r="S2973" i="3"/>
  <c r="O2973" i="3"/>
  <c r="I2973" i="3"/>
  <c r="AE2972" i="3"/>
  <c r="U2972" i="3"/>
  <c r="V2972" i="3" s="1"/>
  <c r="S2972" i="3"/>
  <c r="O2972" i="3"/>
  <c r="I2972" i="3"/>
  <c r="AE2971" i="3"/>
  <c r="Y2971" i="3"/>
  <c r="U2971" i="3"/>
  <c r="V2971" i="3" s="1"/>
  <c r="S2971" i="3"/>
  <c r="O2971" i="3"/>
  <c r="I2971" i="3"/>
  <c r="AE2970" i="3"/>
  <c r="Y2970" i="3"/>
  <c r="U2970" i="3"/>
  <c r="V2970" i="3" s="1"/>
  <c r="S2970" i="3"/>
  <c r="O2970" i="3"/>
  <c r="P2970" i="3" s="1"/>
  <c r="I2970" i="3"/>
  <c r="AE2969" i="3"/>
  <c r="Y2969" i="3"/>
  <c r="U2969" i="3"/>
  <c r="V2969" i="3" s="1"/>
  <c r="S2969" i="3"/>
  <c r="Z2969" i="3" s="1"/>
  <c r="O2969" i="3"/>
  <c r="Q2969" i="3" s="1"/>
  <c r="I2969" i="3"/>
  <c r="AE2968" i="3"/>
  <c r="Y2968" i="3"/>
  <c r="U2968" i="3"/>
  <c r="V2968" i="3" s="1"/>
  <c r="S2968" i="3"/>
  <c r="Z2968" i="3" s="1"/>
  <c r="O2968" i="3"/>
  <c r="I2968" i="3"/>
  <c r="AE2967" i="3"/>
  <c r="Y2967" i="3"/>
  <c r="U2967" i="3"/>
  <c r="V2967" i="3" s="1"/>
  <c r="S2967" i="3"/>
  <c r="Q2967" i="3"/>
  <c r="O2967" i="3"/>
  <c r="P2967" i="3" s="1"/>
  <c r="I2967" i="3"/>
  <c r="AE2966" i="3"/>
  <c r="Y2966" i="3"/>
  <c r="V2966" i="3"/>
  <c r="U2966" i="3"/>
  <c r="S2966" i="3"/>
  <c r="P2966" i="3"/>
  <c r="O2966" i="3"/>
  <c r="Q2966" i="3" s="1"/>
  <c r="I2966" i="3"/>
  <c r="AE2965" i="3"/>
  <c r="Y2965" i="3"/>
  <c r="U2965" i="3"/>
  <c r="V2965" i="3" s="1"/>
  <c r="S2965" i="3"/>
  <c r="O2965" i="3"/>
  <c r="Q2965" i="3" s="1"/>
  <c r="I2965" i="3"/>
  <c r="AE2964" i="3"/>
  <c r="Y2964" i="3"/>
  <c r="U2964" i="3"/>
  <c r="V2964" i="3" s="1"/>
  <c r="S2964" i="3"/>
  <c r="O2964" i="3"/>
  <c r="I2964" i="3"/>
  <c r="AE2963" i="3"/>
  <c r="Y2963" i="3"/>
  <c r="U2963" i="3"/>
  <c r="V2963" i="3" s="1"/>
  <c r="S2963" i="3"/>
  <c r="O2963" i="3"/>
  <c r="Q2963" i="3" s="1"/>
  <c r="I2963" i="3"/>
  <c r="AE2962" i="3"/>
  <c r="Y2962" i="3"/>
  <c r="U2962" i="3"/>
  <c r="V2962" i="3" s="1"/>
  <c r="S2962" i="3"/>
  <c r="Q2962" i="3"/>
  <c r="O2962" i="3"/>
  <c r="P2962" i="3" s="1"/>
  <c r="I2962" i="3"/>
  <c r="AE2961" i="3"/>
  <c r="Y2961" i="3"/>
  <c r="U2961" i="3"/>
  <c r="V2961" i="3" s="1"/>
  <c r="S2961" i="3"/>
  <c r="O2961" i="3"/>
  <c r="Q2961" i="3" s="1"/>
  <c r="I2961" i="3"/>
  <c r="AE2960" i="3"/>
  <c r="Y2960" i="3"/>
  <c r="U2960" i="3"/>
  <c r="V2960" i="3" s="1"/>
  <c r="S2960" i="3"/>
  <c r="O2960" i="3"/>
  <c r="I2960" i="3"/>
  <c r="AE2959" i="3"/>
  <c r="Y2959" i="3"/>
  <c r="U2959" i="3"/>
  <c r="V2959" i="3" s="1"/>
  <c r="S2959" i="3"/>
  <c r="Q2959" i="3"/>
  <c r="O2959" i="3"/>
  <c r="P2959" i="3" s="1"/>
  <c r="I2959" i="3"/>
  <c r="AE2958" i="3"/>
  <c r="Y2958" i="3"/>
  <c r="U2958" i="3"/>
  <c r="V2958" i="3" s="1"/>
  <c r="S2958" i="3"/>
  <c r="O2958" i="3"/>
  <c r="I2958" i="3"/>
  <c r="AE2957" i="3"/>
  <c r="Y2957" i="3"/>
  <c r="U2957" i="3"/>
  <c r="V2957" i="3" s="1"/>
  <c r="S2957" i="3"/>
  <c r="O2957" i="3"/>
  <c r="I2957" i="3"/>
  <c r="AE2956" i="3"/>
  <c r="Y2956" i="3"/>
  <c r="U2956" i="3"/>
  <c r="V2956" i="3" s="1"/>
  <c r="S2956" i="3"/>
  <c r="Z2956" i="3" s="1"/>
  <c r="O2956" i="3"/>
  <c r="I2956" i="3"/>
  <c r="AE2955" i="3"/>
  <c r="Y2955" i="3"/>
  <c r="U2955" i="3"/>
  <c r="V2955" i="3" s="1"/>
  <c r="S2955" i="3"/>
  <c r="Z2955" i="3" s="1"/>
  <c r="O2955" i="3"/>
  <c r="I2955" i="3"/>
  <c r="AE2954" i="3"/>
  <c r="Y2954" i="3"/>
  <c r="U2954" i="3"/>
  <c r="V2954" i="3" s="1"/>
  <c r="S2954" i="3"/>
  <c r="O2954" i="3"/>
  <c r="Q2954" i="3" s="1"/>
  <c r="I2954" i="3"/>
  <c r="AD2947" i="3"/>
  <c r="AC2947" i="3"/>
  <c r="N2947" i="3"/>
  <c r="AE2946" i="3"/>
  <c r="U2946" i="3"/>
  <c r="V2946" i="3" s="1"/>
  <c r="S2946" i="3"/>
  <c r="O2946" i="3"/>
  <c r="I2946" i="3"/>
  <c r="W2946" i="3" s="1"/>
  <c r="AE2945" i="3"/>
  <c r="U2945" i="3"/>
  <c r="V2945" i="3" s="1"/>
  <c r="S2945" i="3"/>
  <c r="O2945" i="3"/>
  <c r="I2945" i="3"/>
  <c r="AD2938" i="3"/>
  <c r="N2938" i="3"/>
  <c r="AE2937" i="3"/>
  <c r="U2937" i="3"/>
  <c r="V2937" i="3" s="1"/>
  <c r="W2937" i="3" s="1"/>
  <c r="S2937" i="3"/>
  <c r="O2937" i="3"/>
  <c r="I2937" i="3"/>
  <c r="AE2936" i="3"/>
  <c r="U2936" i="3"/>
  <c r="V2936" i="3" s="1"/>
  <c r="S2936" i="3"/>
  <c r="O2936" i="3"/>
  <c r="I2936" i="3"/>
  <c r="AE2935" i="3"/>
  <c r="U2935" i="3"/>
  <c r="V2935" i="3" s="1"/>
  <c r="S2935" i="3"/>
  <c r="O2935" i="3"/>
  <c r="I2935" i="3"/>
  <c r="AE2934" i="3"/>
  <c r="U2934" i="3"/>
  <c r="V2934" i="3" s="1"/>
  <c r="S2934" i="3"/>
  <c r="O2934" i="3"/>
  <c r="I2934" i="3"/>
  <c r="AE2933" i="3"/>
  <c r="U2933" i="3"/>
  <c r="V2933" i="3" s="1"/>
  <c r="S2933" i="3"/>
  <c r="P2933" i="3"/>
  <c r="O2933" i="3"/>
  <c r="Q2933" i="3" s="1"/>
  <c r="I2933" i="3"/>
  <c r="AE2932" i="3"/>
  <c r="U2932" i="3"/>
  <c r="V2932" i="3" s="1"/>
  <c r="S2932" i="3"/>
  <c r="Q2932" i="3"/>
  <c r="O2932" i="3"/>
  <c r="P2932" i="3" s="1"/>
  <c r="I2932" i="3"/>
  <c r="W2932" i="3" s="1"/>
  <c r="AE2931" i="3"/>
  <c r="U2931" i="3"/>
  <c r="V2931" i="3" s="1"/>
  <c r="S2931" i="3"/>
  <c r="O2931" i="3"/>
  <c r="I2931" i="3"/>
  <c r="AE2930" i="3"/>
  <c r="U2930" i="3"/>
  <c r="V2930" i="3" s="1"/>
  <c r="S2930" i="3"/>
  <c r="O2930" i="3"/>
  <c r="Q2930" i="3" s="1"/>
  <c r="I2930" i="3"/>
  <c r="AE2929" i="3"/>
  <c r="U2929" i="3"/>
  <c r="V2929" i="3" s="1"/>
  <c r="S2929" i="3"/>
  <c r="O2929" i="3"/>
  <c r="I2929" i="3"/>
  <c r="W2929" i="3" s="1"/>
  <c r="AE2928" i="3"/>
  <c r="U2928" i="3"/>
  <c r="V2928" i="3" s="1"/>
  <c r="S2928" i="3"/>
  <c r="O2928" i="3"/>
  <c r="I2928" i="3"/>
  <c r="AE2927" i="3"/>
  <c r="U2927" i="3"/>
  <c r="V2927" i="3" s="1"/>
  <c r="S2927" i="3"/>
  <c r="O2927" i="3"/>
  <c r="I2927" i="3"/>
  <c r="AE2926" i="3"/>
  <c r="U2926" i="3"/>
  <c r="V2926" i="3" s="1"/>
  <c r="S2926" i="3"/>
  <c r="O2926" i="3"/>
  <c r="I2926" i="3"/>
  <c r="AE2925" i="3"/>
  <c r="U2925" i="3"/>
  <c r="V2925" i="3" s="1"/>
  <c r="S2925" i="3"/>
  <c r="O2925" i="3"/>
  <c r="I2925" i="3"/>
  <c r="AE2924" i="3"/>
  <c r="U2924" i="3"/>
  <c r="V2924" i="3" s="1"/>
  <c r="S2924" i="3"/>
  <c r="O2924" i="3"/>
  <c r="I2924" i="3"/>
  <c r="AE2923" i="3"/>
  <c r="U2923" i="3"/>
  <c r="V2923" i="3" s="1"/>
  <c r="S2923" i="3"/>
  <c r="O2923" i="3"/>
  <c r="I2923" i="3"/>
  <c r="AE2922" i="3"/>
  <c r="U2922" i="3"/>
  <c r="V2922" i="3" s="1"/>
  <c r="S2922" i="3"/>
  <c r="O2922" i="3"/>
  <c r="I2922" i="3"/>
  <c r="AE2921" i="3"/>
  <c r="U2921" i="3"/>
  <c r="V2921" i="3" s="1"/>
  <c r="S2921" i="3"/>
  <c r="O2921" i="3"/>
  <c r="P2921" i="3" s="1"/>
  <c r="I2921" i="3"/>
  <c r="AE2920" i="3"/>
  <c r="U2920" i="3"/>
  <c r="V2920" i="3" s="1"/>
  <c r="S2920" i="3"/>
  <c r="Q2920" i="3"/>
  <c r="O2920" i="3"/>
  <c r="P2920" i="3" s="1"/>
  <c r="I2920" i="3"/>
  <c r="AE2919" i="3"/>
  <c r="U2919" i="3"/>
  <c r="V2919" i="3" s="1"/>
  <c r="S2919" i="3"/>
  <c r="O2919" i="3"/>
  <c r="I2919" i="3"/>
  <c r="AE2918" i="3"/>
  <c r="U2918" i="3"/>
  <c r="V2918" i="3" s="1"/>
  <c r="S2918" i="3"/>
  <c r="O2918" i="3"/>
  <c r="I2918" i="3"/>
  <c r="AE2917" i="3"/>
  <c r="U2917" i="3"/>
  <c r="V2917" i="3" s="1"/>
  <c r="S2917" i="3"/>
  <c r="O2917" i="3"/>
  <c r="I2917" i="3"/>
  <c r="AE2916" i="3"/>
  <c r="U2916" i="3"/>
  <c r="V2916" i="3" s="1"/>
  <c r="S2916" i="3"/>
  <c r="O2916" i="3"/>
  <c r="I2916" i="3"/>
  <c r="AE2915" i="3"/>
  <c r="U2915" i="3"/>
  <c r="V2915" i="3" s="1"/>
  <c r="S2915" i="3"/>
  <c r="O2915" i="3"/>
  <c r="I2915" i="3"/>
  <c r="AE2914" i="3"/>
  <c r="U2914" i="3"/>
  <c r="V2914" i="3" s="1"/>
  <c r="S2914" i="3"/>
  <c r="O2914" i="3"/>
  <c r="I2914" i="3"/>
  <c r="AE2913" i="3"/>
  <c r="U2913" i="3"/>
  <c r="V2913" i="3" s="1"/>
  <c r="S2913" i="3"/>
  <c r="O2913" i="3"/>
  <c r="I2913" i="3"/>
  <c r="W2913" i="3" s="1"/>
  <c r="AE2912" i="3"/>
  <c r="U2912" i="3"/>
  <c r="V2912" i="3" s="1"/>
  <c r="S2912" i="3"/>
  <c r="O2912" i="3"/>
  <c r="Q2912" i="3" s="1"/>
  <c r="I2912" i="3"/>
  <c r="W2912" i="3" s="1"/>
  <c r="AD2905" i="3"/>
  <c r="N2905" i="3"/>
  <c r="J2905" i="3"/>
  <c r="AE2904" i="3"/>
  <c r="Z2904" i="3"/>
  <c r="AA2904" i="3" s="1"/>
  <c r="U2904" i="3"/>
  <c r="V2904" i="3" s="1"/>
  <c r="S2904" i="3"/>
  <c r="I2904" i="3"/>
  <c r="AE2903" i="3"/>
  <c r="U2903" i="3"/>
  <c r="V2903" i="3" s="1"/>
  <c r="S2903" i="3"/>
  <c r="O2903" i="3"/>
  <c r="I2903" i="3"/>
  <c r="AE2902" i="3"/>
  <c r="U2902" i="3"/>
  <c r="V2902" i="3" s="1"/>
  <c r="S2902" i="3"/>
  <c r="O2902" i="3"/>
  <c r="I2902" i="3"/>
  <c r="AE2901" i="3"/>
  <c r="U2901" i="3"/>
  <c r="V2901" i="3" s="1"/>
  <c r="S2901" i="3"/>
  <c r="O2901" i="3"/>
  <c r="I2901" i="3"/>
  <c r="AE2900" i="3"/>
  <c r="U2900" i="3"/>
  <c r="V2900" i="3" s="1"/>
  <c r="S2900" i="3"/>
  <c r="O2900" i="3"/>
  <c r="P2900" i="3" s="1"/>
  <c r="I2900" i="3"/>
  <c r="AE2899" i="3"/>
  <c r="U2899" i="3"/>
  <c r="V2899" i="3" s="1"/>
  <c r="S2899" i="3"/>
  <c r="O2899" i="3"/>
  <c r="P2899" i="3" s="1"/>
  <c r="I2899" i="3"/>
  <c r="W2899" i="3" s="1"/>
  <c r="AE2898" i="3"/>
  <c r="U2898" i="3"/>
  <c r="V2898" i="3" s="1"/>
  <c r="S2898" i="3"/>
  <c r="O2898" i="3"/>
  <c r="I2898" i="3"/>
  <c r="AE2897" i="3"/>
  <c r="U2897" i="3"/>
  <c r="V2897" i="3" s="1"/>
  <c r="S2897" i="3"/>
  <c r="O2897" i="3"/>
  <c r="I2897" i="3"/>
  <c r="AE2896" i="3"/>
  <c r="U2896" i="3"/>
  <c r="V2896" i="3" s="1"/>
  <c r="S2896" i="3"/>
  <c r="O2896" i="3"/>
  <c r="P2896" i="3" s="1"/>
  <c r="I2896" i="3"/>
  <c r="AE2895" i="3"/>
  <c r="W2895" i="3"/>
  <c r="U2895" i="3"/>
  <c r="V2895" i="3" s="1"/>
  <c r="S2895" i="3"/>
  <c r="Q2895" i="3"/>
  <c r="O2895" i="3"/>
  <c r="P2895" i="3" s="1"/>
  <c r="I2895" i="3"/>
  <c r="AE2894" i="3"/>
  <c r="U2894" i="3"/>
  <c r="V2894" i="3" s="1"/>
  <c r="S2894" i="3"/>
  <c r="O2894" i="3"/>
  <c r="I2894" i="3"/>
  <c r="AE2893" i="3"/>
  <c r="U2893" i="3"/>
  <c r="V2893" i="3" s="1"/>
  <c r="S2893" i="3"/>
  <c r="Q2893" i="3"/>
  <c r="P2893" i="3"/>
  <c r="I2893" i="3"/>
  <c r="AE2892" i="3"/>
  <c r="Y2892" i="3"/>
  <c r="U2892" i="3"/>
  <c r="V2892" i="3" s="1"/>
  <c r="S2892" i="3"/>
  <c r="O2892" i="3"/>
  <c r="I2892" i="3"/>
  <c r="AE2891" i="3"/>
  <c r="Y2891" i="3"/>
  <c r="U2891" i="3"/>
  <c r="V2891" i="3" s="1"/>
  <c r="S2891" i="3"/>
  <c r="O2891" i="3"/>
  <c r="I2891" i="3"/>
  <c r="AE2890" i="3"/>
  <c r="Y2890" i="3"/>
  <c r="U2890" i="3"/>
  <c r="V2890" i="3" s="1"/>
  <c r="S2890" i="3"/>
  <c r="O2890" i="3"/>
  <c r="I2890" i="3"/>
  <c r="AE2889" i="3"/>
  <c r="Y2889" i="3"/>
  <c r="U2889" i="3"/>
  <c r="V2889" i="3" s="1"/>
  <c r="S2889" i="3"/>
  <c r="Z2889" i="3" s="1"/>
  <c r="O2889" i="3"/>
  <c r="I2889" i="3"/>
  <c r="AE2888" i="3"/>
  <c r="Y2888" i="3"/>
  <c r="U2888" i="3"/>
  <c r="V2888" i="3" s="1"/>
  <c r="S2888" i="3"/>
  <c r="O2888" i="3"/>
  <c r="I2888" i="3"/>
  <c r="AE2887" i="3"/>
  <c r="Y2887" i="3"/>
  <c r="U2887" i="3"/>
  <c r="V2887" i="3" s="1"/>
  <c r="S2887" i="3"/>
  <c r="O2887" i="3"/>
  <c r="I2887" i="3"/>
  <c r="AE2886" i="3"/>
  <c r="Y2886" i="3"/>
  <c r="U2886" i="3"/>
  <c r="V2886" i="3" s="1"/>
  <c r="S2886" i="3"/>
  <c r="O2886" i="3"/>
  <c r="I2886" i="3"/>
  <c r="AE2885" i="3"/>
  <c r="Y2885" i="3"/>
  <c r="U2885" i="3"/>
  <c r="V2885" i="3" s="1"/>
  <c r="S2885" i="3"/>
  <c r="Z2885" i="3" s="1"/>
  <c r="O2885" i="3"/>
  <c r="I2885" i="3"/>
  <c r="AE2884" i="3"/>
  <c r="Y2884" i="3"/>
  <c r="U2884" i="3"/>
  <c r="V2884" i="3" s="1"/>
  <c r="S2884" i="3"/>
  <c r="P2884" i="3"/>
  <c r="O2884" i="3"/>
  <c r="Q2884" i="3" s="1"/>
  <c r="I2884" i="3"/>
  <c r="AE2883" i="3"/>
  <c r="Y2883" i="3"/>
  <c r="U2883" i="3"/>
  <c r="V2883" i="3" s="1"/>
  <c r="S2883" i="3"/>
  <c r="O2883" i="3"/>
  <c r="P2883" i="3" s="1"/>
  <c r="I2883" i="3"/>
  <c r="AE2882" i="3"/>
  <c r="Y2882" i="3"/>
  <c r="V2882" i="3"/>
  <c r="U2882" i="3"/>
  <c r="S2882" i="3"/>
  <c r="O2882" i="3"/>
  <c r="I2882" i="3"/>
  <c r="AE2881" i="3"/>
  <c r="Y2881" i="3"/>
  <c r="U2881" i="3"/>
  <c r="V2881" i="3" s="1"/>
  <c r="S2881" i="3"/>
  <c r="O2881" i="3"/>
  <c r="I2881" i="3"/>
  <c r="AE2880" i="3"/>
  <c r="Y2880" i="3"/>
  <c r="U2880" i="3"/>
  <c r="V2880" i="3" s="1"/>
  <c r="S2880" i="3"/>
  <c r="O2880" i="3"/>
  <c r="Q2880" i="3" s="1"/>
  <c r="I2880" i="3"/>
  <c r="AE2879" i="3"/>
  <c r="Y2879" i="3"/>
  <c r="U2879" i="3"/>
  <c r="V2879" i="3" s="1"/>
  <c r="S2879" i="3"/>
  <c r="P2879" i="3"/>
  <c r="O2879" i="3"/>
  <c r="Q2879" i="3" s="1"/>
  <c r="I2879" i="3"/>
  <c r="AE2878" i="3"/>
  <c r="Y2878" i="3"/>
  <c r="U2878" i="3"/>
  <c r="V2878" i="3" s="1"/>
  <c r="S2878" i="3"/>
  <c r="O2878" i="3"/>
  <c r="I2878" i="3"/>
  <c r="AE2877" i="3"/>
  <c r="Y2877" i="3"/>
  <c r="U2877" i="3"/>
  <c r="V2877" i="3" s="1"/>
  <c r="S2877" i="3"/>
  <c r="O2877" i="3"/>
  <c r="I2877" i="3"/>
  <c r="AE2876" i="3"/>
  <c r="Y2876" i="3"/>
  <c r="U2876" i="3"/>
  <c r="V2876" i="3" s="1"/>
  <c r="S2876" i="3"/>
  <c r="O2876" i="3"/>
  <c r="I2876" i="3"/>
  <c r="AE2875" i="3"/>
  <c r="Y2875" i="3"/>
  <c r="U2875" i="3"/>
  <c r="V2875" i="3" s="1"/>
  <c r="S2875" i="3"/>
  <c r="O2875" i="3"/>
  <c r="P2875" i="3" s="1"/>
  <c r="I2875" i="3"/>
  <c r="AE2874" i="3"/>
  <c r="Y2874" i="3"/>
  <c r="U2874" i="3"/>
  <c r="V2874" i="3" s="1"/>
  <c r="S2874" i="3"/>
  <c r="O2874" i="3"/>
  <c r="I2874" i="3"/>
  <c r="AE2873" i="3"/>
  <c r="Y2873" i="3"/>
  <c r="U2873" i="3"/>
  <c r="V2873" i="3" s="1"/>
  <c r="S2873" i="3"/>
  <c r="Z2873" i="3" s="1"/>
  <c r="O2873" i="3"/>
  <c r="P2873" i="3" s="1"/>
  <c r="I2873" i="3"/>
  <c r="AE2872" i="3"/>
  <c r="Y2872" i="3"/>
  <c r="V2872" i="3"/>
  <c r="U2872" i="3"/>
  <c r="S2872" i="3"/>
  <c r="P2872" i="3"/>
  <c r="O2872" i="3"/>
  <c r="Q2872" i="3" s="1"/>
  <c r="I2872" i="3"/>
  <c r="AE2871" i="3"/>
  <c r="Y2871" i="3"/>
  <c r="U2871" i="3"/>
  <c r="V2871" i="3" s="1"/>
  <c r="S2871" i="3"/>
  <c r="O2871" i="3"/>
  <c r="I2871" i="3"/>
  <c r="AE2870" i="3"/>
  <c r="Y2870" i="3"/>
  <c r="U2870" i="3"/>
  <c r="V2870" i="3" s="1"/>
  <c r="S2870" i="3"/>
  <c r="P2870" i="3"/>
  <c r="O2870" i="3"/>
  <c r="Q2870" i="3" s="1"/>
  <c r="I2870" i="3"/>
  <c r="AE2869" i="3"/>
  <c r="Y2869" i="3"/>
  <c r="U2869" i="3"/>
  <c r="V2869" i="3" s="1"/>
  <c r="S2869" i="3"/>
  <c r="O2869" i="3"/>
  <c r="I2869" i="3"/>
  <c r="AE2868" i="3"/>
  <c r="Y2868" i="3"/>
  <c r="U2868" i="3"/>
  <c r="V2868" i="3" s="1"/>
  <c r="S2868" i="3"/>
  <c r="O2868" i="3"/>
  <c r="I2868" i="3"/>
  <c r="AE2867" i="3"/>
  <c r="Y2867" i="3"/>
  <c r="U2867" i="3"/>
  <c r="V2867" i="3" s="1"/>
  <c r="S2867" i="3"/>
  <c r="O2867" i="3"/>
  <c r="I2867" i="3"/>
  <c r="AE2866" i="3"/>
  <c r="Y2866" i="3"/>
  <c r="U2866" i="3"/>
  <c r="V2866" i="3" s="1"/>
  <c r="S2866" i="3"/>
  <c r="O2866" i="3"/>
  <c r="Q2866" i="3" s="1"/>
  <c r="I2866" i="3"/>
  <c r="AE2865" i="3"/>
  <c r="Y2865" i="3"/>
  <c r="U2865" i="3"/>
  <c r="V2865" i="3" s="1"/>
  <c r="S2865" i="3"/>
  <c r="O2865" i="3"/>
  <c r="I2865" i="3"/>
  <c r="AE2864" i="3"/>
  <c r="Y2864" i="3"/>
  <c r="V2864" i="3"/>
  <c r="U2864" i="3"/>
  <c r="S2864" i="3"/>
  <c r="Z2864" i="3" s="1"/>
  <c r="AA2864" i="3" s="1"/>
  <c r="P2864" i="3"/>
  <c r="O2864" i="3"/>
  <c r="Q2864" i="3" s="1"/>
  <c r="I2864" i="3"/>
  <c r="AE2863" i="3"/>
  <c r="Y2863" i="3"/>
  <c r="U2863" i="3"/>
  <c r="V2863" i="3" s="1"/>
  <c r="S2863" i="3"/>
  <c r="O2863" i="3"/>
  <c r="Q2863" i="3" s="1"/>
  <c r="I2863" i="3"/>
  <c r="AE2862" i="3"/>
  <c r="Y2862" i="3"/>
  <c r="U2862" i="3"/>
  <c r="V2862" i="3" s="1"/>
  <c r="S2862" i="3"/>
  <c r="P2862" i="3"/>
  <c r="O2862" i="3"/>
  <c r="Q2862" i="3" s="1"/>
  <c r="I2862" i="3"/>
  <c r="AE2861" i="3"/>
  <c r="Y2861" i="3"/>
  <c r="U2861" i="3"/>
  <c r="V2861" i="3" s="1"/>
  <c r="S2861" i="3"/>
  <c r="O2861" i="3"/>
  <c r="P2861" i="3" s="1"/>
  <c r="I2861" i="3"/>
  <c r="AE2860" i="3"/>
  <c r="Y2860" i="3"/>
  <c r="U2860" i="3"/>
  <c r="V2860" i="3" s="1"/>
  <c r="S2860" i="3"/>
  <c r="O2860" i="3"/>
  <c r="I2860" i="3"/>
  <c r="AE2859" i="3"/>
  <c r="Y2859" i="3"/>
  <c r="U2859" i="3"/>
  <c r="V2859" i="3" s="1"/>
  <c r="S2859" i="3"/>
  <c r="O2859" i="3"/>
  <c r="Q2859" i="3" s="1"/>
  <c r="I2859" i="3"/>
  <c r="AE2858" i="3"/>
  <c r="Y2858" i="3"/>
  <c r="U2858" i="3"/>
  <c r="V2858" i="3" s="1"/>
  <c r="S2858" i="3"/>
  <c r="O2858" i="3"/>
  <c r="I2858" i="3"/>
  <c r="AE2857" i="3"/>
  <c r="Y2857" i="3"/>
  <c r="U2857" i="3"/>
  <c r="V2857" i="3" s="1"/>
  <c r="S2857" i="3"/>
  <c r="O2857" i="3"/>
  <c r="I2857" i="3"/>
  <c r="AE2856" i="3"/>
  <c r="Y2856" i="3"/>
  <c r="U2856" i="3"/>
  <c r="V2856" i="3" s="1"/>
  <c r="S2856" i="3"/>
  <c r="O2856" i="3"/>
  <c r="I2856" i="3"/>
  <c r="AE2855" i="3"/>
  <c r="Y2855" i="3"/>
  <c r="U2855" i="3"/>
  <c r="V2855" i="3" s="1"/>
  <c r="S2855" i="3"/>
  <c r="O2855" i="3"/>
  <c r="I2855" i="3"/>
  <c r="AE2854" i="3"/>
  <c r="Y2854" i="3"/>
  <c r="U2854" i="3"/>
  <c r="V2854" i="3" s="1"/>
  <c r="S2854" i="3"/>
  <c r="Q2854" i="3"/>
  <c r="O2854" i="3"/>
  <c r="P2854" i="3" s="1"/>
  <c r="I2854" i="3"/>
  <c r="AE2853" i="3"/>
  <c r="Y2853" i="3"/>
  <c r="U2853" i="3"/>
  <c r="V2853" i="3" s="1"/>
  <c r="S2853" i="3"/>
  <c r="Z2853" i="3" s="1"/>
  <c r="O2853" i="3"/>
  <c r="I2853" i="3"/>
  <c r="AE2852" i="3"/>
  <c r="Y2852" i="3"/>
  <c r="U2852" i="3"/>
  <c r="V2852" i="3" s="1"/>
  <c r="S2852" i="3"/>
  <c r="O2852" i="3"/>
  <c r="I2852" i="3"/>
  <c r="AE2851" i="3"/>
  <c r="Y2851" i="3"/>
  <c r="U2851" i="3"/>
  <c r="V2851" i="3" s="1"/>
  <c r="S2851" i="3"/>
  <c r="O2851" i="3"/>
  <c r="I2851" i="3"/>
  <c r="AE2850" i="3"/>
  <c r="Y2850" i="3"/>
  <c r="U2850" i="3"/>
  <c r="V2850" i="3" s="1"/>
  <c r="S2850" i="3"/>
  <c r="O2850" i="3"/>
  <c r="P2850" i="3" s="1"/>
  <c r="I2850" i="3"/>
  <c r="AE2849" i="3"/>
  <c r="Y2849" i="3"/>
  <c r="U2849" i="3"/>
  <c r="V2849" i="3" s="1"/>
  <c r="S2849" i="3"/>
  <c r="O2849" i="3"/>
  <c r="I2849" i="3"/>
  <c r="AE2848" i="3"/>
  <c r="Y2848" i="3"/>
  <c r="U2848" i="3"/>
  <c r="V2848" i="3" s="1"/>
  <c r="S2848" i="3"/>
  <c r="O2848" i="3"/>
  <c r="I2848" i="3"/>
  <c r="AE2847" i="3"/>
  <c r="Y2847" i="3"/>
  <c r="U2847" i="3"/>
  <c r="V2847" i="3" s="1"/>
  <c r="S2847" i="3"/>
  <c r="O2847" i="3"/>
  <c r="I2847" i="3"/>
  <c r="AE2846" i="3"/>
  <c r="Y2846" i="3"/>
  <c r="U2846" i="3"/>
  <c r="V2846" i="3" s="1"/>
  <c r="S2846" i="3"/>
  <c r="O2846" i="3"/>
  <c r="I2846" i="3"/>
  <c r="AE2845" i="3"/>
  <c r="Y2845" i="3"/>
  <c r="U2845" i="3"/>
  <c r="V2845" i="3" s="1"/>
  <c r="S2845" i="3"/>
  <c r="Z2845" i="3" s="1"/>
  <c r="O2845" i="3"/>
  <c r="Q2845" i="3" s="1"/>
  <c r="I2845" i="3"/>
  <c r="AE2844" i="3"/>
  <c r="Y2844" i="3"/>
  <c r="U2844" i="3"/>
  <c r="V2844" i="3" s="1"/>
  <c r="S2844" i="3"/>
  <c r="O2844" i="3"/>
  <c r="I2844" i="3"/>
  <c r="AE2843" i="3"/>
  <c r="Y2843" i="3"/>
  <c r="U2843" i="3"/>
  <c r="V2843" i="3" s="1"/>
  <c r="S2843" i="3"/>
  <c r="O2843" i="3"/>
  <c r="Q2843" i="3" s="1"/>
  <c r="I2843" i="3"/>
  <c r="AE2842" i="3"/>
  <c r="Y2842" i="3"/>
  <c r="U2842" i="3"/>
  <c r="V2842" i="3" s="1"/>
  <c r="S2842" i="3"/>
  <c r="O2842" i="3"/>
  <c r="I2842" i="3"/>
  <c r="AE2841" i="3"/>
  <c r="Y2841" i="3"/>
  <c r="U2841" i="3"/>
  <c r="V2841" i="3" s="1"/>
  <c r="S2841" i="3"/>
  <c r="O2841" i="3"/>
  <c r="I2841" i="3"/>
  <c r="AE2840" i="3"/>
  <c r="Y2840" i="3"/>
  <c r="U2840" i="3"/>
  <c r="V2840" i="3" s="1"/>
  <c r="S2840" i="3"/>
  <c r="O2840" i="3"/>
  <c r="I2840" i="3"/>
  <c r="AE2839" i="3"/>
  <c r="Y2839" i="3"/>
  <c r="U2839" i="3"/>
  <c r="V2839" i="3" s="1"/>
  <c r="S2839" i="3"/>
  <c r="O2839" i="3"/>
  <c r="P2839" i="3" s="1"/>
  <c r="I2839" i="3"/>
  <c r="AE2838" i="3"/>
  <c r="Y2838" i="3"/>
  <c r="U2838" i="3"/>
  <c r="V2838" i="3" s="1"/>
  <c r="S2838" i="3"/>
  <c r="O2838" i="3"/>
  <c r="P2838" i="3" s="1"/>
  <c r="I2838" i="3"/>
  <c r="AE2837" i="3"/>
  <c r="Y2837" i="3"/>
  <c r="U2837" i="3"/>
  <c r="V2837" i="3" s="1"/>
  <c r="S2837" i="3"/>
  <c r="O2837" i="3"/>
  <c r="I2837" i="3"/>
  <c r="AE2836" i="3"/>
  <c r="Y2836" i="3"/>
  <c r="U2836" i="3"/>
  <c r="V2836" i="3" s="1"/>
  <c r="S2836" i="3"/>
  <c r="O2836" i="3"/>
  <c r="I2836" i="3"/>
  <c r="AE2835" i="3"/>
  <c r="Y2835" i="3"/>
  <c r="U2835" i="3"/>
  <c r="V2835" i="3" s="1"/>
  <c r="S2835" i="3"/>
  <c r="O2835" i="3"/>
  <c r="Q2835" i="3" s="1"/>
  <c r="I2835" i="3"/>
  <c r="AE2834" i="3"/>
  <c r="Y2834" i="3"/>
  <c r="U2834" i="3"/>
  <c r="V2834" i="3" s="1"/>
  <c r="S2834" i="3"/>
  <c r="O2834" i="3"/>
  <c r="I2834" i="3"/>
  <c r="AE2833" i="3"/>
  <c r="Y2833" i="3"/>
  <c r="U2833" i="3"/>
  <c r="V2833" i="3" s="1"/>
  <c r="S2833" i="3"/>
  <c r="P2833" i="3"/>
  <c r="O2833" i="3"/>
  <c r="Q2833" i="3" s="1"/>
  <c r="I2833" i="3"/>
  <c r="AE2832" i="3"/>
  <c r="Y2832" i="3"/>
  <c r="U2832" i="3"/>
  <c r="V2832" i="3" s="1"/>
  <c r="S2832" i="3"/>
  <c r="O2832" i="3"/>
  <c r="I2832" i="3"/>
  <c r="AD2825" i="3"/>
  <c r="AC2825" i="3"/>
  <c r="N2825" i="3"/>
  <c r="AE2824" i="3"/>
  <c r="Z2824" i="3"/>
  <c r="AA2824" i="3" s="1"/>
  <c r="U2824" i="3"/>
  <c r="V2824" i="3" s="1"/>
  <c r="S2824" i="3"/>
  <c r="I2824" i="3"/>
  <c r="AE2823" i="3"/>
  <c r="U2823" i="3"/>
  <c r="V2823" i="3" s="1"/>
  <c r="S2823" i="3"/>
  <c r="O2823" i="3"/>
  <c r="I2823" i="3"/>
  <c r="AE2822" i="3"/>
  <c r="U2822" i="3"/>
  <c r="V2822" i="3" s="1"/>
  <c r="S2822" i="3"/>
  <c r="O2822" i="3"/>
  <c r="I2822" i="3"/>
  <c r="W2822" i="3" s="1"/>
  <c r="AE2821" i="3"/>
  <c r="U2821" i="3"/>
  <c r="V2821" i="3" s="1"/>
  <c r="S2821" i="3"/>
  <c r="O2821" i="3"/>
  <c r="I2821" i="3"/>
  <c r="AE2820" i="3"/>
  <c r="U2820" i="3"/>
  <c r="V2820" i="3" s="1"/>
  <c r="S2820" i="3"/>
  <c r="O2820" i="3"/>
  <c r="I2820" i="3"/>
  <c r="AE2819" i="3"/>
  <c r="U2819" i="3"/>
  <c r="V2819" i="3" s="1"/>
  <c r="S2819" i="3"/>
  <c r="O2819" i="3"/>
  <c r="I2819" i="3"/>
  <c r="AE2818" i="3"/>
  <c r="U2818" i="3"/>
  <c r="V2818" i="3" s="1"/>
  <c r="W2818" i="3" s="1"/>
  <c r="S2818" i="3"/>
  <c r="O2818" i="3"/>
  <c r="Q2818" i="3" s="1"/>
  <c r="I2818" i="3"/>
  <c r="AE2817" i="3"/>
  <c r="V2817" i="3"/>
  <c r="U2817" i="3"/>
  <c r="S2817" i="3"/>
  <c r="O2817" i="3"/>
  <c r="Q2817" i="3" s="1"/>
  <c r="I2817" i="3"/>
  <c r="AE2816" i="3"/>
  <c r="U2816" i="3"/>
  <c r="V2816" i="3" s="1"/>
  <c r="S2816" i="3"/>
  <c r="O2816" i="3"/>
  <c r="Q2816" i="3" s="1"/>
  <c r="I2816" i="3"/>
  <c r="AE2815" i="3"/>
  <c r="U2815" i="3"/>
  <c r="V2815" i="3" s="1"/>
  <c r="S2815" i="3"/>
  <c r="O2815" i="3"/>
  <c r="I2815" i="3"/>
  <c r="AE2814" i="3"/>
  <c r="U2814" i="3"/>
  <c r="V2814" i="3" s="1"/>
  <c r="W2814" i="3" s="1"/>
  <c r="S2814" i="3"/>
  <c r="O2814" i="3"/>
  <c r="P2814" i="3" s="1"/>
  <c r="I2814" i="3"/>
  <c r="AE2813" i="3"/>
  <c r="V2813" i="3"/>
  <c r="U2813" i="3"/>
  <c r="S2813" i="3"/>
  <c r="O2813" i="3"/>
  <c r="P2813" i="3" s="1"/>
  <c r="I2813" i="3"/>
  <c r="AE2812" i="3"/>
  <c r="U2812" i="3"/>
  <c r="V2812" i="3" s="1"/>
  <c r="S2812" i="3"/>
  <c r="O2812" i="3"/>
  <c r="Q2812" i="3" s="1"/>
  <c r="I2812" i="3"/>
  <c r="AE2811" i="3"/>
  <c r="U2811" i="3"/>
  <c r="V2811" i="3" s="1"/>
  <c r="S2811" i="3"/>
  <c r="Z2811" i="3" s="1"/>
  <c r="Q2811" i="3"/>
  <c r="P2811" i="3"/>
  <c r="I2811" i="3"/>
  <c r="AE2810" i="3"/>
  <c r="U2810" i="3"/>
  <c r="V2810" i="3" s="1"/>
  <c r="S2810" i="3"/>
  <c r="Z2810" i="3" s="1"/>
  <c r="Q2810" i="3"/>
  <c r="P2810" i="3"/>
  <c r="I2810" i="3"/>
  <c r="AE2809" i="3"/>
  <c r="Y2809" i="3"/>
  <c r="U2809" i="3"/>
  <c r="V2809" i="3" s="1"/>
  <c r="S2809" i="3"/>
  <c r="O2809" i="3"/>
  <c r="I2809" i="3"/>
  <c r="AE2808" i="3"/>
  <c r="Y2808" i="3"/>
  <c r="U2808" i="3"/>
  <c r="V2808" i="3" s="1"/>
  <c r="S2808" i="3"/>
  <c r="O2808" i="3"/>
  <c r="Q2808" i="3" s="1"/>
  <c r="I2808" i="3"/>
  <c r="AE2807" i="3"/>
  <c r="Y2807" i="3"/>
  <c r="U2807" i="3"/>
  <c r="V2807" i="3" s="1"/>
  <c r="S2807" i="3"/>
  <c r="O2807" i="3"/>
  <c r="I2807" i="3"/>
  <c r="AE2806" i="3"/>
  <c r="Y2806" i="3"/>
  <c r="U2806" i="3"/>
  <c r="V2806" i="3" s="1"/>
  <c r="S2806" i="3"/>
  <c r="O2806" i="3"/>
  <c r="I2806" i="3"/>
  <c r="AE2805" i="3"/>
  <c r="Y2805" i="3"/>
  <c r="U2805" i="3"/>
  <c r="V2805" i="3" s="1"/>
  <c r="S2805" i="3"/>
  <c r="O2805" i="3"/>
  <c r="I2805" i="3"/>
  <c r="AE2804" i="3"/>
  <c r="Y2804" i="3"/>
  <c r="U2804" i="3"/>
  <c r="V2804" i="3" s="1"/>
  <c r="S2804" i="3"/>
  <c r="Z2804" i="3" s="1"/>
  <c r="AA2804" i="3" s="1"/>
  <c r="O2804" i="3"/>
  <c r="Q2804" i="3" s="1"/>
  <c r="I2804" i="3"/>
  <c r="AE2803" i="3"/>
  <c r="Y2803" i="3"/>
  <c r="U2803" i="3"/>
  <c r="V2803" i="3" s="1"/>
  <c r="S2803" i="3"/>
  <c r="O2803" i="3"/>
  <c r="I2803" i="3"/>
  <c r="AE2802" i="3"/>
  <c r="Y2802" i="3"/>
  <c r="U2802" i="3"/>
  <c r="V2802" i="3" s="1"/>
  <c r="S2802" i="3"/>
  <c r="O2802" i="3"/>
  <c r="I2802" i="3"/>
  <c r="AE2801" i="3"/>
  <c r="U2801" i="3"/>
  <c r="V2801" i="3" s="1"/>
  <c r="S2801" i="3"/>
  <c r="O2801" i="3"/>
  <c r="I2801" i="3"/>
  <c r="AE2800" i="3"/>
  <c r="Y2800" i="3"/>
  <c r="U2800" i="3"/>
  <c r="V2800" i="3" s="1"/>
  <c r="S2800" i="3"/>
  <c r="P2800" i="3"/>
  <c r="O2800" i="3"/>
  <c r="Q2800" i="3" s="1"/>
  <c r="I2800" i="3"/>
  <c r="AE2799" i="3"/>
  <c r="Y2799" i="3"/>
  <c r="U2799" i="3"/>
  <c r="V2799" i="3" s="1"/>
  <c r="S2799" i="3"/>
  <c r="O2799" i="3"/>
  <c r="I2799" i="3"/>
  <c r="AE2798" i="3"/>
  <c r="Y2798" i="3"/>
  <c r="U2798" i="3"/>
  <c r="V2798" i="3" s="1"/>
  <c r="S2798" i="3"/>
  <c r="O2798" i="3"/>
  <c r="Q2798" i="3" s="1"/>
  <c r="I2798" i="3"/>
  <c r="AE2797" i="3"/>
  <c r="Y2797" i="3"/>
  <c r="U2797" i="3"/>
  <c r="V2797" i="3" s="1"/>
  <c r="S2797" i="3"/>
  <c r="O2797" i="3"/>
  <c r="I2797" i="3"/>
  <c r="AE2796" i="3"/>
  <c r="U2796" i="3"/>
  <c r="V2796" i="3" s="1"/>
  <c r="S2796" i="3"/>
  <c r="O2796" i="3"/>
  <c r="Q2796" i="3" s="1"/>
  <c r="I2796" i="3"/>
  <c r="AE2795" i="3"/>
  <c r="Y2795" i="3"/>
  <c r="U2795" i="3"/>
  <c r="V2795" i="3" s="1"/>
  <c r="S2795" i="3"/>
  <c r="O2795" i="3"/>
  <c r="I2795" i="3"/>
  <c r="AE2794" i="3"/>
  <c r="Y2794" i="3"/>
  <c r="V2794" i="3"/>
  <c r="U2794" i="3"/>
  <c r="S2794" i="3"/>
  <c r="P2794" i="3"/>
  <c r="O2794" i="3"/>
  <c r="Q2794" i="3" s="1"/>
  <c r="I2794" i="3"/>
  <c r="AE2793" i="3"/>
  <c r="U2793" i="3"/>
  <c r="V2793" i="3" s="1"/>
  <c r="W2793" i="3" s="1"/>
  <c r="S2793" i="3"/>
  <c r="O2793" i="3"/>
  <c r="I2793" i="3"/>
  <c r="AE2792" i="3"/>
  <c r="Y2792" i="3"/>
  <c r="U2792" i="3"/>
  <c r="V2792" i="3" s="1"/>
  <c r="S2792" i="3"/>
  <c r="O2792" i="3"/>
  <c r="I2792" i="3"/>
  <c r="AE2791" i="3"/>
  <c r="U2791" i="3"/>
  <c r="V2791" i="3" s="1"/>
  <c r="S2791" i="3"/>
  <c r="O2791" i="3"/>
  <c r="I2791" i="3"/>
  <c r="AE2790" i="3"/>
  <c r="Y2790" i="3"/>
  <c r="U2790" i="3"/>
  <c r="V2790" i="3" s="1"/>
  <c r="S2790" i="3"/>
  <c r="O2790" i="3"/>
  <c r="I2790" i="3"/>
  <c r="AE2789" i="3"/>
  <c r="Y2789" i="3"/>
  <c r="U2789" i="3"/>
  <c r="V2789" i="3" s="1"/>
  <c r="S2789" i="3"/>
  <c r="O2789" i="3"/>
  <c r="I2789" i="3"/>
  <c r="AE2788" i="3"/>
  <c r="Y2788" i="3"/>
  <c r="U2788" i="3"/>
  <c r="V2788" i="3" s="1"/>
  <c r="S2788" i="3"/>
  <c r="O2788" i="3"/>
  <c r="Q2788" i="3" s="1"/>
  <c r="I2788" i="3"/>
  <c r="AE2787" i="3"/>
  <c r="U2787" i="3"/>
  <c r="V2787" i="3" s="1"/>
  <c r="S2787" i="3"/>
  <c r="O2787" i="3"/>
  <c r="I2787" i="3"/>
  <c r="AE2786" i="3"/>
  <c r="Y2786" i="3"/>
  <c r="U2786" i="3"/>
  <c r="V2786" i="3" s="1"/>
  <c r="S2786" i="3"/>
  <c r="O2786" i="3"/>
  <c r="Q2786" i="3" s="1"/>
  <c r="I2786" i="3"/>
  <c r="AE2785" i="3"/>
  <c r="Y2785" i="3"/>
  <c r="U2785" i="3"/>
  <c r="V2785" i="3" s="1"/>
  <c r="S2785" i="3"/>
  <c r="Z2785" i="3" s="1"/>
  <c r="O2785" i="3"/>
  <c r="I2785" i="3"/>
  <c r="AE2784" i="3"/>
  <c r="Y2784" i="3"/>
  <c r="U2784" i="3"/>
  <c r="V2784" i="3" s="1"/>
  <c r="S2784" i="3"/>
  <c r="O2784" i="3"/>
  <c r="Q2784" i="3" s="1"/>
  <c r="I2784" i="3"/>
  <c r="AE2783" i="3"/>
  <c r="Y2783" i="3"/>
  <c r="U2783" i="3"/>
  <c r="V2783" i="3" s="1"/>
  <c r="S2783" i="3"/>
  <c r="O2783" i="3"/>
  <c r="I2783" i="3"/>
  <c r="AE2782" i="3"/>
  <c r="Y2782" i="3"/>
  <c r="Z2782" i="3" s="1"/>
  <c r="U2782" i="3"/>
  <c r="V2782" i="3" s="1"/>
  <c r="S2782" i="3"/>
  <c r="O2782" i="3"/>
  <c r="Q2782" i="3" s="1"/>
  <c r="I2782" i="3"/>
  <c r="AE2781" i="3"/>
  <c r="Y2781" i="3"/>
  <c r="U2781" i="3"/>
  <c r="V2781" i="3" s="1"/>
  <c r="S2781" i="3"/>
  <c r="O2781" i="3"/>
  <c r="I2781" i="3"/>
  <c r="AE2780" i="3"/>
  <c r="Y2780" i="3"/>
  <c r="U2780" i="3"/>
  <c r="V2780" i="3" s="1"/>
  <c r="S2780" i="3"/>
  <c r="P2780" i="3"/>
  <c r="O2780" i="3"/>
  <c r="Q2780" i="3" s="1"/>
  <c r="I2780" i="3"/>
  <c r="AE2779" i="3"/>
  <c r="Y2779" i="3"/>
  <c r="U2779" i="3"/>
  <c r="V2779" i="3" s="1"/>
  <c r="S2779" i="3"/>
  <c r="O2779" i="3"/>
  <c r="I2779" i="3"/>
  <c r="AE2778" i="3"/>
  <c r="Y2778" i="3"/>
  <c r="U2778" i="3"/>
  <c r="V2778" i="3" s="1"/>
  <c r="S2778" i="3"/>
  <c r="O2778" i="3"/>
  <c r="Q2778" i="3" s="1"/>
  <c r="I2778" i="3"/>
  <c r="AE2777" i="3"/>
  <c r="Y2777" i="3"/>
  <c r="U2777" i="3"/>
  <c r="V2777" i="3" s="1"/>
  <c r="S2777" i="3"/>
  <c r="O2777" i="3"/>
  <c r="P2777" i="3" s="1"/>
  <c r="I2777" i="3"/>
  <c r="AE2776" i="3"/>
  <c r="Y2776" i="3"/>
  <c r="U2776" i="3"/>
  <c r="V2776" i="3" s="1"/>
  <c r="S2776" i="3"/>
  <c r="O2776" i="3"/>
  <c r="I2776" i="3"/>
  <c r="AE2775" i="3"/>
  <c r="Y2775" i="3"/>
  <c r="U2775" i="3"/>
  <c r="V2775" i="3" s="1"/>
  <c r="S2775" i="3"/>
  <c r="O2775" i="3"/>
  <c r="I2775" i="3"/>
  <c r="AE2774" i="3"/>
  <c r="Y2774" i="3"/>
  <c r="U2774" i="3"/>
  <c r="V2774" i="3" s="1"/>
  <c r="S2774" i="3"/>
  <c r="O2774" i="3"/>
  <c r="I2774" i="3"/>
  <c r="AE2773" i="3"/>
  <c r="Y2773" i="3"/>
  <c r="U2773" i="3"/>
  <c r="V2773" i="3" s="1"/>
  <c r="S2773" i="3"/>
  <c r="O2773" i="3"/>
  <c r="I2773" i="3"/>
  <c r="AE2772" i="3"/>
  <c r="Y2772" i="3"/>
  <c r="V2772" i="3"/>
  <c r="U2772" i="3"/>
  <c r="S2772" i="3"/>
  <c r="Z2772" i="3" s="1"/>
  <c r="O2772" i="3"/>
  <c r="Q2772" i="3" s="1"/>
  <c r="I2772" i="3"/>
  <c r="AE2771" i="3"/>
  <c r="Y2771" i="3"/>
  <c r="U2771" i="3"/>
  <c r="V2771" i="3" s="1"/>
  <c r="S2771" i="3"/>
  <c r="O2771" i="3"/>
  <c r="I2771" i="3"/>
  <c r="AE2770" i="3"/>
  <c r="Y2770" i="3"/>
  <c r="U2770" i="3"/>
  <c r="V2770" i="3" s="1"/>
  <c r="S2770" i="3"/>
  <c r="O2770" i="3"/>
  <c r="I2770" i="3"/>
  <c r="AD2763" i="3"/>
  <c r="AC2763" i="3"/>
  <c r="N2763" i="3"/>
  <c r="AE2762" i="3"/>
  <c r="U2762" i="3"/>
  <c r="V2762" i="3" s="1"/>
  <c r="S2762" i="3"/>
  <c r="O2762" i="3"/>
  <c r="I2762" i="3"/>
  <c r="AE2761" i="3"/>
  <c r="AE2763" i="3" s="1"/>
  <c r="U2761" i="3"/>
  <c r="V2761" i="3" s="1"/>
  <c r="S2761" i="3"/>
  <c r="S2763" i="3" s="1"/>
  <c r="O2761" i="3"/>
  <c r="P2761" i="3" s="1"/>
  <c r="I2761" i="3"/>
  <c r="AD2754" i="3"/>
  <c r="AC2754" i="3"/>
  <c r="N2754" i="3"/>
  <c r="AE2753" i="3"/>
  <c r="W2753" i="3"/>
  <c r="U2753" i="3"/>
  <c r="V2753" i="3" s="1"/>
  <c r="S2753" i="3"/>
  <c r="Q2753" i="3"/>
  <c r="O2753" i="3"/>
  <c r="P2753" i="3" s="1"/>
  <c r="I2753" i="3"/>
  <c r="AE2752" i="3"/>
  <c r="U2752" i="3"/>
  <c r="V2752" i="3" s="1"/>
  <c r="S2752" i="3"/>
  <c r="O2752" i="3"/>
  <c r="I2752" i="3"/>
  <c r="AE2751" i="3"/>
  <c r="U2751" i="3"/>
  <c r="V2751" i="3" s="1"/>
  <c r="S2751" i="3"/>
  <c r="O2751" i="3"/>
  <c r="I2751" i="3"/>
  <c r="AE2750" i="3"/>
  <c r="U2750" i="3"/>
  <c r="V2750" i="3" s="1"/>
  <c r="S2750" i="3"/>
  <c r="O2750" i="3"/>
  <c r="I2750" i="3"/>
  <c r="AE2749" i="3"/>
  <c r="U2749" i="3"/>
  <c r="V2749" i="3" s="1"/>
  <c r="S2749" i="3"/>
  <c r="Q2749" i="3"/>
  <c r="O2749" i="3"/>
  <c r="P2749" i="3" s="1"/>
  <c r="I2749" i="3"/>
  <c r="AE2748" i="3"/>
  <c r="U2748" i="3"/>
  <c r="V2748" i="3" s="1"/>
  <c r="S2748" i="3"/>
  <c r="O2748" i="3"/>
  <c r="Q2748" i="3" s="1"/>
  <c r="I2748" i="3"/>
  <c r="AE2747" i="3"/>
  <c r="U2747" i="3"/>
  <c r="V2747" i="3" s="1"/>
  <c r="S2747" i="3"/>
  <c r="O2747" i="3"/>
  <c r="I2747" i="3"/>
  <c r="AE2746" i="3"/>
  <c r="V2746" i="3"/>
  <c r="U2746" i="3"/>
  <c r="S2746" i="3"/>
  <c r="O2746" i="3"/>
  <c r="I2746" i="3"/>
  <c r="AE2745" i="3"/>
  <c r="U2745" i="3"/>
  <c r="V2745" i="3" s="1"/>
  <c r="S2745" i="3"/>
  <c r="Q2745" i="3"/>
  <c r="O2745" i="3"/>
  <c r="P2745" i="3" s="1"/>
  <c r="I2745" i="3"/>
  <c r="AE2744" i="3"/>
  <c r="U2744" i="3"/>
  <c r="V2744" i="3" s="1"/>
  <c r="S2744" i="3"/>
  <c r="O2744" i="3"/>
  <c r="Q2744" i="3" s="1"/>
  <c r="I2744" i="3"/>
  <c r="AE2743" i="3"/>
  <c r="Y2743" i="3"/>
  <c r="U2743" i="3"/>
  <c r="V2743" i="3" s="1"/>
  <c r="S2743" i="3"/>
  <c r="O2743" i="3"/>
  <c r="P2743" i="3" s="1"/>
  <c r="I2743" i="3"/>
  <c r="AE2742" i="3"/>
  <c r="U2742" i="3"/>
  <c r="V2742" i="3" s="1"/>
  <c r="S2742" i="3"/>
  <c r="O2742" i="3"/>
  <c r="Q2742" i="3" s="1"/>
  <c r="I2742" i="3"/>
  <c r="AE2741" i="3"/>
  <c r="U2741" i="3"/>
  <c r="V2741" i="3" s="1"/>
  <c r="S2741" i="3"/>
  <c r="O2741" i="3"/>
  <c r="I2741" i="3"/>
  <c r="AE2740" i="3"/>
  <c r="U2740" i="3"/>
  <c r="V2740" i="3" s="1"/>
  <c r="S2740" i="3"/>
  <c r="O2740" i="3"/>
  <c r="I2740" i="3"/>
  <c r="AE2739" i="3"/>
  <c r="U2739" i="3"/>
  <c r="V2739" i="3" s="1"/>
  <c r="S2739" i="3"/>
  <c r="O2739" i="3"/>
  <c r="I2739" i="3"/>
  <c r="AE2738" i="3"/>
  <c r="Y2738" i="3"/>
  <c r="U2738" i="3"/>
  <c r="V2738" i="3" s="1"/>
  <c r="S2738" i="3"/>
  <c r="O2738" i="3"/>
  <c r="Q2738" i="3" s="1"/>
  <c r="I2738" i="3"/>
  <c r="AE2737" i="3"/>
  <c r="U2737" i="3"/>
  <c r="V2737" i="3" s="1"/>
  <c r="S2737" i="3"/>
  <c r="O2737" i="3"/>
  <c r="I2737" i="3"/>
  <c r="AE2736" i="3"/>
  <c r="Y2736" i="3"/>
  <c r="U2736" i="3"/>
  <c r="V2736" i="3" s="1"/>
  <c r="S2736" i="3"/>
  <c r="O2736" i="3"/>
  <c r="I2736" i="3"/>
  <c r="AE2735" i="3"/>
  <c r="U2735" i="3"/>
  <c r="V2735" i="3" s="1"/>
  <c r="S2735" i="3"/>
  <c r="O2735" i="3"/>
  <c r="I2735" i="3"/>
  <c r="AE2734" i="3"/>
  <c r="U2734" i="3"/>
  <c r="V2734" i="3" s="1"/>
  <c r="S2734" i="3"/>
  <c r="O2734" i="3"/>
  <c r="Q2734" i="3" s="1"/>
  <c r="I2734" i="3"/>
  <c r="AE2733" i="3"/>
  <c r="U2733" i="3"/>
  <c r="V2733" i="3" s="1"/>
  <c r="S2733" i="3"/>
  <c r="O2733" i="3"/>
  <c r="I2733" i="3"/>
  <c r="AE2732" i="3"/>
  <c r="U2732" i="3"/>
  <c r="V2732" i="3" s="1"/>
  <c r="S2732" i="3"/>
  <c r="O2732" i="3"/>
  <c r="I2732" i="3"/>
  <c r="AE2731" i="3"/>
  <c r="U2731" i="3"/>
  <c r="V2731" i="3" s="1"/>
  <c r="S2731" i="3"/>
  <c r="O2731" i="3"/>
  <c r="P2731" i="3" s="1"/>
  <c r="I2731" i="3"/>
  <c r="AE2730" i="3"/>
  <c r="U2730" i="3"/>
  <c r="V2730" i="3" s="1"/>
  <c r="S2730" i="3"/>
  <c r="O2730" i="3"/>
  <c r="Q2730" i="3" s="1"/>
  <c r="I2730" i="3"/>
  <c r="AE2729" i="3"/>
  <c r="Y2729" i="3"/>
  <c r="U2729" i="3"/>
  <c r="V2729" i="3" s="1"/>
  <c r="S2729" i="3"/>
  <c r="Q2729" i="3"/>
  <c r="O2729" i="3"/>
  <c r="P2729" i="3" s="1"/>
  <c r="I2729" i="3"/>
  <c r="AE2728" i="3"/>
  <c r="U2728" i="3"/>
  <c r="V2728" i="3" s="1"/>
  <c r="S2728" i="3"/>
  <c r="O2728" i="3"/>
  <c r="Q2728" i="3" s="1"/>
  <c r="I2728" i="3"/>
  <c r="AE2727" i="3"/>
  <c r="Y2727" i="3"/>
  <c r="U2727" i="3"/>
  <c r="V2727" i="3" s="1"/>
  <c r="S2727" i="3"/>
  <c r="O2727" i="3"/>
  <c r="P2727" i="3" s="1"/>
  <c r="I2727" i="3"/>
  <c r="AE2726" i="3"/>
  <c r="U2726" i="3"/>
  <c r="V2726" i="3" s="1"/>
  <c r="S2726" i="3"/>
  <c r="O2726" i="3"/>
  <c r="Q2726" i="3" s="1"/>
  <c r="I2726" i="3"/>
  <c r="AE2725" i="3"/>
  <c r="U2725" i="3"/>
  <c r="V2725" i="3" s="1"/>
  <c r="S2725" i="3"/>
  <c r="O2725" i="3"/>
  <c r="I2725" i="3"/>
  <c r="AE2724" i="3"/>
  <c r="V2724" i="3"/>
  <c r="U2724" i="3"/>
  <c r="S2724" i="3"/>
  <c r="O2724" i="3"/>
  <c r="I2724" i="3"/>
  <c r="AE2723" i="3"/>
  <c r="U2723" i="3"/>
  <c r="V2723" i="3" s="1"/>
  <c r="S2723" i="3"/>
  <c r="Q2723" i="3"/>
  <c r="O2723" i="3"/>
  <c r="P2723" i="3" s="1"/>
  <c r="I2723" i="3"/>
  <c r="AE2722" i="3"/>
  <c r="U2722" i="3"/>
  <c r="V2722" i="3" s="1"/>
  <c r="S2722" i="3"/>
  <c r="O2722" i="3"/>
  <c r="Q2722" i="3" s="1"/>
  <c r="I2722" i="3"/>
  <c r="AE2721" i="3"/>
  <c r="U2721" i="3"/>
  <c r="V2721" i="3" s="1"/>
  <c r="S2721" i="3"/>
  <c r="O2721" i="3"/>
  <c r="I2721" i="3"/>
  <c r="AE2720" i="3"/>
  <c r="V2720" i="3"/>
  <c r="U2720" i="3"/>
  <c r="S2720" i="3"/>
  <c r="O2720" i="3"/>
  <c r="I2720" i="3"/>
  <c r="AE2719" i="3"/>
  <c r="Y2719" i="3"/>
  <c r="U2719" i="3"/>
  <c r="V2719" i="3" s="1"/>
  <c r="S2719" i="3"/>
  <c r="O2719" i="3"/>
  <c r="I2719" i="3"/>
  <c r="AE2718" i="3"/>
  <c r="U2718" i="3"/>
  <c r="V2718" i="3" s="1"/>
  <c r="S2718" i="3"/>
  <c r="O2718" i="3"/>
  <c r="Q2718" i="3" s="1"/>
  <c r="I2718" i="3"/>
  <c r="AE2717" i="3"/>
  <c r="V2717" i="3"/>
  <c r="U2717" i="3"/>
  <c r="S2717" i="3"/>
  <c r="P2717" i="3"/>
  <c r="O2717" i="3"/>
  <c r="Q2717" i="3" s="1"/>
  <c r="I2717" i="3"/>
  <c r="AE2716" i="3"/>
  <c r="U2716" i="3"/>
  <c r="V2716" i="3" s="1"/>
  <c r="S2716" i="3"/>
  <c r="O2716" i="3"/>
  <c r="Q2716" i="3" s="1"/>
  <c r="I2716" i="3"/>
  <c r="AE2715" i="3"/>
  <c r="Y2715" i="3"/>
  <c r="U2715" i="3"/>
  <c r="V2715" i="3" s="1"/>
  <c r="S2715" i="3"/>
  <c r="O2715" i="3"/>
  <c r="P2715" i="3" s="1"/>
  <c r="I2715" i="3"/>
  <c r="AE2714" i="3"/>
  <c r="U2714" i="3"/>
  <c r="V2714" i="3" s="1"/>
  <c r="S2714" i="3"/>
  <c r="O2714" i="3"/>
  <c r="Q2714" i="3" s="1"/>
  <c r="I2714" i="3"/>
  <c r="AE2713" i="3"/>
  <c r="Y2713" i="3"/>
  <c r="U2713" i="3"/>
  <c r="V2713" i="3" s="1"/>
  <c r="S2713" i="3"/>
  <c r="O2713" i="3"/>
  <c r="I2713" i="3"/>
  <c r="AE2712" i="3"/>
  <c r="U2712" i="3"/>
  <c r="V2712" i="3" s="1"/>
  <c r="S2712" i="3"/>
  <c r="O2712" i="3"/>
  <c r="Q2712" i="3" s="1"/>
  <c r="I2712" i="3"/>
  <c r="AE2711" i="3"/>
  <c r="U2711" i="3"/>
  <c r="V2711" i="3" s="1"/>
  <c r="S2711" i="3"/>
  <c r="P2711" i="3"/>
  <c r="O2711" i="3"/>
  <c r="Q2711" i="3" s="1"/>
  <c r="I2711" i="3"/>
  <c r="AE2710" i="3"/>
  <c r="U2710" i="3"/>
  <c r="V2710" i="3" s="1"/>
  <c r="S2710" i="3"/>
  <c r="O2710" i="3"/>
  <c r="I2710" i="3"/>
  <c r="AE2709" i="3"/>
  <c r="U2709" i="3"/>
  <c r="V2709" i="3" s="1"/>
  <c r="S2709" i="3"/>
  <c r="O2709" i="3"/>
  <c r="I2709" i="3"/>
  <c r="AE2708" i="3"/>
  <c r="U2708" i="3"/>
  <c r="V2708" i="3" s="1"/>
  <c r="S2708" i="3"/>
  <c r="Q2708" i="3"/>
  <c r="O2708" i="3"/>
  <c r="P2708" i="3" s="1"/>
  <c r="I2708" i="3"/>
  <c r="AE2707" i="3"/>
  <c r="Y2707" i="3"/>
  <c r="U2707" i="3"/>
  <c r="V2707" i="3" s="1"/>
  <c r="S2707" i="3"/>
  <c r="O2707" i="3"/>
  <c r="I2707" i="3"/>
  <c r="AE2706" i="3"/>
  <c r="U2706" i="3"/>
  <c r="V2706" i="3" s="1"/>
  <c r="S2706" i="3"/>
  <c r="O2706" i="3"/>
  <c r="P2706" i="3" s="1"/>
  <c r="I2706" i="3"/>
  <c r="W2706" i="3" s="1"/>
  <c r="AE2705" i="3"/>
  <c r="V2705" i="3"/>
  <c r="U2705" i="3"/>
  <c r="S2705" i="3"/>
  <c r="O2705" i="3"/>
  <c r="I2705" i="3"/>
  <c r="AE2704" i="3"/>
  <c r="U2704" i="3"/>
  <c r="V2704" i="3" s="1"/>
  <c r="S2704" i="3"/>
  <c r="O2704" i="3"/>
  <c r="I2704" i="3"/>
  <c r="AE2703" i="3"/>
  <c r="V2703" i="3"/>
  <c r="U2703" i="3"/>
  <c r="S2703" i="3"/>
  <c r="P2703" i="3"/>
  <c r="O2703" i="3"/>
  <c r="Q2703" i="3" s="1"/>
  <c r="I2703" i="3"/>
  <c r="AE2702" i="3"/>
  <c r="U2702" i="3"/>
  <c r="V2702" i="3" s="1"/>
  <c r="S2702" i="3"/>
  <c r="O2702" i="3"/>
  <c r="I2702" i="3"/>
  <c r="W2702" i="3" s="1"/>
  <c r="AE2701" i="3"/>
  <c r="U2701" i="3"/>
  <c r="V2701" i="3" s="1"/>
  <c r="S2701" i="3"/>
  <c r="O2701" i="3"/>
  <c r="Q2701" i="3" s="1"/>
  <c r="I2701" i="3"/>
  <c r="AE2700" i="3"/>
  <c r="U2700" i="3"/>
  <c r="V2700" i="3" s="1"/>
  <c r="W2700" i="3" s="1"/>
  <c r="S2700" i="3"/>
  <c r="O2700" i="3"/>
  <c r="I2700" i="3"/>
  <c r="AE2699" i="3"/>
  <c r="U2699" i="3"/>
  <c r="V2699" i="3" s="1"/>
  <c r="S2699" i="3"/>
  <c r="O2699" i="3"/>
  <c r="I2699" i="3"/>
  <c r="AE2698" i="3"/>
  <c r="U2698" i="3"/>
  <c r="V2698" i="3" s="1"/>
  <c r="S2698" i="3"/>
  <c r="O2698" i="3"/>
  <c r="P2698" i="3" s="1"/>
  <c r="I2698" i="3"/>
  <c r="AE2697" i="3"/>
  <c r="V2697" i="3"/>
  <c r="U2697" i="3"/>
  <c r="S2697" i="3"/>
  <c r="O2697" i="3"/>
  <c r="I2697" i="3"/>
  <c r="AE2696" i="3"/>
  <c r="U2696" i="3"/>
  <c r="V2696" i="3" s="1"/>
  <c r="S2696" i="3"/>
  <c r="O2696" i="3"/>
  <c r="I2696" i="3"/>
  <c r="AE2695" i="3"/>
  <c r="U2695" i="3"/>
  <c r="V2695" i="3" s="1"/>
  <c r="S2695" i="3"/>
  <c r="O2695" i="3"/>
  <c r="P2695" i="3" s="1"/>
  <c r="I2695" i="3"/>
  <c r="AE2694" i="3"/>
  <c r="Y2694" i="3"/>
  <c r="U2694" i="3"/>
  <c r="V2694" i="3" s="1"/>
  <c r="S2694" i="3"/>
  <c r="O2694" i="3"/>
  <c r="I2694" i="3"/>
  <c r="AE2693" i="3"/>
  <c r="U2693" i="3"/>
  <c r="V2693" i="3" s="1"/>
  <c r="S2693" i="3"/>
  <c r="Q2693" i="3"/>
  <c r="P2693" i="3"/>
  <c r="I2693" i="3"/>
  <c r="AE2692" i="3"/>
  <c r="U2692" i="3"/>
  <c r="V2692" i="3" s="1"/>
  <c r="S2692" i="3"/>
  <c r="Z2692" i="3" s="1"/>
  <c r="O2692" i="3"/>
  <c r="I2692" i="3"/>
  <c r="AE2691" i="3"/>
  <c r="U2691" i="3"/>
  <c r="V2691" i="3" s="1"/>
  <c r="W2691" i="3" s="1"/>
  <c r="S2691" i="3"/>
  <c r="O2691" i="3"/>
  <c r="I2691" i="3"/>
  <c r="AE2690" i="3"/>
  <c r="U2690" i="3"/>
  <c r="V2690" i="3" s="1"/>
  <c r="S2690" i="3"/>
  <c r="O2690" i="3"/>
  <c r="I2690" i="3"/>
  <c r="AE2689" i="3"/>
  <c r="U2689" i="3"/>
  <c r="V2689" i="3" s="1"/>
  <c r="S2689" i="3"/>
  <c r="O2689" i="3"/>
  <c r="I2689" i="3"/>
  <c r="AE2688" i="3"/>
  <c r="V2688" i="3"/>
  <c r="U2688" i="3"/>
  <c r="S2688" i="3"/>
  <c r="O2688" i="3"/>
  <c r="I2688" i="3"/>
  <c r="AE2687" i="3"/>
  <c r="U2687" i="3"/>
  <c r="V2687" i="3" s="1"/>
  <c r="S2687" i="3"/>
  <c r="O2687" i="3"/>
  <c r="I2687" i="3"/>
  <c r="AE2686" i="3"/>
  <c r="U2686" i="3"/>
  <c r="V2686" i="3" s="1"/>
  <c r="S2686" i="3"/>
  <c r="O2686" i="3"/>
  <c r="Q2686" i="3" s="1"/>
  <c r="I2686" i="3"/>
  <c r="AE2685" i="3"/>
  <c r="U2685" i="3"/>
  <c r="V2685" i="3" s="1"/>
  <c r="S2685" i="3"/>
  <c r="O2685" i="3"/>
  <c r="I2685" i="3"/>
  <c r="AE2684" i="3"/>
  <c r="U2684" i="3"/>
  <c r="V2684" i="3" s="1"/>
  <c r="S2684" i="3"/>
  <c r="O2684" i="3"/>
  <c r="Q2684" i="3" s="1"/>
  <c r="I2684" i="3"/>
  <c r="AE2683" i="3"/>
  <c r="U2683" i="3"/>
  <c r="V2683" i="3" s="1"/>
  <c r="S2683" i="3"/>
  <c r="O2683" i="3"/>
  <c r="I2683" i="3"/>
  <c r="AE2682" i="3"/>
  <c r="V2682" i="3"/>
  <c r="U2682" i="3"/>
  <c r="S2682" i="3"/>
  <c r="O2682" i="3"/>
  <c r="I2682" i="3"/>
  <c r="AE2681" i="3"/>
  <c r="U2681" i="3"/>
  <c r="V2681" i="3" s="1"/>
  <c r="S2681" i="3"/>
  <c r="O2681" i="3"/>
  <c r="I2681" i="3"/>
  <c r="AE2680" i="3"/>
  <c r="U2680" i="3"/>
  <c r="V2680" i="3" s="1"/>
  <c r="S2680" i="3"/>
  <c r="O2680" i="3"/>
  <c r="I2680" i="3"/>
  <c r="AE2679" i="3"/>
  <c r="U2679" i="3"/>
  <c r="V2679" i="3" s="1"/>
  <c r="W2679" i="3" s="1"/>
  <c r="S2679" i="3"/>
  <c r="O2679" i="3"/>
  <c r="I2679" i="3"/>
  <c r="AE2678" i="3"/>
  <c r="U2678" i="3"/>
  <c r="V2678" i="3" s="1"/>
  <c r="S2678" i="3"/>
  <c r="O2678" i="3"/>
  <c r="Q2678" i="3" s="1"/>
  <c r="I2678" i="3"/>
  <c r="AE2677" i="3"/>
  <c r="U2677" i="3"/>
  <c r="V2677" i="3" s="1"/>
  <c r="S2677" i="3"/>
  <c r="O2677" i="3"/>
  <c r="I2677" i="3"/>
  <c r="AE2676" i="3"/>
  <c r="U2676" i="3"/>
  <c r="V2676" i="3" s="1"/>
  <c r="S2676" i="3"/>
  <c r="O2676" i="3"/>
  <c r="I2676" i="3"/>
  <c r="AE2675" i="3"/>
  <c r="U2675" i="3"/>
  <c r="V2675" i="3" s="1"/>
  <c r="S2675" i="3"/>
  <c r="O2675" i="3"/>
  <c r="P2675" i="3" s="1"/>
  <c r="I2675" i="3"/>
  <c r="AE2674" i="3"/>
  <c r="U2674" i="3"/>
  <c r="V2674" i="3" s="1"/>
  <c r="S2674" i="3"/>
  <c r="O2674" i="3"/>
  <c r="Q2674" i="3" s="1"/>
  <c r="I2674" i="3"/>
  <c r="AE2673" i="3"/>
  <c r="U2673" i="3"/>
  <c r="V2673" i="3" s="1"/>
  <c r="S2673" i="3"/>
  <c r="O2673" i="3"/>
  <c r="I2673" i="3"/>
  <c r="W2673" i="3" s="1"/>
  <c r="AE2672" i="3"/>
  <c r="U2672" i="3"/>
  <c r="V2672" i="3" s="1"/>
  <c r="S2672" i="3"/>
  <c r="O2672" i="3"/>
  <c r="I2672" i="3"/>
  <c r="AE2671" i="3"/>
  <c r="U2671" i="3"/>
  <c r="V2671" i="3" s="1"/>
  <c r="S2671" i="3"/>
  <c r="O2671" i="3"/>
  <c r="Q2671" i="3" s="1"/>
  <c r="I2671" i="3"/>
  <c r="AE2670" i="3"/>
  <c r="U2670" i="3"/>
  <c r="V2670" i="3" s="1"/>
  <c r="S2670" i="3"/>
  <c r="O2670" i="3"/>
  <c r="Q2670" i="3" s="1"/>
  <c r="I2670" i="3"/>
  <c r="AE2669" i="3"/>
  <c r="U2669" i="3"/>
  <c r="V2669" i="3" s="1"/>
  <c r="S2669" i="3"/>
  <c r="O2669" i="3"/>
  <c r="I2669" i="3"/>
  <c r="W2669" i="3" s="1"/>
  <c r="AE2668" i="3"/>
  <c r="U2668" i="3"/>
  <c r="V2668" i="3" s="1"/>
  <c r="S2668" i="3"/>
  <c r="O2668" i="3"/>
  <c r="Q2668" i="3" s="1"/>
  <c r="I2668" i="3"/>
  <c r="AE2667" i="3"/>
  <c r="W2667" i="3"/>
  <c r="U2667" i="3"/>
  <c r="V2667" i="3" s="1"/>
  <c r="S2667" i="3"/>
  <c r="O2667" i="3"/>
  <c r="I2667" i="3"/>
  <c r="AE2666" i="3"/>
  <c r="U2666" i="3"/>
  <c r="V2666" i="3" s="1"/>
  <c r="S2666" i="3"/>
  <c r="O2666" i="3"/>
  <c r="Q2666" i="3" s="1"/>
  <c r="I2666" i="3"/>
  <c r="AE2665" i="3"/>
  <c r="U2665" i="3"/>
  <c r="V2665" i="3" s="1"/>
  <c r="S2665" i="3"/>
  <c r="O2665" i="3"/>
  <c r="I2665" i="3"/>
  <c r="AE2664" i="3"/>
  <c r="U2664" i="3"/>
  <c r="V2664" i="3" s="1"/>
  <c r="S2664" i="3"/>
  <c r="O2664" i="3"/>
  <c r="I2664" i="3"/>
  <c r="AE2663" i="3"/>
  <c r="U2663" i="3"/>
  <c r="V2663" i="3" s="1"/>
  <c r="S2663" i="3"/>
  <c r="O2663" i="3"/>
  <c r="P2663" i="3" s="1"/>
  <c r="I2663" i="3"/>
  <c r="AE2662" i="3"/>
  <c r="U2662" i="3"/>
  <c r="V2662" i="3" s="1"/>
  <c r="S2662" i="3"/>
  <c r="Q2662" i="3"/>
  <c r="O2662" i="3"/>
  <c r="P2662" i="3" s="1"/>
  <c r="I2662" i="3"/>
  <c r="W2662" i="3" s="1"/>
  <c r="AE2661" i="3"/>
  <c r="U2661" i="3"/>
  <c r="V2661" i="3" s="1"/>
  <c r="S2661" i="3"/>
  <c r="O2661" i="3"/>
  <c r="I2661" i="3"/>
  <c r="AE2660" i="3"/>
  <c r="U2660" i="3"/>
  <c r="V2660" i="3" s="1"/>
  <c r="S2660" i="3"/>
  <c r="O2660" i="3"/>
  <c r="I2660" i="3"/>
  <c r="AE2659" i="3"/>
  <c r="U2659" i="3"/>
  <c r="V2659" i="3" s="1"/>
  <c r="S2659" i="3"/>
  <c r="Q2659" i="3"/>
  <c r="O2659" i="3"/>
  <c r="P2659" i="3" s="1"/>
  <c r="I2659" i="3"/>
  <c r="W2659" i="3" s="1"/>
  <c r="AE2658" i="3"/>
  <c r="U2658" i="3"/>
  <c r="V2658" i="3" s="1"/>
  <c r="S2658" i="3"/>
  <c r="O2658" i="3"/>
  <c r="Q2658" i="3" s="1"/>
  <c r="I2658" i="3"/>
  <c r="AE2657" i="3"/>
  <c r="U2657" i="3"/>
  <c r="V2657" i="3" s="1"/>
  <c r="S2657" i="3"/>
  <c r="O2657" i="3"/>
  <c r="I2657" i="3"/>
  <c r="W2657" i="3" s="1"/>
  <c r="AE2656" i="3"/>
  <c r="U2656" i="3"/>
  <c r="V2656" i="3" s="1"/>
  <c r="S2656" i="3"/>
  <c r="P2656" i="3"/>
  <c r="O2656" i="3"/>
  <c r="Q2656" i="3" s="1"/>
  <c r="I2656" i="3"/>
  <c r="AE2655" i="3"/>
  <c r="U2655" i="3"/>
  <c r="V2655" i="3" s="1"/>
  <c r="S2655" i="3"/>
  <c r="O2655" i="3"/>
  <c r="I2655" i="3"/>
  <c r="AE2654" i="3"/>
  <c r="U2654" i="3"/>
  <c r="V2654" i="3" s="1"/>
  <c r="S2654" i="3"/>
  <c r="Z2654" i="3" s="1"/>
  <c r="O2654" i="3"/>
  <c r="I2654" i="3"/>
  <c r="AE2653" i="3"/>
  <c r="U2653" i="3"/>
  <c r="V2653" i="3" s="1"/>
  <c r="S2653" i="3"/>
  <c r="Z2653" i="3" s="1"/>
  <c r="O2653" i="3"/>
  <c r="I2653" i="3"/>
  <c r="AE2652" i="3"/>
  <c r="U2652" i="3"/>
  <c r="V2652" i="3" s="1"/>
  <c r="S2652" i="3"/>
  <c r="Z2652" i="3" s="1"/>
  <c r="O2652" i="3"/>
  <c r="I2652" i="3"/>
  <c r="AD2645" i="3"/>
  <c r="AE2644" i="3"/>
  <c r="AA2644" i="3"/>
  <c r="W2644" i="3"/>
  <c r="X2644" i="3" s="1"/>
  <c r="Y2644" i="3" s="1"/>
  <c r="U2644" i="3"/>
  <c r="V2644" i="3" s="1"/>
  <c r="I2644" i="3"/>
  <c r="AE2643" i="3"/>
  <c r="AA2643" i="3"/>
  <c r="W2643" i="3"/>
  <c r="X2643" i="3" s="1"/>
  <c r="Y2643" i="3" s="1"/>
  <c r="U2643" i="3"/>
  <c r="V2643" i="3" s="1"/>
  <c r="I2643" i="3"/>
  <c r="AE2642" i="3"/>
  <c r="AA2642" i="3"/>
  <c r="W2642" i="3"/>
  <c r="X2642" i="3" s="1"/>
  <c r="Y2642" i="3" s="1"/>
  <c r="U2642" i="3"/>
  <c r="V2642" i="3" s="1"/>
  <c r="I2642" i="3"/>
  <c r="AE2641" i="3"/>
  <c r="AA2641" i="3"/>
  <c r="W2641" i="3"/>
  <c r="X2641" i="3" s="1"/>
  <c r="Y2641" i="3" s="1"/>
  <c r="U2641" i="3"/>
  <c r="V2641" i="3" s="1"/>
  <c r="I2641" i="3"/>
  <c r="AE2640" i="3"/>
  <c r="W2640" i="3"/>
  <c r="X2640" i="3" s="1"/>
  <c r="Y2640" i="3" s="1"/>
  <c r="Z2640" i="3" s="1"/>
  <c r="AA2640" i="3" s="1"/>
  <c r="U2640" i="3"/>
  <c r="V2640" i="3" s="1"/>
  <c r="I2640" i="3"/>
  <c r="AE2639" i="3"/>
  <c r="W2639" i="3"/>
  <c r="X2639" i="3" s="1"/>
  <c r="Y2639" i="3" s="1"/>
  <c r="Z2639" i="3" s="1"/>
  <c r="AA2639" i="3" s="1"/>
  <c r="U2639" i="3"/>
  <c r="V2639" i="3" s="1"/>
  <c r="I2639" i="3"/>
  <c r="AE2638" i="3"/>
  <c r="W2638" i="3"/>
  <c r="X2638" i="3" s="1"/>
  <c r="Y2638" i="3" s="1"/>
  <c r="Z2638" i="3" s="1"/>
  <c r="AA2638" i="3" s="1"/>
  <c r="U2638" i="3"/>
  <c r="V2638" i="3" s="1"/>
  <c r="I2638" i="3"/>
  <c r="AE2637" i="3"/>
  <c r="W2637" i="3"/>
  <c r="X2637" i="3" s="1"/>
  <c r="Y2637" i="3" s="1"/>
  <c r="Z2637" i="3" s="1"/>
  <c r="AA2637" i="3" s="1"/>
  <c r="U2637" i="3"/>
  <c r="V2637" i="3" s="1"/>
  <c r="I2637" i="3"/>
  <c r="AE2636" i="3"/>
  <c r="W2636" i="3"/>
  <c r="X2636" i="3" s="1"/>
  <c r="Y2636" i="3" s="1"/>
  <c r="Z2636" i="3" s="1"/>
  <c r="AA2636" i="3" s="1"/>
  <c r="U2636" i="3"/>
  <c r="V2636" i="3" s="1"/>
  <c r="I2636" i="3"/>
  <c r="AE2635" i="3"/>
  <c r="Z2635" i="3"/>
  <c r="AA2635" i="3" s="1"/>
  <c r="W2635" i="3"/>
  <c r="X2635" i="3" s="1"/>
  <c r="Y2635" i="3" s="1"/>
  <c r="U2635" i="3"/>
  <c r="V2635" i="3" s="1"/>
  <c r="I2635" i="3"/>
  <c r="AE2634" i="3"/>
  <c r="W2634" i="3"/>
  <c r="U2634" i="3"/>
  <c r="V2634" i="3" s="1"/>
  <c r="S2634" i="3"/>
  <c r="O2634" i="3"/>
  <c r="I2634" i="3"/>
  <c r="AE2633" i="3"/>
  <c r="W2633" i="3"/>
  <c r="U2633" i="3"/>
  <c r="V2633" i="3" s="1"/>
  <c r="S2633" i="3"/>
  <c r="O2633" i="3"/>
  <c r="I2633" i="3"/>
  <c r="AE2632" i="3"/>
  <c r="W2632" i="3"/>
  <c r="U2632" i="3"/>
  <c r="V2632" i="3" s="1"/>
  <c r="S2632" i="3"/>
  <c r="X2632" i="3" s="1"/>
  <c r="Y2632" i="3" s="1"/>
  <c r="Z2632" i="3" s="1"/>
  <c r="O2632" i="3"/>
  <c r="I2632" i="3"/>
  <c r="AE2631" i="3"/>
  <c r="W2631" i="3"/>
  <c r="V2631" i="3"/>
  <c r="U2631" i="3"/>
  <c r="S2631" i="3"/>
  <c r="P2631" i="3"/>
  <c r="O2631" i="3"/>
  <c r="Q2631" i="3" s="1"/>
  <c r="I2631" i="3"/>
  <c r="AE2630" i="3"/>
  <c r="W2630" i="3"/>
  <c r="U2630" i="3"/>
  <c r="V2630" i="3" s="1"/>
  <c r="S2630" i="3"/>
  <c r="O2630" i="3"/>
  <c r="I2630" i="3"/>
  <c r="AE2629" i="3"/>
  <c r="W2629" i="3"/>
  <c r="U2629" i="3"/>
  <c r="V2629" i="3" s="1"/>
  <c r="S2629" i="3"/>
  <c r="O2629" i="3"/>
  <c r="I2629" i="3"/>
  <c r="AE2628" i="3"/>
  <c r="W2628" i="3"/>
  <c r="U2628" i="3"/>
  <c r="V2628" i="3" s="1"/>
  <c r="S2628" i="3"/>
  <c r="O2628" i="3"/>
  <c r="I2628" i="3"/>
  <c r="AE2627" i="3"/>
  <c r="W2627" i="3"/>
  <c r="U2627" i="3"/>
  <c r="V2627" i="3" s="1"/>
  <c r="S2627" i="3"/>
  <c r="O2627" i="3"/>
  <c r="I2627" i="3"/>
  <c r="AE2626" i="3"/>
  <c r="W2626" i="3"/>
  <c r="U2626" i="3"/>
  <c r="V2626" i="3" s="1"/>
  <c r="S2626" i="3"/>
  <c r="O2626" i="3"/>
  <c r="P2626" i="3" s="1"/>
  <c r="I2626" i="3"/>
  <c r="AE2625" i="3"/>
  <c r="X2625" i="3"/>
  <c r="Y2625" i="3" s="1"/>
  <c r="W2625" i="3"/>
  <c r="U2625" i="3"/>
  <c r="V2625" i="3" s="1"/>
  <c r="S2625" i="3"/>
  <c r="O2625" i="3"/>
  <c r="I2625" i="3"/>
  <c r="AE2624" i="3"/>
  <c r="W2624" i="3"/>
  <c r="U2624" i="3"/>
  <c r="V2624" i="3" s="1"/>
  <c r="S2624" i="3"/>
  <c r="O2624" i="3"/>
  <c r="I2624" i="3"/>
  <c r="AE2623" i="3"/>
  <c r="W2623" i="3"/>
  <c r="U2623" i="3"/>
  <c r="V2623" i="3" s="1"/>
  <c r="S2623" i="3"/>
  <c r="P2623" i="3"/>
  <c r="O2623" i="3"/>
  <c r="Q2623" i="3" s="1"/>
  <c r="I2623" i="3"/>
  <c r="AE2622" i="3"/>
  <c r="W2622" i="3"/>
  <c r="U2622" i="3"/>
  <c r="V2622" i="3" s="1"/>
  <c r="S2622" i="3"/>
  <c r="O2622" i="3"/>
  <c r="I2622" i="3"/>
  <c r="AE2621" i="3"/>
  <c r="W2621" i="3"/>
  <c r="U2621" i="3"/>
  <c r="V2621" i="3" s="1"/>
  <c r="S2621" i="3"/>
  <c r="O2621" i="3"/>
  <c r="I2621" i="3"/>
  <c r="AE2620" i="3"/>
  <c r="U2620" i="3"/>
  <c r="V2620" i="3" s="1"/>
  <c r="S2620" i="3"/>
  <c r="O2620" i="3"/>
  <c r="Q2620" i="3" s="1"/>
  <c r="I2620" i="3"/>
  <c r="AE2619" i="3"/>
  <c r="U2619" i="3"/>
  <c r="V2619" i="3" s="1"/>
  <c r="S2619" i="3"/>
  <c r="O2619" i="3"/>
  <c r="I2619" i="3"/>
  <c r="AE2618" i="3"/>
  <c r="U2618" i="3"/>
  <c r="V2618" i="3" s="1"/>
  <c r="S2618" i="3"/>
  <c r="O2618" i="3"/>
  <c r="I2618" i="3"/>
  <c r="AE2617" i="3"/>
  <c r="U2617" i="3"/>
  <c r="V2617" i="3" s="1"/>
  <c r="S2617" i="3"/>
  <c r="O2617" i="3"/>
  <c r="I2617" i="3"/>
  <c r="AE2616" i="3"/>
  <c r="U2616" i="3"/>
  <c r="V2616" i="3" s="1"/>
  <c r="S2616" i="3"/>
  <c r="O2616" i="3"/>
  <c r="Q2616" i="3" s="1"/>
  <c r="I2616" i="3"/>
  <c r="AE2615" i="3"/>
  <c r="U2615" i="3"/>
  <c r="V2615" i="3" s="1"/>
  <c r="W2615" i="3" s="1"/>
  <c r="S2615" i="3"/>
  <c r="O2615" i="3"/>
  <c r="I2615" i="3"/>
  <c r="AE2614" i="3"/>
  <c r="U2614" i="3"/>
  <c r="V2614" i="3" s="1"/>
  <c r="S2614" i="3"/>
  <c r="O2614" i="3"/>
  <c r="I2614" i="3"/>
  <c r="AE2613" i="3"/>
  <c r="U2613" i="3"/>
  <c r="V2613" i="3" s="1"/>
  <c r="S2613" i="3"/>
  <c r="O2613" i="3"/>
  <c r="P2613" i="3" s="1"/>
  <c r="I2613" i="3"/>
  <c r="W2613" i="3" s="1"/>
  <c r="AE2612" i="3"/>
  <c r="U2612" i="3"/>
  <c r="V2612" i="3" s="1"/>
  <c r="S2612" i="3"/>
  <c r="O2612" i="3"/>
  <c r="I2612" i="3"/>
  <c r="AE2611" i="3"/>
  <c r="U2611" i="3"/>
  <c r="V2611" i="3" s="1"/>
  <c r="S2611" i="3"/>
  <c r="O2611" i="3"/>
  <c r="I2611" i="3"/>
  <c r="AE2610" i="3"/>
  <c r="U2610" i="3"/>
  <c r="V2610" i="3" s="1"/>
  <c r="S2610" i="3"/>
  <c r="O2610" i="3"/>
  <c r="I2610" i="3"/>
  <c r="AE2609" i="3"/>
  <c r="U2609" i="3"/>
  <c r="V2609" i="3" s="1"/>
  <c r="S2609" i="3"/>
  <c r="O2609" i="3"/>
  <c r="I2609" i="3"/>
  <c r="AE2608" i="3"/>
  <c r="U2608" i="3"/>
  <c r="V2608" i="3" s="1"/>
  <c r="S2608" i="3"/>
  <c r="O2608" i="3"/>
  <c r="P2608" i="3" s="1"/>
  <c r="I2608" i="3"/>
  <c r="AE2607" i="3"/>
  <c r="U2607" i="3"/>
  <c r="V2607" i="3" s="1"/>
  <c r="S2607" i="3"/>
  <c r="Q2607" i="3"/>
  <c r="O2607" i="3"/>
  <c r="P2607" i="3" s="1"/>
  <c r="I2607" i="3"/>
  <c r="W2607" i="3" s="1"/>
  <c r="AE2606" i="3"/>
  <c r="U2606" i="3"/>
  <c r="V2606" i="3" s="1"/>
  <c r="S2606" i="3"/>
  <c r="O2606" i="3"/>
  <c r="I2606" i="3"/>
  <c r="AE2605" i="3"/>
  <c r="U2605" i="3"/>
  <c r="V2605" i="3" s="1"/>
  <c r="S2605" i="3"/>
  <c r="P2605" i="3"/>
  <c r="O2605" i="3"/>
  <c r="Q2605" i="3" s="1"/>
  <c r="I2605" i="3"/>
  <c r="AE2604" i="3"/>
  <c r="U2604" i="3"/>
  <c r="V2604" i="3" s="1"/>
  <c r="S2604" i="3"/>
  <c r="O2604" i="3"/>
  <c r="P2604" i="3" s="1"/>
  <c r="I2604" i="3"/>
  <c r="AE2603" i="3"/>
  <c r="U2603" i="3"/>
  <c r="V2603" i="3" s="1"/>
  <c r="S2603" i="3"/>
  <c r="O2603" i="3"/>
  <c r="I2603" i="3"/>
  <c r="AE2602" i="3"/>
  <c r="U2602" i="3"/>
  <c r="V2602" i="3" s="1"/>
  <c r="S2602" i="3"/>
  <c r="O2602" i="3"/>
  <c r="I2602" i="3"/>
  <c r="AE2601" i="3"/>
  <c r="U2601" i="3"/>
  <c r="V2601" i="3" s="1"/>
  <c r="S2601" i="3"/>
  <c r="O2601" i="3"/>
  <c r="I2601" i="3"/>
  <c r="AE2600" i="3"/>
  <c r="U2600" i="3"/>
  <c r="V2600" i="3" s="1"/>
  <c r="S2600" i="3"/>
  <c r="O2600" i="3"/>
  <c r="Q2600" i="3" s="1"/>
  <c r="I2600" i="3"/>
  <c r="AE2599" i="3"/>
  <c r="U2599" i="3"/>
  <c r="V2599" i="3" s="1"/>
  <c r="S2599" i="3"/>
  <c r="O2599" i="3"/>
  <c r="I2599" i="3"/>
  <c r="AE2598" i="3"/>
  <c r="U2598" i="3"/>
  <c r="V2598" i="3" s="1"/>
  <c r="S2598" i="3"/>
  <c r="O2598" i="3"/>
  <c r="I2598" i="3"/>
  <c r="W2598" i="3" s="1"/>
  <c r="AE2597" i="3"/>
  <c r="U2597" i="3"/>
  <c r="V2597" i="3" s="1"/>
  <c r="S2597" i="3"/>
  <c r="O2597" i="3"/>
  <c r="I2597" i="3"/>
  <c r="AE2596" i="3"/>
  <c r="U2596" i="3"/>
  <c r="V2596" i="3" s="1"/>
  <c r="S2596" i="3"/>
  <c r="O2596" i="3"/>
  <c r="I2596" i="3"/>
  <c r="AE2595" i="3"/>
  <c r="U2595" i="3"/>
  <c r="V2595" i="3" s="1"/>
  <c r="S2595" i="3"/>
  <c r="O2595" i="3"/>
  <c r="I2595" i="3"/>
  <c r="AE2594" i="3"/>
  <c r="U2594" i="3"/>
  <c r="V2594" i="3" s="1"/>
  <c r="S2594" i="3"/>
  <c r="O2594" i="3"/>
  <c r="I2594" i="3"/>
  <c r="AE2593" i="3"/>
  <c r="U2593" i="3"/>
  <c r="V2593" i="3" s="1"/>
  <c r="S2593" i="3"/>
  <c r="O2593" i="3"/>
  <c r="I2593" i="3"/>
  <c r="AE2592" i="3"/>
  <c r="U2592" i="3"/>
  <c r="V2592" i="3" s="1"/>
  <c r="S2592" i="3"/>
  <c r="O2592" i="3"/>
  <c r="I2592" i="3"/>
  <c r="AE2591" i="3"/>
  <c r="U2591" i="3"/>
  <c r="V2591" i="3" s="1"/>
  <c r="S2591" i="3"/>
  <c r="O2591" i="3"/>
  <c r="I2591" i="3"/>
  <c r="AE2590" i="3"/>
  <c r="U2590" i="3"/>
  <c r="V2590" i="3" s="1"/>
  <c r="S2590" i="3"/>
  <c r="O2590" i="3"/>
  <c r="I2590" i="3"/>
  <c r="AE2589" i="3"/>
  <c r="U2589" i="3"/>
  <c r="V2589" i="3" s="1"/>
  <c r="S2589" i="3"/>
  <c r="O2589" i="3"/>
  <c r="Q2589" i="3" s="1"/>
  <c r="I2589" i="3"/>
  <c r="AE2588" i="3"/>
  <c r="U2588" i="3"/>
  <c r="V2588" i="3" s="1"/>
  <c r="S2588" i="3"/>
  <c r="O2588" i="3"/>
  <c r="I2588" i="3"/>
  <c r="AE2587" i="3"/>
  <c r="U2587" i="3"/>
  <c r="V2587" i="3" s="1"/>
  <c r="S2587" i="3"/>
  <c r="O2587" i="3"/>
  <c r="P2587" i="3" s="1"/>
  <c r="I2587" i="3"/>
  <c r="W2587" i="3" s="1"/>
  <c r="AE2586" i="3"/>
  <c r="U2586" i="3"/>
  <c r="V2586" i="3" s="1"/>
  <c r="S2586" i="3"/>
  <c r="O2586" i="3"/>
  <c r="I2586" i="3"/>
  <c r="AE2585" i="3"/>
  <c r="U2585" i="3"/>
  <c r="V2585" i="3" s="1"/>
  <c r="S2585" i="3"/>
  <c r="O2585" i="3"/>
  <c r="Q2585" i="3" s="1"/>
  <c r="I2585" i="3"/>
  <c r="AE2584" i="3"/>
  <c r="U2584" i="3"/>
  <c r="V2584" i="3" s="1"/>
  <c r="S2584" i="3"/>
  <c r="O2584" i="3"/>
  <c r="P2584" i="3" s="1"/>
  <c r="I2584" i="3"/>
  <c r="AE2583" i="3"/>
  <c r="U2583" i="3"/>
  <c r="V2583" i="3" s="1"/>
  <c r="S2583" i="3"/>
  <c r="O2583" i="3"/>
  <c r="I2583" i="3"/>
  <c r="AE2582" i="3"/>
  <c r="U2582" i="3"/>
  <c r="V2582" i="3" s="1"/>
  <c r="S2582" i="3"/>
  <c r="O2582" i="3"/>
  <c r="I2582" i="3"/>
  <c r="AE2581" i="3"/>
  <c r="U2581" i="3"/>
  <c r="V2581" i="3" s="1"/>
  <c r="S2581" i="3"/>
  <c r="O2581" i="3"/>
  <c r="Q2581" i="3" s="1"/>
  <c r="I2581" i="3"/>
  <c r="AE2580" i="3"/>
  <c r="U2580" i="3"/>
  <c r="V2580" i="3" s="1"/>
  <c r="S2580" i="3"/>
  <c r="Q2580" i="3"/>
  <c r="O2580" i="3"/>
  <c r="P2580" i="3" s="1"/>
  <c r="I2580" i="3"/>
  <c r="AE2579" i="3"/>
  <c r="U2579" i="3"/>
  <c r="V2579" i="3" s="1"/>
  <c r="S2579" i="3"/>
  <c r="O2579" i="3"/>
  <c r="P2579" i="3" s="1"/>
  <c r="I2579" i="3"/>
  <c r="W2579" i="3" s="1"/>
  <c r="AE2578" i="3"/>
  <c r="U2578" i="3"/>
  <c r="V2578" i="3" s="1"/>
  <c r="S2578" i="3"/>
  <c r="O2578" i="3"/>
  <c r="I2578" i="3"/>
  <c r="AE2577" i="3"/>
  <c r="U2577" i="3"/>
  <c r="V2577" i="3" s="1"/>
  <c r="S2577" i="3"/>
  <c r="O2577" i="3"/>
  <c r="I2577" i="3"/>
  <c r="AE2576" i="3"/>
  <c r="U2576" i="3"/>
  <c r="V2576" i="3" s="1"/>
  <c r="S2576" i="3"/>
  <c r="O2576" i="3"/>
  <c r="I2576" i="3"/>
  <c r="AE2575" i="3"/>
  <c r="U2575" i="3"/>
  <c r="V2575" i="3" s="1"/>
  <c r="S2575" i="3"/>
  <c r="O2575" i="3"/>
  <c r="I2575" i="3"/>
  <c r="AE2574" i="3"/>
  <c r="U2574" i="3"/>
  <c r="V2574" i="3" s="1"/>
  <c r="S2574" i="3"/>
  <c r="O2574" i="3"/>
  <c r="I2574" i="3"/>
  <c r="AE2573" i="3"/>
  <c r="U2573" i="3"/>
  <c r="V2573" i="3" s="1"/>
  <c r="S2573" i="3"/>
  <c r="O2573" i="3"/>
  <c r="I2573" i="3"/>
  <c r="AE2572" i="3"/>
  <c r="U2572" i="3"/>
  <c r="V2572" i="3" s="1"/>
  <c r="S2572" i="3"/>
  <c r="O2572" i="3"/>
  <c r="I2572" i="3"/>
  <c r="AE2571" i="3"/>
  <c r="U2571" i="3"/>
  <c r="V2571" i="3" s="1"/>
  <c r="S2571" i="3"/>
  <c r="O2571" i="3"/>
  <c r="I2571" i="3"/>
  <c r="AE2570" i="3"/>
  <c r="U2570" i="3"/>
  <c r="V2570" i="3" s="1"/>
  <c r="S2570" i="3"/>
  <c r="O2570" i="3"/>
  <c r="I2570" i="3"/>
  <c r="AE2569" i="3"/>
  <c r="U2569" i="3"/>
  <c r="V2569" i="3" s="1"/>
  <c r="S2569" i="3"/>
  <c r="O2569" i="3"/>
  <c r="I2569" i="3"/>
  <c r="AE2568" i="3"/>
  <c r="V2568" i="3"/>
  <c r="U2568" i="3"/>
  <c r="S2568" i="3"/>
  <c r="Q2568" i="3"/>
  <c r="O2568" i="3"/>
  <c r="P2568" i="3" s="1"/>
  <c r="I2568" i="3"/>
  <c r="AE2567" i="3"/>
  <c r="V2567" i="3"/>
  <c r="U2567" i="3"/>
  <c r="S2567" i="3"/>
  <c r="Q2567" i="3"/>
  <c r="O2567" i="3"/>
  <c r="P2567" i="3" s="1"/>
  <c r="I2567" i="3"/>
  <c r="AE2566" i="3"/>
  <c r="U2566" i="3"/>
  <c r="V2566" i="3" s="1"/>
  <c r="S2566" i="3"/>
  <c r="O2566" i="3"/>
  <c r="I2566" i="3"/>
  <c r="AE2565" i="3"/>
  <c r="U2565" i="3"/>
  <c r="V2565" i="3" s="1"/>
  <c r="S2565" i="3"/>
  <c r="O2565" i="3"/>
  <c r="I2565" i="3"/>
  <c r="AE2564" i="3"/>
  <c r="U2564" i="3"/>
  <c r="V2564" i="3" s="1"/>
  <c r="S2564" i="3"/>
  <c r="Q2564" i="3"/>
  <c r="O2564" i="3"/>
  <c r="P2564" i="3" s="1"/>
  <c r="I2564" i="3"/>
  <c r="W2564" i="3" s="1"/>
  <c r="AE2563" i="3"/>
  <c r="U2563" i="3"/>
  <c r="V2563" i="3" s="1"/>
  <c r="S2563" i="3"/>
  <c r="X2563" i="3" s="1"/>
  <c r="Y2563" i="3" s="1"/>
  <c r="O2563" i="3"/>
  <c r="I2563" i="3"/>
  <c r="W2563" i="3" s="1"/>
  <c r="AE2562" i="3"/>
  <c r="U2562" i="3"/>
  <c r="V2562" i="3" s="1"/>
  <c r="S2562" i="3"/>
  <c r="O2562" i="3"/>
  <c r="I2562" i="3"/>
  <c r="AE2561" i="3"/>
  <c r="U2561" i="3"/>
  <c r="V2561" i="3" s="1"/>
  <c r="S2561" i="3"/>
  <c r="O2561" i="3"/>
  <c r="I2561" i="3"/>
  <c r="AE2560" i="3"/>
  <c r="U2560" i="3"/>
  <c r="V2560" i="3" s="1"/>
  <c r="S2560" i="3"/>
  <c r="O2560" i="3"/>
  <c r="I2560" i="3"/>
  <c r="AE2559" i="3"/>
  <c r="U2559" i="3"/>
  <c r="V2559" i="3" s="1"/>
  <c r="S2559" i="3"/>
  <c r="O2559" i="3"/>
  <c r="Q2559" i="3" s="1"/>
  <c r="I2559" i="3"/>
  <c r="AE2558" i="3"/>
  <c r="U2558" i="3"/>
  <c r="V2558" i="3" s="1"/>
  <c r="S2558" i="3"/>
  <c r="O2558" i="3"/>
  <c r="I2558" i="3"/>
  <c r="AE2557" i="3"/>
  <c r="U2557" i="3"/>
  <c r="V2557" i="3" s="1"/>
  <c r="S2557" i="3"/>
  <c r="O2557" i="3"/>
  <c r="Q2557" i="3" s="1"/>
  <c r="I2557" i="3"/>
  <c r="AE2556" i="3"/>
  <c r="U2556" i="3"/>
  <c r="V2556" i="3" s="1"/>
  <c r="S2556" i="3"/>
  <c r="O2556" i="3"/>
  <c r="I2556" i="3"/>
  <c r="AE2555" i="3"/>
  <c r="U2555" i="3"/>
  <c r="V2555" i="3" s="1"/>
  <c r="S2555" i="3"/>
  <c r="Q2555" i="3"/>
  <c r="P2555" i="3"/>
  <c r="O2555" i="3"/>
  <c r="I2555" i="3"/>
  <c r="AE2554" i="3"/>
  <c r="U2554" i="3"/>
  <c r="V2554" i="3" s="1"/>
  <c r="S2554" i="3"/>
  <c r="O2554" i="3"/>
  <c r="I2554" i="3"/>
  <c r="AE2553" i="3"/>
  <c r="U2553" i="3"/>
  <c r="V2553" i="3" s="1"/>
  <c r="S2553" i="3"/>
  <c r="O2553" i="3"/>
  <c r="I2553" i="3"/>
  <c r="AE2552" i="3"/>
  <c r="U2552" i="3"/>
  <c r="V2552" i="3" s="1"/>
  <c r="S2552" i="3"/>
  <c r="O2552" i="3"/>
  <c r="P2552" i="3" s="1"/>
  <c r="I2552" i="3"/>
  <c r="AE2551" i="3"/>
  <c r="U2551" i="3"/>
  <c r="V2551" i="3" s="1"/>
  <c r="S2551" i="3"/>
  <c r="O2551" i="3"/>
  <c r="P2551" i="3" s="1"/>
  <c r="I2551" i="3"/>
  <c r="AE2550" i="3"/>
  <c r="U2550" i="3"/>
  <c r="V2550" i="3" s="1"/>
  <c r="S2550" i="3"/>
  <c r="O2550" i="3"/>
  <c r="I2550" i="3"/>
  <c r="AE2549" i="3"/>
  <c r="V2549" i="3"/>
  <c r="U2549" i="3"/>
  <c r="S2549" i="3"/>
  <c r="O2549" i="3"/>
  <c r="I2549" i="3"/>
  <c r="AE2548" i="3"/>
  <c r="U2548" i="3"/>
  <c r="V2548" i="3" s="1"/>
  <c r="S2548" i="3"/>
  <c r="O2548" i="3"/>
  <c r="Q2548" i="3" s="1"/>
  <c r="I2548" i="3"/>
  <c r="AE2547" i="3"/>
  <c r="U2547" i="3"/>
  <c r="V2547" i="3" s="1"/>
  <c r="S2547" i="3"/>
  <c r="O2547" i="3"/>
  <c r="I2547" i="3"/>
  <c r="AE2546" i="3"/>
  <c r="U2546" i="3"/>
  <c r="V2546" i="3" s="1"/>
  <c r="S2546" i="3"/>
  <c r="O2546" i="3"/>
  <c r="I2546" i="3"/>
  <c r="AE2545" i="3"/>
  <c r="U2545" i="3"/>
  <c r="V2545" i="3" s="1"/>
  <c r="S2545" i="3"/>
  <c r="O2545" i="3"/>
  <c r="I2545" i="3"/>
  <c r="AE2544" i="3"/>
  <c r="U2544" i="3"/>
  <c r="V2544" i="3" s="1"/>
  <c r="S2544" i="3"/>
  <c r="O2544" i="3"/>
  <c r="P2544" i="3" s="1"/>
  <c r="I2544" i="3"/>
  <c r="AE2543" i="3"/>
  <c r="U2543" i="3"/>
  <c r="V2543" i="3" s="1"/>
  <c r="S2543" i="3"/>
  <c r="O2543" i="3"/>
  <c r="P2543" i="3" s="1"/>
  <c r="I2543" i="3"/>
  <c r="AE2542" i="3"/>
  <c r="U2542" i="3"/>
  <c r="V2542" i="3" s="1"/>
  <c r="S2542" i="3"/>
  <c r="O2542" i="3"/>
  <c r="I2542" i="3"/>
  <c r="AE2541" i="3"/>
  <c r="U2541" i="3"/>
  <c r="V2541" i="3" s="1"/>
  <c r="S2541" i="3"/>
  <c r="P2541" i="3"/>
  <c r="O2541" i="3"/>
  <c r="Q2541" i="3" s="1"/>
  <c r="I2541" i="3"/>
  <c r="W2541" i="3" s="1"/>
  <c r="AE2540" i="3"/>
  <c r="U2540" i="3"/>
  <c r="V2540" i="3" s="1"/>
  <c r="S2540" i="3"/>
  <c r="O2540" i="3"/>
  <c r="P2540" i="3" s="1"/>
  <c r="I2540" i="3"/>
  <c r="AE2539" i="3"/>
  <c r="U2539" i="3"/>
  <c r="V2539" i="3" s="1"/>
  <c r="S2539" i="3"/>
  <c r="O2539" i="3"/>
  <c r="I2539" i="3"/>
  <c r="AE2538" i="3"/>
  <c r="U2538" i="3"/>
  <c r="V2538" i="3" s="1"/>
  <c r="S2538" i="3"/>
  <c r="O2538" i="3"/>
  <c r="I2538" i="3"/>
  <c r="AE2537" i="3"/>
  <c r="U2537" i="3"/>
  <c r="V2537" i="3" s="1"/>
  <c r="S2537" i="3"/>
  <c r="P2537" i="3"/>
  <c r="O2537" i="3"/>
  <c r="Q2537" i="3" s="1"/>
  <c r="I2537" i="3"/>
  <c r="AE2536" i="3"/>
  <c r="U2536" i="3"/>
  <c r="V2536" i="3" s="1"/>
  <c r="S2536" i="3"/>
  <c r="O2536" i="3"/>
  <c r="P2536" i="3" s="1"/>
  <c r="I2536" i="3"/>
  <c r="AE2535" i="3"/>
  <c r="U2535" i="3"/>
  <c r="V2535" i="3" s="1"/>
  <c r="S2535" i="3"/>
  <c r="O2535" i="3"/>
  <c r="I2535" i="3"/>
  <c r="AE2534" i="3"/>
  <c r="U2534" i="3"/>
  <c r="V2534" i="3" s="1"/>
  <c r="S2534" i="3"/>
  <c r="O2534" i="3"/>
  <c r="I2534" i="3"/>
  <c r="AE2533" i="3"/>
  <c r="U2533" i="3"/>
  <c r="V2533" i="3" s="1"/>
  <c r="S2533" i="3"/>
  <c r="O2533" i="3"/>
  <c r="Q2533" i="3" s="1"/>
  <c r="I2533" i="3"/>
  <c r="AE2532" i="3"/>
  <c r="U2532" i="3"/>
  <c r="V2532" i="3" s="1"/>
  <c r="S2532" i="3"/>
  <c r="O2532" i="3"/>
  <c r="I2532" i="3"/>
  <c r="AE2531" i="3"/>
  <c r="U2531" i="3"/>
  <c r="V2531" i="3" s="1"/>
  <c r="S2531" i="3"/>
  <c r="O2531" i="3"/>
  <c r="P2531" i="3" s="1"/>
  <c r="I2531" i="3"/>
  <c r="W2531" i="3" s="1"/>
  <c r="AE2530" i="3"/>
  <c r="U2530" i="3"/>
  <c r="V2530" i="3" s="1"/>
  <c r="S2530" i="3"/>
  <c r="O2530" i="3"/>
  <c r="I2530" i="3"/>
  <c r="AE2529" i="3"/>
  <c r="U2529" i="3"/>
  <c r="V2529" i="3" s="1"/>
  <c r="S2529" i="3"/>
  <c r="O2529" i="3"/>
  <c r="Q2529" i="3" s="1"/>
  <c r="I2529" i="3"/>
  <c r="AE2528" i="3"/>
  <c r="U2528" i="3"/>
  <c r="V2528" i="3" s="1"/>
  <c r="S2528" i="3"/>
  <c r="O2528" i="3"/>
  <c r="P2528" i="3" s="1"/>
  <c r="I2528" i="3"/>
  <c r="AE2527" i="3"/>
  <c r="U2527" i="3"/>
  <c r="V2527" i="3" s="1"/>
  <c r="S2527" i="3"/>
  <c r="O2527" i="3"/>
  <c r="I2527" i="3"/>
  <c r="AE2526" i="3"/>
  <c r="U2526" i="3"/>
  <c r="V2526" i="3" s="1"/>
  <c r="S2526" i="3"/>
  <c r="O2526" i="3"/>
  <c r="I2526" i="3"/>
  <c r="AE2525" i="3"/>
  <c r="U2525" i="3"/>
  <c r="V2525" i="3" s="1"/>
  <c r="S2525" i="3"/>
  <c r="O2525" i="3"/>
  <c r="Q2525" i="3" s="1"/>
  <c r="I2525" i="3"/>
  <c r="AE2524" i="3"/>
  <c r="W2524" i="3"/>
  <c r="U2524" i="3"/>
  <c r="V2524" i="3" s="1"/>
  <c r="S2524" i="3"/>
  <c r="O2524" i="3"/>
  <c r="I2524" i="3"/>
  <c r="AE2523" i="3"/>
  <c r="U2523" i="3"/>
  <c r="V2523" i="3" s="1"/>
  <c r="S2523" i="3"/>
  <c r="O2523" i="3"/>
  <c r="I2523" i="3"/>
  <c r="AE2522" i="3"/>
  <c r="U2522" i="3"/>
  <c r="V2522" i="3" s="1"/>
  <c r="S2522" i="3"/>
  <c r="O2522" i="3"/>
  <c r="I2522" i="3"/>
  <c r="AE2521" i="3"/>
  <c r="U2521" i="3"/>
  <c r="V2521" i="3" s="1"/>
  <c r="S2521" i="3"/>
  <c r="O2521" i="3"/>
  <c r="Q2521" i="3" s="1"/>
  <c r="I2521" i="3"/>
  <c r="AE2520" i="3"/>
  <c r="U2520" i="3"/>
  <c r="V2520" i="3" s="1"/>
  <c r="S2520" i="3"/>
  <c r="Q2520" i="3"/>
  <c r="O2520" i="3"/>
  <c r="P2520" i="3" s="1"/>
  <c r="I2520" i="3"/>
  <c r="AE2519" i="3"/>
  <c r="U2519" i="3"/>
  <c r="V2519" i="3" s="1"/>
  <c r="S2519" i="3"/>
  <c r="O2519" i="3"/>
  <c r="I2519" i="3"/>
  <c r="AE2518" i="3"/>
  <c r="U2518" i="3"/>
  <c r="V2518" i="3" s="1"/>
  <c r="S2518" i="3"/>
  <c r="O2518" i="3"/>
  <c r="I2518" i="3"/>
  <c r="W2518" i="3" s="1"/>
  <c r="AE2517" i="3"/>
  <c r="U2517" i="3"/>
  <c r="V2517" i="3" s="1"/>
  <c r="S2517" i="3"/>
  <c r="O2517" i="3"/>
  <c r="I2517" i="3"/>
  <c r="AE2516" i="3"/>
  <c r="U2516" i="3"/>
  <c r="V2516" i="3" s="1"/>
  <c r="S2516" i="3"/>
  <c r="O2516" i="3"/>
  <c r="P2516" i="3" s="1"/>
  <c r="I2516" i="3"/>
  <c r="AE2515" i="3"/>
  <c r="U2515" i="3"/>
  <c r="V2515" i="3" s="1"/>
  <c r="S2515" i="3"/>
  <c r="O2515" i="3"/>
  <c r="Q2515" i="3" s="1"/>
  <c r="I2515" i="3"/>
  <c r="AE2514" i="3"/>
  <c r="U2514" i="3"/>
  <c r="V2514" i="3" s="1"/>
  <c r="S2514" i="3"/>
  <c r="O2514" i="3"/>
  <c r="I2514" i="3"/>
  <c r="AE2513" i="3"/>
  <c r="U2513" i="3"/>
  <c r="V2513" i="3" s="1"/>
  <c r="S2513" i="3"/>
  <c r="O2513" i="3"/>
  <c r="P2513" i="3" s="1"/>
  <c r="I2513" i="3"/>
  <c r="AE2512" i="3"/>
  <c r="U2512" i="3"/>
  <c r="V2512" i="3" s="1"/>
  <c r="S2512" i="3"/>
  <c r="O2512" i="3"/>
  <c r="P2512" i="3" s="1"/>
  <c r="I2512" i="3"/>
  <c r="W2512" i="3" s="1"/>
  <c r="AE2511" i="3"/>
  <c r="U2511" i="3"/>
  <c r="V2511" i="3" s="1"/>
  <c r="S2511" i="3"/>
  <c r="O2511" i="3"/>
  <c r="Q2511" i="3" s="1"/>
  <c r="I2511" i="3"/>
  <c r="AE2510" i="3"/>
  <c r="U2510" i="3"/>
  <c r="V2510" i="3" s="1"/>
  <c r="S2510" i="3"/>
  <c r="O2510" i="3"/>
  <c r="I2510" i="3"/>
  <c r="AE2509" i="3"/>
  <c r="U2509" i="3"/>
  <c r="V2509" i="3" s="1"/>
  <c r="S2509" i="3"/>
  <c r="O2509" i="3"/>
  <c r="I2509" i="3"/>
  <c r="AE2508" i="3"/>
  <c r="U2508" i="3"/>
  <c r="V2508" i="3" s="1"/>
  <c r="S2508" i="3"/>
  <c r="Q2508" i="3"/>
  <c r="O2508" i="3"/>
  <c r="P2508" i="3" s="1"/>
  <c r="I2508" i="3"/>
  <c r="AE2507" i="3"/>
  <c r="U2507" i="3"/>
  <c r="V2507" i="3" s="1"/>
  <c r="S2507" i="3"/>
  <c r="O2507" i="3"/>
  <c r="Q2507" i="3" s="1"/>
  <c r="I2507" i="3"/>
  <c r="AE2506" i="3"/>
  <c r="U2506" i="3"/>
  <c r="V2506" i="3" s="1"/>
  <c r="S2506" i="3"/>
  <c r="O2506" i="3"/>
  <c r="I2506" i="3"/>
  <c r="AE2505" i="3"/>
  <c r="U2505" i="3"/>
  <c r="V2505" i="3" s="1"/>
  <c r="S2505" i="3"/>
  <c r="O2505" i="3"/>
  <c r="I2505" i="3"/>
  <c r="AE2504" i="3"/>
  <c r="U2504" i="3"/>
  <c r="V2504" i="3" s="1"/>
  <c r="S2504" i="3"/>
  <c r="O2504" i="3"/>
  <c r="Q2504" i="3" s="1"/>
  <c r="I2504" i="3"/>
  <c r="AE2503" i="3"/>
  <c r="U2503" i="3"/>
  <c r="V2503" i="3" s="1"/>
  <c r="S2503" i="3"/>
  <c r="O2503" i="3"/>
  <c r="I2503" i="3"/>
  <c r="AE2502" i="3"/>
  <c r="U2502" i="3"/>
  <c r="V2502" i="3" s="1"/>
  <c r="S2502" i="3"/>
  <c r="O2502" i="3"/>
  <c r="I2502" i="3"/>
  <c r="AE2501" i="3"/>
  <c r="U2501" i="3"/>
  <c r="V2501" i="3" s="1"/>
  <c r="S2501" i="3"/>
  <c r="O2501" i="3"/>
  <c r="I2501" i="3"/>
  <c r="AE2500" i="3"/>
  <c r="U2500" i="3"/>
  <c r="V2500" i="3" s="1"/>
  <c r="S2500" i="3"/>
  <c r="O2500" i="3"/>
  <c r="I2500" i="3"/>
  <c r="AE2499" i="3"/>
  <c r="U2499" i="3"/>
  <c r="V2499" i="3" s="1"/>
  <c r="S2499" i="3"/>
  <c r="O2499" i="3"/>
  <c r="P2499" i="3" s="1"/>
  <c r="I2499" i="3"/>
  <c r="W2499" i="3" s="1"/>
  <c r="AE2498" i="3"/>
  <c r="U2498" i="3"/>
  <c r="V2498" i="3" s="1"/>
  <c r="S2498" i="3"/>
  <c r="O2498" i="3"/>
  <c r="I2498" i="3"/>
  <c r="AE2497" i="3"/>
  <c r="U2497" i="3"/>
  <c r="V2497" i="3" s="1"/>
  <c r="S2497" i="3"/>
  <c r="O2497" i="3"/>
  <c r="I2497" i="3"/>
  <c r="AE2496" i="3"/>
  <c r="U2496" i="3"/>
  <c r="V2496" i="3" s="1"/>
  <c r="S2496" i="3"/>
  <c r="Q2496" i="3"/>
  <c r="O2496" i="3"/>
  <c r="P2496" i="3" s="1"/>
  <c r="I2496" i="3"/>
  <c r="AE2495" i="3"/>
  <c r="U2495" i="3"/>
  <c r="V2495" i="3" s="1"/>
  <c r="S2495" i="3"/>
  <c r="O2495" i="3"/>
  <c r="Q2495" i="3" s="1"/>
  <c r="I2495" i="3"/>
  <c r="AE2494" i="3"/>
  <c r="U2494" i="3"/>
  <c r="V2494" i="3" s="1"/>
  <c r="S2494" i="3"/>
  <c r="O2494" i="3"/>
  <c r="I2494" i="3"/>
  <c r="AE2493" i="3"/>
  <c r="U2493" i="3"/>
  <c r="V2493" i="3" s="1"/>
  <c r="S2493" i="3"/>
  <c r="P2493" i="3"/>
  <c r="O2493" i="3"/>
  <c r="Q2493" i="3" s="1"/>
  <c r="I2493" i="3"/>
  <c r="AE2492" i="3"/>
  <c r="U2492" i="3"/>
  <c r="V2492" i="3" s="1"/>
  <c r="S2492" i="3"/>
  <c r="O2492" i="3"/>
  <c r="P2492" i="3" s="1"/>
  <c r="I2492" i="3"/>
  <c r="AE2491" i="3"/>
  <c r="U2491" i="3"/>
  <c r="V2491" i="3" s="1"/>
  <c r="S2491" i="3"/>
  <c r="O2491" i="3"/>
  <c r="Q2491" i="3" s="1"/>
  <c r="I2491" i="3"/>
  <c r="W2491" i="3" s="1"/>
  <c r="AE2490" i="3"/>
  <c r="U2490" i="3"/>
  <c r="V2490" i="3" s="1"/>
  <c r="S2490" i="3"/>
  <c r="O2490" i="3"/>
  <c r="I2490" i="3"/>
  <c r="AE2489" i="3"/>
  <c r="U2489" i="3"/>
  <c r="V2489" i="3" s="1"/>
  <c r="S2489" i="3"/>
  <c r="O2489" i="3"/>
  <c r="I2489" i="3"/>
  <c r="AE2488" i="3"/>
  <c r="U2488" i="3"/>
  <c r="V2488" i="3" s="1"/>
  <c r="W2488" i="3" s="1"/>
  <c r="S2488" i="3"/>
  <c r="O2488" i="3"/>
  <c r="I2488" i="3"/>
  <c r="AE2487" i="3"/>
  <c r="U2487" i="3"/>
  <c r="V2487" i="3" s="1"/>
  <c r="S2487" i="3"/>
  <c r="O2487" i="3"/>
  <c r="Q2487" i="3" s="1"/>
  <c r="I2487" i="3"/>
  <c r="AE2486" i="3"/>
  <c r="U2486" i="3"/>
  <c r="V2486" i="3" s="1"/>
  <c r="W2486" i="3" s="1"/>
  <c r="S2486" i="3"/>
  <c r="O2486" i="3"/>
  <c r="I2486" i="3"/>
  <c r="AE2485" i="3"/>
  <c r="U2485" i="3"/>
  <c r="V2485" i="3" s="1"/>
  <c r="S2485" i="3"/>
  <c r="O2485" i="3"/>
  <c r="I2485" i="3"/>
  <c r="AE2484" i="3"/>
  <c r="U2484" i="3"/>
  <c r="V2484" i="3" s="1"/>
  <c r="S2484" i="3"/>
  <c r="O2484" i="3"/>
  <c r="I2484" i="3"/>
  <c r="AE2483" i="3"/>
  <c r="U2483" i="3"/>
  <c r="V2483" i="3" s="1"/>
  <c r="S2483" i="3"/>
  <c r="O2483" i="3"/>
  <c r="Q2483" i="3" s="1"/>
  <c r="I2483" i="3"/>
  <c r="W2483" i="3" s="1"/>
  <c r="AE2482" i="3"/>
  <c r="U2482" i="3"/>
  <c r="V2482" i="3" s="1"/>
  <c r="S2482" i="3"/>
  <c r="O2482" i="3"/>
  <c r="I2482" i="3"/>
  <c r="AE2481" i="3"/>
  <c r="U2481" i="3"/>
  <c r="V2481" i="3" s="1"/>
  <c r="S2481" i="3"/>
  <c r="O2481" i="3"/>
  <c r="I2481" i="3"/>
  <c r="AE2480" i="3"/>
  <c r="U2480" i="3"/>
  <c r="V2480" i="3" s="1"/>
  <c r="S2480" i="3"/>
  <c r="O2480" i="3"/>
  <c r="I2480" i="3"/>
  <c r="AE2479" i="3"/>
  <c r="U2479" i="3"/>
  <c r="V2479" i="3" s="1"/>
  <c r="S2479" i="3"/>
  <c r="O2479" i="3"/>
  <c r="Q2479" i="3" s="1"/>
  <c r="I2479" i="3"/>
  <c r="AE2478" i="3"/>
  <c r="U2478" i="3"/>
  <c r="V2478" i="3" s="1"/>
  <c r="S2478" i="3"/>
  <c r="O2478" i="3"/>
  <c r="I2478" i="3"/>
  <c r="AE2477" i="3"/>
  <c r="U2477" i="3"/>
  <c r="V2477" i="3" s="1"/>
  <c r="S2477" i="3"/>
  <c r="O2477" i="3"/>
  <c r="I2477" i="3"/>
  <c r="AE2476" i="3"/>
  <c r="V2476" i="3"/>
  <c r="U2476" i="3"/>
  <c r="S2476" i="3"/>
  <c r="O2476" i="3"/>
  <c r="I2476" i="3"/>
  <c r="AE2475" i="3"/>
  <c r="U2475" i="3"/>
  <c r="V2475" i="3" s="1"/>
  <c r="S2475" i="3"/>
  <c r="O2475" i="3"/>
  <c r="P2475" i="3" s="1"/>
  <c r="I2475" i="3"/>
  <c r="AE2474" i="3"/>
  <c r="U2474" i="3"/>
  <c r="V2474" i="3" s="1"/>
  <c r="S2474" i="3"/>
  <c r="O2474" i="3"/>
  <c r="I2474" i="3"/>
  <c r="AE2473" i="3"/>
  <c r="U2473" i="3"/>
  <c r="V2473" i="3" s="1"/>
  <c r="S2473" i="3"/>
  <c r="O2473" i="3"/>
  <c r="I2473" i="3"/>
  <c r="AE2472" i="3"/>
  <c r="U2472" i="3"/>
  <c r="V2472" i="3" s="1"/>
  <c r="S2472" i="3"/>
  <c r="O2472" i="3"/>
  <c r="P2472" i="3" s="1"/>
  <c r="I2472" i="3"/>
  <c r="AE2471" i="3"/>
  <c r="U2471" i="3"/>
  <c r="V2471" i="3" s="1"/>
  <c r="S2471" i="3"/>
  <c r="O2471" i="3"/>
  <c r="I2471" i="3"/>
  <c r="AE2470" i="3"/>
  <c r="U2470" i="3"/>
  <c r="V2470" i="3" s="1"/>
  <c r="S2470" i="3"/>
  <c r="O2470" i="3"/>
  <c r="I2470" i="3"/>
  <c r="AE2469" i="3"/>
  <c r="U2469" i="3"/>
  <c r="V2469" i="3" s="1"/>
  <c r="S2469" i="3"/>
  <c r="O2469" i="3"/>
  <c r="P2469" i="3" s="1"/>
  <c r="I2469" i="3"/>
  <c r="AE2468" i="3"/>
  <c r="U2468" i="3"/>
  <c r="V2468" i="3" s="1"/>
  <c r="S2468" i="3"/>
  <c r="Q2468" i="3"/>
  <c r="O2468" i="3"/>
  <c r="P2468" i="3" s="1"/>
  <c r="I2468" i="3"/>
  <c r="AE2467" i="3"/>
  <c r="U2467" i="3"/>
  <c r="V2467" i="3" s="1"/>
  <c r="S2467" i="3"/>
  <c r="O2467" i="3"/>
  <c r="I2467" i="3"/>
  <c r="AE2466" i="3"/>
  <c r="U2466" i="3"/>
  <c r="V2466" i="3" s="1"/>
  <c r="S2466" i="3"/>
  <c r="O2466" i="3"/>
  <c r="I2466" i="3"/>
  <c r="AE2465" i="3"/>
  <c r="U2465" i="3"/>
  <c r="V2465" i="3" s="1"/>
  <c r="S2465" i="3"/>
  <c r="O2465" i="3"/>
  <c r="P2465" i="3" s="1"/>
  <c r="I2465" i="3"/>
  <c r="AE2464" i="3"/>
  <c r="U2464" i="3"/>
  <c r="V2464" i="3" s="1"/>
  <c r="S2464" i="3"/>
  <c r="O2464" i="3"/>
  <c r="P2464" i="3" s="1"/>
  <c r="I2464" i="3"/>
  <c r="AE2463" i="3"/>
  <c r="U2463" i="3"/>
  <c r="V2463" i="3" s="1"/>
  <c r="S2463" i="3"/>
  <c r="O2463" i="3"/>
  <c r="I2463" i="3"/>
  <c r="AE2462" i="3"/>
  <c r="U2462" i="3"/>
  <c r="V2462" i="3" s="1"/>
  <c r="S2462" i="3"/>
  <c r="O2462" i="3"/>
  <c r="I2462" i="3"/>
  <c r="AE2461" i="3"/>
  <c r="U2461" i="3"/>
  <c r="V2461" i="3" s="1"/>
  <c r="S2461" i="3"/>
  <c r="O2461" i="3"/>
  <c r="I2461" i="3"/>
  <c r="AE2460" i="3"/>
  <c r="U2460" i="3"/>
  <c r="V2460" i="3" s="1"/>
  <c r="S2460" i="3"/>
  <c r="O2460" i="3"/>
  <c r="P2460" i="3" s="1"/>
  <c r="I2460" i="3"/>
  <c r="AE2459" i="3"/>
  <c r="U2459" i="3"/>
  <c r="V2459" i="3" s="1"/>
  <c r="S2459" i="3"/>
  <c r="O2459" i="3"/>
  <c r="I2459" i="3"/>
  <c r="AE2458" i="3"/>
  <c r="U2458" i="3"/>
  <c r="V2458" i="3" s="1"/>
  <c r="S2458" i="3"/>
  <c r="O2458" i="3"/>
  <c r="I2458" i="3"/>
  <c r="AE2457" i="3"/>
  <c r="U2457" i="3"/>
  <c r="V2457" i="3" s="1"/>
  <c r="S2457" i="3"/>
  <c r="O2457" i="3"/>
  <c r="P2457" i="3" s="1"/>
  <c r="I2457" i="3"/>
  <c r="W2457" i="3" s="1"/>
  <c r="AE2456" i="3"/>
  <c r="U2456" i="3"/>
  <c r="V2456" i="3" s="1"/>
  <c r="S2456" i="3"/>
  <c r="O2456" i="3"/>
  <c r="P2456" i="3" s="1"/>
  <c r="I2456" i="3"/>
  <c r="AE2455" i="3"/>
  <c r="U2455" i="3"/>
  <c r="V2455" i="3" s="1"/>
  <c r="S2455" i="3"/>
  <c r="O2455" i="3"/>
  <c r="I2455" i="3"/>
  <c r="AE2454" i="3"/>
  <c r="V2454" i="3"/>
  <c r="U2454" i="3"/>
  <c r="S2454" i="3"/>
  <c r="O2454" i="3"/>
  <c r="I2454" i="3"/>
  <c r="AE2453" i="3"/>
  <c r="U2453" i="3"/>
  <c r="V2453" i="3" s="1"/>
  <c r="S2453" i="3"/>
  <c r="O2453" i="3"/>
  <c r="P2453" i="3" s="1"/>
  <c r="I2453" i="3"/>
  <c r="AE2452" i="3"/>
  <c r="U2452" i="3"/>
  <c r="V2452" i="3" s="1"/>
  <c r="S2452" i="3"/>
  <c r="O2452" i="3"/>
  <c r="I2452" i="3"/>
  <c r="AE2451" i="3"/>
  <c r="U2451" i="3"/>
  <c r="V2451" i="3" s="1"/>
  <c r="S2451" i="3"/>
  <c r="O2451" i="3"/>
  <c r="I2451" i="3"/>
  <c r="AE2450" i="3"/>
  <c r="V2450" i="3"/>
  <c r="U2450" i="3"/>
  <c r="S2450" i="3"/>
  <c r="O2450" i="3"/>
  <c r="I2450" i="3"/>
  <c r="AE2449" i="3"/>
  <c r="U2449" i="3"/>
  <c r="V2449" i="3" s="1"/>
  <c r="S2449" i="3"/>
  <c r="O2449" i="3"/>
  <c r="I2449" i="3"/>
  <c r="AE2448" i="3"/>
  <c r="U2448" i="3"/>
  <c r="V2448" i="3" s="1"/>
  <c r="S2448" i="3"/>
  <c r="O2448" i="3"/>
  <c r="Q2448" i="3" s="1"/>
  <c r="I2448" i="3"/>
  <c r="AE2447" i="3"/>
  <c r="U2447" i="3"/>
  <c r="V2447" i="3" s="1"/>
  <c r="S2447" i="3"/>
  <c r="O2447" i="3"/>
  <c r="I2447" i="3"/>
  <c r="AE2446" i="3"/>
  <c r="U2446" i="3"/>
  <c r="V2446" i="3" s="1"/>
  <c r="S2446" i="3"/>
  <c r="O2446" i="3"/>
  <c r="I2446" i="3"/>
  <c r="AE2445" i="3"/>
  <c r="U2445" i="3"/>
  <c r="V2445" i="3" s="1"/>
  <c r="S2445" i="3"/>
  <c r="O2445" i="3"/>
  <c r="P2445" i="3" s="1"/>
  <c r="I2445" i="3"/>
  <c r="AE2444" i="3"/>
  <c r="U2444" i="3"/>
  <c r="V2444" i="3" s="1"/>
  <c r="S2444" i="3"/>
  <c r="O2444" i="3"/>
  <c r="Q2444" i="3" s="1"/>
  <c r="I2444" i="3"/>
  <c r="AE2443" i="3"/>
  <c r="U2443" i="3"/>
  <c r="V2443" i="3" s="1"/>
  <c r="S2443" i="3"/>
  <c r="O2443" i="3"/>
  <c r="I2443" i="3"/>
  <c r="AE2442" i="3"/>
  <c r="V2442" i="3"/>
  <c r="U2442" i="3"/>
  <c r="S2442" i="3"/>
  <c r="O2442" i="3"/>
  <c r="I2442" i="3"/>
  <c r="AE2441" i="3"/>
  <c r="U2441" i="3"/>
  <c r="V2441" i="3" s="1"/>
  <c r="S2441" i="3"/>
  <c r="O2441" i="3"/>
  <c r="P2441" i="3" s="1"/>
  <c r="I2441" i="3"/>
  <c r="W2441" i="3" s="1"/>
  <c r="AE2440" i="3"/>
  <c r="U2440" i="3"/>
  <c r="V2440" i="3" s="1"/>
  <c r="S2440" i="3"/>
  <c r="O2440" i="3"/>
  <c r="Q2440" i="3" s="1"/>
  <c r="I2440" i="3"/>
  <c r="AE2439" i="3"/>
  <c r="U2439" i="3"/>
  <c r="V2439" i="3" s="1"/>
  <c r="S2439" i="3"/>
  <c r="O2439" i="3"/>
  <c r="I2439" i="3"/>
  <c r="AE2438" i="3"/>
  <c r="U2438" i="3"/>
  <c r="V2438" i="3" s="1"/>
  <c r="S2438" i="3"/>
  <c r="O2438" i="3"/>
  <c r="Q2438" i="3" s="1"/>
  <c r="I2438" i="3"/>
  <c r="AE2437" i="3"/>
  <c r="U2437" i="3"/>
  <c r="V2437" i="3" s="1"/>
  <c r="S2437" i="3"/>
  <c r="O2437" i="3"/>
  <c r="P2437" i="3" s="1"/>
  <c r="I2437" i="3"/>
  <c r="AE2436" i="3"/>
  <c r="U2436" i="3"/>
  <c r="V2436" i="3" s="1"/>
  <c r="S2436" i="3"/>
  <c r="O2436" i="3"/>
  <c r="Q2436" i="3" s="1"/>
  <c r="I2436" i="3"/>
  <c r="AE2435" i="3"/>
  <c r="U2435" i="3"/>
  <c r="V2435" i="3" s="1"/>
  <c r="S2435" i="3"/>
  <c r="O2435" i="3"/>
  <c r="I2435" i="3"/>
  <c r="AE2434" i="3"/>
  <c r="V2434" i="3"/>
  <c r="U2434" i="3"/>
  <c r="S2434" i="3"/>
  <c r="O2434" i="3"/>
  <c r="I2434" i="3"/>
  <c r="AE2433" i="3"/>
  <c r="U2433" i="3"/>
  <c r="V2433" i="3" s="1"/>
  <c r="S2433" i="3"/>
  <c r="O2433" i="3"/>
  <c r="I2433" i="3"/>
  <c r="AE2432" i="3"/>
  <c r="U2432" i="3"/>
  <c r="V2432" i="3" s="1"/>
  <c r="S2432" i="3"/>
  <c r="O2432" i="3"/>
  <c r="I2432" i="3"/>
  <c r="AE2431" i="3"/>
  <c r="U2431" i="3"/>
  <c r="V2431" i="3" s="1"/>
  <c r="S2431" i="3"/>
  <c r="O2431" i="3"/>
  <c r="I2431" i="3"/>
  <c r="AE2430" i="3"/>
  <c r="U2430" i="3"/>
  <c r="V2430" i="3" s="1"/>
  <c r="S2430" i="3"/>
  <c r="O2430" i="3"/>
  <c r="I2430" i="3"/>
  <c r="AE2429" i="3"/>
  <c r="V2429" i="3"/>
  <c r="U2429" i="3"/>
  <c r="S2429" i="3"/>
  <c r="O2429" i="3"/>
  <c r="I2429" i="3"/>
  <c r="AE2428" i="3"/>
  <c r="U2428" i="3"/>
  <c r="V2428" i="3" s="1"/>
  <c r="S2428" i="3"/>
  <c r="O2428" i="3"/>
  <c r="I2428" i="3"/>
  <c r="W2428" i="3" s="1"/>
  <c r="AE2427" i="3"/>
  <c r="U2427" i="3"/>
  <c r="V2427" i="3" s="1"/>
  <c r="S2427" i="3"/>
  <c r="O2427" i="3"/>
  <c r="I2427" i="3"/>
  <c r="AE2426" i="3"/>
  <c r="V2426" i="3"/>
  <c r="U2426" i="3"/>
  <c r="S2426" i="3"/>
  <c r="O2426" i="3"/>
  <c r="I2426" i="3"/>
  <c r="AE2425" i="3"/>
  <c r="U2425" i="3"/>
  <c r="V2425" i="3" s="1"/>
  <c r="S2425" i="3"/>
  <c r="O2425" i="3"/>
  <c r="P2425" i="3" s="1"/>
  <c r="I2425" i="3"/>
  <c r="AE2424" i="3"/>
  <c r="U2424" i="3"/>
  <c r="V2424" i="3" s="1"/>
  <c r="S2424" i="3"/>
  <c r="O2424" i="3"/>
  <c r="Q2424" i="3" s="1"/>
  <c r="I2424" i="3"/>
  <c r="AE2423" i="3"/>
  <c r="U2423" i="3"/>
  <c r="V2423" i="3" s="1"/>
  <c r="S2423" i="3"/>
  <c r="O2423" i="3"/>
  <c r="I2423" i="3"/>
  <c r="AE2422" i="3"/>
  <c r="U2422" i="3"/>
  <c r="V2422" i="3" s="1"/>
  <c r="S2422" i="3"/>
  <c r="O2422" i="3"/>
  <c r="Q2422" i="3" s="1"/>
  <c r="I2422" i="3"/>
  <c r="AE2421" i="3"/>
  <c r="U2421" i="3"/>
  <c r="V2421" i="3" s="1"/>
  <c r="S2421" i="3"/>
  <c r="O2421" i="3"/>
  <c r="I2421" i="3"/>
  <c r="AE2420" i="3"/>
  <c r="U2420" i="3"/>
  <c r="V2420" i="3" s="1"/>
  <c r="S2420" i="3"/>
  <c r="O2420" i="3"/>
  <c r="Q2420" i="3" s="1"/>
  <c r="I2420" i="3"/>
  <c r="AE2419" i="3"/>
  <c r="U2419" i="3"/>
  <c r="V2419" i="3" s="1"/>
  <c r="S2419" i="3"/>
  <c r="O2419" i="3"/>
  <c r="I2419" i="3"/>
  <c r="AE2418" i="3"/>
  <c r="U2418" i="3"/>
  <c r="V2418" i="3" s="1"/>
  <c r="S2418" i="3"/>
  <c r="O2418" i="3"/>
  <c r="I2418" i="3"/>
  <c r="AE2417" i="3"/>
  <c r="U2417" i="3"/>
  <c r="V2417" i="3" s="1"/>
  <c r="S2417" i="3"/>
  <c r="Q2417" i="3"/>
  <c r="O2417" i="3"/>
  <c r="P2417" i="3" s="1"/>
  <c r="I2417" i="3"/>
  <c r="AE2416" i="3"/>
  <c r="U2416" i="3"/>
  <c r="V2416" i="3" s="1"/>
  <c r="S2416" i="3"/>
  <c r="O2416" i="3"/>
  <c r="Q2416" i="3" s="1"/>
  <c r="I2416" i="3"/>
  <c r="AE2415" i="3"/>
  <c r="U2415" i="3"/>
  <c r="V2415" i="3" s="1"/>
  <c r="S2415" i="3"/>
  <c r="O2415" i="3"/>
  <c r="I2415" i="3"/>
  <c r="AE2414" i="3"/>
  <c r="U2414" i="3"/>
  <c r="V2414" i="3" s="1"/>
  <c r="S2414" i="3"/>
  <c r="O2414" i="3"/>
  <c r="I2414" i="3"/>
  <c r="AE2413" i="3"/>
  <c r="U2413" i="3"/>
  <c r="V2413" i="3" s="1"/>
  <c r="S2413" i="3"/>
  <c r="Q2413" i="3"/>
  <c r="O2413" i="3"/>
  <c r="P2413" i="3" s="1"/>
  <c r="I2413" i="3"/>
  <c r="W2413" i="3" s="1"/>
  <c r="AE2412" i="3"/>
  <c r="U2412" i="3"/>
  <c r="V2412" i="3" s="1"/>
  <c r="S2412" i="3"/>
  <c r="O2412" i="3"/>
  <c r="Q2412" i="3" s="1"/>
  <c r="I2412" i="3"/>
  <c r="AE2411" i="3"/>
  <c r="U2411" i="3"/>
  <c r="V2411" i="3" s="1"/>
  <c r="S2411" i="3"/>
  <c r="O2411" i="3"/>
  <c r="I2411" i="3"/>
  <c r="AE2410" i="3"/>
  <c r="U2410" i="3"/>
  <c r="V2410" i="3" s="1"/>
  <c r="S2410" i="3"/>
  <c r="O2410" i="3"/>
  <c r="I2410" i="3"/>
  <c r="AE2409" i="3"/>
  <c r="U2409" i="3"/>
  <c r="V2409" i="3" s="1"/>
  <c r="S2409" i="3"/>
  <c r="Q2409" i="3"/>
  <c r="O2409" i="3"/>
  <c r="P2409" i="3" s="1"/>
  <c r="I2409" i="3"/>
  <c r="AE2408" i="3"/>
  <c r="U2408" i="3"/>
  <c r="V2408" i="3" s="1"/>
  <c r="S2408" i="3"/>
  <c r="P2408" i="3"/>
  <c r="O2408" i="3"/>
  <c r="Q2408" i="3" s="1"/>
  <c r="I2408" i="3"/>
  <c r="AE2407" i="3"/>
  <c r="U2407" i="3"/>
  <c r="V2407" i="3" s="1"/>
  <c r="S2407" i="3"/>
  <c r="O2407" i="3"/>
  <c r="I2407" i="3"/>
  <c r="AE2406" i="3"/>
  <c r="U2406" i="3"/>
  <c r="V2406" i="3" s="1"/>
  <c r="S2406" i="3"/>
  <c r="O2406" i="3"/>
  <c r="I2406" i="3"/>
  <c r="W2406" i="3" s="1"/>
  <c r="AE2405" i="3"/>
  <c r="U2405" i="3"/>
  <c r="V2405" i="3" s="1"/>
  <c r="S2405" i="3"/>
  <c r="O2405" i="3"/>
  <c r="P2405" i="3" s="1"/>
  <c r="I2405" i="3"/>
  <c r="AE2404" i="3"/>
  <c r="U2404" i="3"/>
  <c r="V2404" i="3" s="1"/>
  <c r="S2404" i="3"/>
  <c r="O2404" i="3"/>
  <c r="I2404" i="3"/>
  <c r="AE2403" i="3"/>
  <c r="U2403" i="3"/>
  <c r="V2403" i="3" s="1"/>
  <c r="S2403" i="3"/>
  <c r="O2403" i="3"/>
  <c r="I2403" i="3"/>
  <c r="AE2402" i="3"/>
  <c r="V2402" i="3"/>
  <c r="U2402" i="3"/>
  <c r="S2402" i="3"/>
  <c r="O2402" i="3"/>
  <c r="I2402" i="3"/>
  <c r="AE2401" i="3"/>
  <c r="U2401" i="3"/>
  <c r="V2401" i="3" s="1"/>
  <c r="S2401" i="3"/>
  <c r="Q2401" i="3"/>
  <c r="O2401" i="3"/>
  <c r="P2401" i="3" s="1"/>
  <c r="I2401" i="3"/>
  <c r="W2401" i="3" s="1"/>
  <c r="AE2400" i="3"/>
  <c r="U2400" i="3"/>
  <c r="V2400" i="3" s="1"/>
  <c r="S2400" i="3"/>
  <c r="O2400" i="3"/>
  <c r="Q2400" i="3" s="1"/>
  <c r="I2400" i="3"/>
  <c r="AE2399" i="3"/>
  <c r="U2399" i="3"/>
  <c r="V2399" i="3" s="1"/>
  <c r="S2399" i="3"/>
  <c r="O2399" i="3"/>
  <c r="I2399" i="3"/>
  <c r="AE2398" i="3"/>
  <c r="U2398" i="3"/>
  <c r="V2398" i="3" s="1"/>
  <c r="S2398" i="3"/>
  <c r="O2398" i="3"/>
  <c r="I2398" i="3"/>
  <c r="AE2397" i="3"/>
  <c r="V2397" i="3"/>
  <c r="U2397" i="3"/>
  <c r="S2397" i="3"/>
  <c r="O2397" i="3"/>
  <c r="Q2397" i="3" s="1"/>
  <c r="I2397" i="3"/>
  <c r="AE2396" i="3"/>
  <c r="U2396" i="3"/>
  <c r="V2396" i="3" s="1"/>
  <c r="S2396" i="3"/>
  <c r="O2396" i="3"/>
  <c r="Q2396" i="3" s="1"/>
  <c r="I2396" i="3"/>
  <c r="AE2395" i="3"/>
  <c r="U2395" i="3"/>
  <c r="V2395" i="3" s="1"/>
  <c r="S2395" i="3"/>
  <c r="O2395" i="3"/>
  <c r="I2395" i="3"/>
  <c r="W2395" i="3" s="1"/>
  <c r="AE2394" i="3"/>
  <c r="U2394" i="3"/>
  <c r="V2394" i="3" s="1"/>
  <c r="S2394" i="3"/>
  <c r="O2394" i="3"/>
  <c r="I2394" i="3"/>
  <c r="AE2393" i="3"/>
  <c r="U2393" i="3"/>
  <c r="V2393" i="3" s="1"/>
  <c r="S2393" i="3"/>
  <c r="O2393" i="3"/>
  <c r="I2393" i="3"/>
  <c r="AE2392" i="3"/>
  <c r="U2392" i="3"/>
  <c r="V2392" i="3" s="1"/>
  <c r="S2392" i="3"/>
  <c r="O2392" i="3"/>
  <c r="Q2392" i="3" s="1"/>
  <c r="I2392" i="3"/>
  <c r="AE2391" i="3"/>
  <c r="U2391" i="3"/>
  <c r="V2391" i="3" s="1"/>
  <c r="S2391" i="3"/>
  <c r="O2391" i="3"/>
  <c r="I2391" i="3"/>
  <c r="AE2390" i="3"/>
  <c r="V2390" i="3"/>
  <c r="W2390" i="3" s="1"/>
  <c r="U2390" i="3"/>
  <c r="S2390" i="3"/>
  <c r="O2390" i="3"/>
  <c r="Q2390" i="3" s="1"/>
  <c r="I2390" i="3"/>
  <c r="AE2389" i="3"/>
  <c r="U2389" i="3"/>
  <c r="V2389" i="3" s="1"/>
  <c r="S2389" i="3"/>
  <c r="O2389" i="3"/>
  <c r="I2389" i="3"/>
  <c r="AE2388" i="3"/>
  <c r="V2388" i="3"/>
  <c r="U2388" i="3"/>
  <c r="S2388" i="3"/>
  <c r="O2388" i="3"/>
  <c r="I2388" i="3"/>
  <c r="AE2387" i="3"/>
  <c r="U2387" i="3"/>
  <c r="V2387" i="3" s="1"/>
  <c r="S2387" i="3"/>
  <c r="O2387" i="3"/>
  <c r="I2387" i="3"/>
  <c r="AE2386" i="3"/>
  <c r="U2386" i="3"/>
  <c r="V2386" i="3" s="1"/>
  <c r="S2386" i="3"/>
  <c r="O2386" i="3"/>
  <c r="I2386" i="3"/>
  <c r="AE2385" i="3"/>
  <c r="U2385" i="3"/>
  <c r="V2385" i="3" s="1"/>
  <c r="S2385" i="3"/>
  <c r="O2385" i="3"/>
  <c r="I2385" i="3"/>
  <c r="AE2384" i="3"/>
  <c r="U2384" i="3"/>
  <c r="V2384" i="3" s="1"/>
  <c r="S2384" i="3"/>
  <c r="O2384" i="3"/>
  <c r="I2384" i="3"/>
  <c r="AE2383" i="3"/>
  <c r="U2383" i="3"/>
  <c r="V2383" i="3" s="1"/>
  <c r="S2383" i="3"/>
  <c r="O2383" i="3"/>
  <c r="I2383" i="3"/>
  <c r="AE2382" i="3"/>
  <c r="U2382" i="3"/>
  <c r="V2382" i="3" s="1"/>
  <c r="S2382" i="3"/>
  <c r="O2382" i="3"/>
  <c r="I2382" i="3"/>
  <c r="AE2381" i="3"/>
  <c r="U2381" i="3"/>
  <c r="V2381" i="3" s="1"/>
  <c r="S2381" i="3"/>
  <c r="O2381" i="3"/>
  <c r="I2381" i="3"/>
  <c r="AE2380" i="3"/>
  <c r="U2380" i="3"/>
  <c r="V2380" i="3" s="1"/>
  <c r="S2380" i="3"/>
  <c r="Q2380" i="3"/>
  <c r="O2380" i="3"/>
  <c r="P2380" i="3" s="1"/>
  <c r="I2380" i="3"/>
  <c r="AE2379" i="3"/>
  <c r="U2379" i="3"/>
  <c r="V2379" i="3" s="1"/>
  <c r="S2379" i="3"/>
  <c r="O2379" i="3"/>
  <c r="I2379" i="3"/>
  <c r="W2379" i="3" s="1"/>
  <c r="AE2378" i="3"/>
  <c r="U2378" i="3"/>
  <c r="V2378" i="3" s="1"/>
  <c r="S2378" i="3"/>
  <c r="P2378" i="3"/>
  <c r="O2378" i="3"/>
  <c r="Q2378" i="3" s="1"/>
  <c r="I2378" i="3"/>
  <c r="AE2377" i="3"/>
  <c r="U2377" i="3"/>
  <c r="V2377" i="3" s="1"/>
  <c r="S2377" i="3"/>
  <c r="O2377" i="3"/>
  <c r="I2377" i="3"/>
  <c r="AE2376" i="3"/>
  <c r="U2376" i="3"/>
  <c r="V2376" i="3" s="1"/>
  <c r="S2376" i="3"/>
  <c r="O2376" i="3"/>
  <c r="Q2376" i="3" s="1"/>
  <c r="I2376" i="3"/>
  <c r="AE2375" i="3"/>
  <c r="U2375" i="3"/>
  <c r="V2375" i="3" s="1"/>
  <c r="S2375" i="3"/>
  <c r="O2375" i="3"/>
  <c r="I2375" i="3"/>
  <c r="AE2374" i="3"/>
  <c r="U2374" i="3"/>
  <c r="V2374" i="3" s="1"/>
  <c r="S2374" i="3"/>
  <c r="P2374" i="3"/>
  <c r="O2374" i="3"/>
  <c r="Q2374" i="3" s="1"/>
  <c r="I2374" i="3"/>
  <c r="AE2373" i="3"/>
  <c r="U2373" i="3"/>
  <c r="V2373" i="3" s="1"/>
  <c r="S2373" i="3"/>
  <c r="O2373" i="3"/>
  <c r="P2373" i="3" s="1"/>
  <c r="I2373" i="3"/>
  <c r="W2373" i="3" s="1"/>
  <c r="AE2372" i="3"/>
  <c r="U2372" i="3"/>
  <c r="V2372" i="3" s="1"/>
  <c r="S2372" i="3"/>
  <c r="O2372" i="3"/>
  <c r="I2372" i="3"/>
  <c r="W2372" i="3" s="1"/>
  <c r="AE2371" i="3"/>
  <c r="U2371" i="3"/>
  <c r="V2371" i="3" s="1"/>
  <c r="S2371" i="3"/>
  <c r="O2371" i="3"/>
  <c r="I2371" i="3"/>
  <c r="AE2370" i="3"/>
  <c r="U2370" i="3"/>
  <c r="V2370" i="3" s="1"/>
  <c r="S2370" i="3"/>
  <c r="O2370" i="3"/>
  <c r="I2370" i="3"/>
  <c r="AE2369" i="3"/>
  <c r="U2369" i="3"/>
  <c r="V2369" i="3" s="1"/>
  <c r="S2369" i="3"/>
  <c r="O2369" i="3"/>
  <c r="P2369" i="3" s="1"/>
  <c r="I2369" i="3"/>
  <c r="AE2368" i="3"/>
  <c r="U2368" i="3"/>
  <c r="V2368" i="3" s="1"/>
  <c r="S2368" i="3"/>
  <c r="O2368" i="3"/>
  <c r="Q2368" i="3" s="1"/>
  <c r="I2368" i="3"/>
  <c r="AE2367" i="3"/>
  <c r="U2367" i="3"/>
  <c r="V2367" i="3" s="1"/>
  <c r="S2367" i="3"/>
  <c r="O2367" i="3"/>
  <c r="I2367" i="3"/>
  <c r="AE2366" i="3"/>
  <c r="U2366" i="3"/>
  <c r="V2366" i="3" s="1"/>
  <c r="S2366" i="3"/>
  <c r="O2366" i="3"/>
  <c r="Q2366" i="3" s="1"/>
  <c r="I2366" i="3"/>
  <c r="AE2365" i="3"/>
  <c r="U2365" i="3"/>
  <c r="V2365" i="3" s="1"/>
  <c r="S2365" i="3"/>
  <c r="O2365" i="3"/>
  <c r="I2365" i="3"/>
  <c r="AE2364" i="3"/>
  <c r="U2364" i="3"/>
  <c r="V2364" i="3" s="1"/>
  <c r="S2364" i="3"/>
  <c r="O2364" i="3"/>
  <c r="Q2364" i="3" s="1"/>
  <c r="I2364" i="3"/>
  <c r="W2364" i="3" s="1"/>
  <c r="AE2363" i="3"/>
  <c r="U2363" i="3"/>
  <c r="V2363" i="3" s="1"/>
  <c r="S2363" i="3"/>
  <c r="O2363" i="3"/>
  <c r="I2363" i="3"/>
  <c r="AE2362" i="3"/>
  <c r="U2362" i="3"/>
  <c r="V2362" i="3" s="1"/>
  <c r="S2362" i="3"/>
  <c r="O2362" i="3"/>
  <c r="Q2362" i="3" s="1"/>
  <c r="I2362" i="3"/>
  <c r="AE2361" i="3"/>
  <c r="U2361" i="3"/>
  <c r="V2361" i="3" s="1"/>
  <c r="S2361" i="3"/>
  <c r="O2361" i="3"/>
  <c r="P2361" i="3" s="1"/>
  <c r="I2361" i="3"/>
  <c r="AE2360" i="3"/>
  <c r="U2360" i="3"/>
  <c r="V2360" i="3" s="1"/>
  <c r="S2360" i="3"/>
  <c r="O2360" i="3"/>
  <c r="Q2360" i="3" s="1"/>
  <c r="I2360" i="3"/>
  <c r="AE2359" i="3"/>
  <c r="U2359" i="3"/>
  <c r="V2359" i="3" s="1"/>
  <c r="S2359" i="3"/>
  <c r="O2359" i="3"/>
  <c r="I2359" i="3"/>
  <c r="AE2358" i="3"/>
  <c r="V2358" i="3"/>
  <c r="U2358" i="3"/>
  <c r="S2358" i="3"/>
  <c r="O2358" i="3"/>
  <c r="Q2358" i="3" s="1"/>
  <c r="I2358" i="3"/>
  <c r="AE2357" i="3"/>
  <c r="U2357" i="3"/>
  <c r="V2357" i="3" s="1"/>
  <c r="S2357" i="3"/>
  <c r="O2357" i="3"/>
  <c r="I2357" i="3"/>
  <c r="AE2356" i="3"/>
  <c r="U2356" i="3"/>
  <c r="V2356" i="3" s="1"/>
  <c r="S2356" i="3"/>
  <c r="O2356" i="3"/>
  <c r="Q2356" i="3" s="1"/>
  <c r="I2356" i="3"/>
  <c r="AE2355" i="3"/>
  <c r="U2355" i="3"/>
  <c r="V2355" i="3" s="1"/>
  <c r="S2355" i="3"/>
  <c r="O2355" i="3"/>
  <c r="I2355" i="3"/>
  <c r="AE2354" i="3"/>
  <c r="V2354" i="3"/>
  <c r="U2354" i="3"/>
  <c r="S2354" i="3"/>
  <c r="O2354" i="3"/>
  <c r="I2354" i="3"/>
  <c r="AE2353" i="3"/>
  <c r="U2353" i="3"/>
  <c r="V2353" i="3" s="1"/>
  <c r="S2353" i="3"/>
  <c r="O2353" i="3"/>
  <c r="I2353" i="3"/>
  <c r="AE2352" i="3"/>
  <c r="U2352" i="3"/>
  <c r="V2352" i="3" s="1"/>
  <c r="S2352" i="3"/>
  <c r="O2352" i="3"/>
  <c r="Q2352" i="3" s="1"/>
  <c r="I2352" i="3"/>
  <c r="AE2351" i="3"/>
  <c r="U2351" i="3"/>
  <c r="V2351" i="3" s="1"/>
  <c r="S2351" i="3"/>
  <c r="O2351" i="3"/>
  <c r="I2351" i="3"/>
  <c r="AE2350" i="3"/>
  <c r="U2350" i="3"/>
  <c r="V2350" i="3" s="1"/>
  <c r="S2350" i="3"/>
  <c r="O2350" i="3"/>
  <c r="Q2350" i="3" s="1"/>
  <c r="I2350" i="3"/>
  <c r="AE2349" i="3"/>
  <c r="V2349" i="3"/>
  <c r="U2349" i="3"/>
  <c r="S2349" i="3"/>
  <c r="O2349" i="3"/>
  <c r="P2349" i="3" s="1"/>
  <c r="I2349" i="3"/>
  <c r="AE2348" i="3"/>
  <c r="U2348" i="3"/>
  <c r="V2348" i="3" s="1"/>
  <c r="S2348" i="3"/>
  <c r="O2348" i="3"/>
  <c r="Q2348" i="3" s="1"/>
  <c r="I2348" i="3"/>
  <c r="AE2347" i="3"/>
  <c r="U2347" i="3"/>
  <c r="V2347" i="3" s="1"/>
  <c r="S2347" i="3"/>
  <c r="O2347" i="3"/>
  <c r="I2347" i="3"/>
  <c r="AE2346" i="3"/>
  <c r="U2346" i="3"/>
  <c r="V2346" i="3" s="1"/>
  <c r="S2346" i="3"/>
  <c r="O2346" i="3"/>
  <c r="P2346" i="3" s="1"/>
  <c r="I2346" i="3"/>
  <c r="AE2345" i="3"/>
  <c r="U2345" i="3"/>
  <c r="V2345" i="3" s="1"/>
  <c r="S2345" i="3"/>
  <c r="O2345" i="3"/>
  <c r="I2345" i="3"/>
  <c r="AE2344" i="3"/>
  <c r="U2344" i="3"/>
  <c r="V2344" i="3" s="1"/>
  <c r="S2344" i="3"/>
  <c r="O2344" i="3"/>
  <c r="Q2344" i="3" s="1"/>
  <c r="I2344" i="3"/>
  <c r="AE2343" i="3"/>
  <c r="U2343" i="3"/>
  <c r="V2343" i="3" s="1"/>
  <c r="S2343" i="3"/>
  <c r="O2343" i="3"/>
  <c r="I2343" i="3"/>
  <c r="AE2342" i="3"/>
  <c r="U2342" i="3"/>
  <c r="V2342" i="3" s="1"/>
  <c r="S2342" i="3"/>
  <c r="Q2342" i="3"/>
  <c r="P2342" i="3"/>
  <c r="O2342" i="3"/>
  <c r="I2342" i="3"/>
  <c r="AE2341" i="3"/>
  <c r="U2341" i="3"/>
  <c r="V2341" i="3" s="1"/>
  <c r="S2341" i="3"/>
  <c r="Q2341" i="3"/>
  <c r="P2341" i="3"/>
  <c r="O2341" i="3"/>
  <c r="I2341" i="3"/>
  <c r="AE2340" i="3"/>
  <c r="U2340" i="3"/>
  <c r="V2340" i="3" s="1"/>
  <c r="S2340" i="3"/>
  <c r="O2340" i="3"/>
  <c r="I2340" i="3"/>
  <c r="AE2339" i="3"/>
  <c r="U2339" i="3"/>
  <c r="V2339" i="3" s="1"/>
  <c r="S2339" i="3"/>
  <c r="O2339" i="3"/>
  <c r="I2339" i="3"/>
  <c r="AE2338" i="3"/>
  <c r="U2338" i="3"/>
  <c r="V2338" i="3" s="1"/>
  <c r="S2338" i="3"/>
  <c r="O2338" i="3"/>
  <c r="I2338" i="3"/>
  <c r="W2338" i="3" s="1"/>
  <c r="AE2337" i="3"/>
  <c r="U2337" i="3"/>
  <c r="V2337" i="3" s="1"/>
  <c r="S2337" i="3"/>
  <c r="O2337" i="3"/>
  <c r="P2337" i="3" s="1"/>
  <c r="I2337" i="3"/>
  <c r="AE2336" i="3"/>
  <c r="U2336" i="3"/>
  <c r="V2336" i="3" s="1"/>
  <c r="S2336" i="3"/>
  <c r="O2336" i="3"/>
  <c r="I2336" i="3"/>
  <c r="AE2335" i="3"/>
  <c r="V2335" i="3"/>
  <c r="U2335" i="3"/>
  <c r="S2335" i="3"/>
  <c r="P2335" i="3"/>
  <c r="O2335" i="3"/>
  <c r="Q2335" i="3" s="1"/>
  <c r="I2335" i="3"/>
  <c r="AE2334" i="3"/>
  <c r="U2334" i="3"/>
  <c r="V2334" i="3" s="1"/>
  <c r="S2334" i="3"/>
  <c r="O2334" i="3"/>
  <c r="Q2334" i="3" s="1"/>
  <c r="I2334" i="3"/>
  <c r="AE2333" i="3"/>
  <c r="U2333" i="3"/>
  <c r="V2333" i="3" s="1"/>
  <c r="S2333" i="3"/>
  <c r="O2333" i="3"/>
  <c r="Q2333" i="3" s="1"/>
  <c r="I2333" i="3"/>
  <c r="AE2332" i="3"/>
  <c r="U2332" i="3"/>
  <c r="V2332" i="3" s="1"/>
  <c r="S2332" i="3"/>
  <c r="O2332" i="3"/>
  <c r="I2332" i="3"/>
  <c r="AE2331" i="3"/>
  <c r="V2331" i="3"/>
  <c r="U2331" i="3"/>
  <c r="S2331" i="3"/>
  <c r="O2331" i="3"/>
  <c r="I2331" i="3"/>
  <c r="AE2330" i="3"/>
  <c r="U2330" i="3"/>
  <c r="V2330" i="3" s="1"/>
  <c r="S2330" i="3"/>
  <c r="O2330" i="3"/>
  <c r="I2330" i="3"/>
  <c r="AE2329" i="3"/>
  <c r="U2329" i="3"/>
  <c r="V2329" i="3" s="1"/>
  <c r="S2329" i="3"/>
  <c r="O2329" i="3"/>
  <c r="Q2329" i="3" s="1"/>
  <c r="I2329" i="3"/>
  <c r="AE2328" i="3"/>
  <c r="U2328" i="3"/>
  <c r="V2328" i="3" s="1"/>
  <c r="S2328" i="3"/>
  <c r="O2328" i="3"/>
  <c r="I2328" i="3"/>
  <c r="AE2327" i="3"/>
  <c r="U2327" i="3"/>
  <c r="V2327" i="3" s="1"/>
  <c r="S2327" i="3"/>
  <c r="O2327" i="3"/>
  <c r="Q2327" i="3" s="1"/>
  <c r="I2327" i="3"/>
  <c r="AE2326" i="3"/>
  <c r="U2326" i="3"/>
  <c r="V2326" i="3" s="1"/>
  <c r="S2326" i="3"/>
  <c r="O2326" i="3"/>
  <c r="P2326" i="3" s="1"/>
  <c r="I2326" i="3"/>
  <c r="AE2325" i="3"/>
  <c r="U2325" i="3"/>
  <c r="V2325" i="3" s="1"/>
  <c r="S2325" i="3"/>
  <c r="O2325" i="3"/>
  <c r="Q2325" i="3" s="1"/>
  <c r="I2325" i="3"/>
  <c r="AE2324" i="3"/>
  <c r="U2324" i="3"/>
  <c r="V2324" i="3" s="1"/>
  <c r="S2324" i="3"/>
  <c r="O2324" i="3"/>
  <c r="I2324" i="3"/>
  <c r="AE2323" i="3"/>
  <c r="U2323" i="3"/>
  <c r="V2323" i="3" s="1"/>
  <c r="S2323" i="3"/>
  <c r="O2323" i="3"/>
  <c r="I2323" i="3"/>
  <c r="AE2322" i="3"/>
  <c r="U2322" i="3"/>
  <c r="V2322" i="3" s="1"/>
  <c r="W2322" i="3" s="1"/>
  <c r="S2322" i="3"/>
  <c r="Q2322" i="3"/>
  <c r="O2322" i="3"/>
  <c r="P2322" i="3" s="1"/>
  <c r="I2322" i="3"/>
  <c r="AE2321" i="3"/>
  <c r="U2321" i="3"/>
  <c r="V2321" i="3" s="1"/>
  <c r="S2321" i="3"/>
  <c r="O2321" i="3"/>
  <c r="I2321" i="3"/>
  <c r="AE2320" i="3"/>
  <c r="U2320" i="3"/>
  <c r="V2320" i="3" s="1"/>
  <c r="S2320" i="3"/>
  <c r="O2320" i="3"/>
  <c r="I2320" i="3"/>
  <c r="AE2319" i="3"/>
  <c r="U2319" i="3"/>
  <c r="V2319" i="3" s="1"/>
  <c r="S2319" i="3"/>
  <c r="O2319" i="3"/>
  <c r="I2319" i="3"/>
  <c r="AE2318" i="3"/>
  <c r="U2318" i="3"/>
  <c r="V2318" i="3" s="1"/>
  <c r="S2318" i="3"/>
  <c r="O2318" i="3"/>
  <c r="Q2318" i="3" s="1"/>
  <c r="I2318" i="3"/>
  <c r="AE2317" i="3"/>
  <c r="U2317" i="3"/>
  <c r="V2317" i="3" s="1"/>
  <c r="S2317" i="3"/>
  <c r="O2317" i="3"/>
  <c r="P2317" i="3" s="1"/>
  <c r="I2317" i="3"/>
  <c r="AE2316" i="3"/>
  <c r="U2316" i="3"/>
  <c r="V2316" i="3" s="1"/>
  <c r="S2316" i="3"/>
  <c r="O2316" i="3"/>
  <c r="I2316" i="3"/>
  <c r="AE2315" i="3"/>
  <c r="U2315" i="3"/>
  <c r="V2315" i="3" s="1"/>
  <c r="S2315" i="3"/>
  <c r="O2315" i="3"/>
  <c r="I2315" i="3"/>
  <c r="W2315" i="3" s="1"/>
  <c r="AE2314" i="3"/>
  <c r="U2314" i="3"/>
  <c r="V2314" i="3" s="1"/>
  <c r="S2314" i="3"/>
  <c r="O2314" i="3"/>
  <c r="P2314" i="3" s="1"/>
  <c r="I2314" i="3"/>
  <c r="AE2313" i="3"/>
  <c r="U2313" i="3"/>
  <c r="V2313" i="3" s="1"/>
  <c r="S2313" i="3"/>
  <c r="O2313" i="3"/>
  <c r="P2313" i="3" s="1"/>
  <c r="I2313" i="3"/>
  <c r="AE2312" i="3"/>
  <c r="U2312" i="3"/>
  <c r="V2312" i="3" s="1"/>
  <c r="S2312" i="3"/>
  <c r="O2312" i="3"/>
  <c r="I2312" i="3"/>
  <c r="AE2311" i="3"/>
  <c r="U2311" i="3"/>
  <c r="V2311" i="3" s="1"/>
  <c r="S2311" i="3"/>
  <c r="O2311" i="3"/>
  <c r="P2311" i="3" s="1"/>
  <c r="I2311" i="3"/>
  <c r="AE2310" i="3"/>
  <c r="U2310" i="3"/>
  <c r="V2310" i="3" s="1"/>
  <c r="S2310" i="3"/>
  <c r="O2310" i="3"/>
  <c r="I2310" i="3"/>
  <c r="AE2309" i="3"/>
  <c r="U2309" i="3"/>
  <c r="V2309" i="3" s="1"/>
  <c r="S2309" i="3"/>
  <c r="O2309" i="3"/>
  <c r="Q2309" i="3" s="1"/>
  <c r="I2309" i="3"/>
  <c r="AE2308" i="3"/>
  <c r="U2308" i="3"/>
  <c r="V2308" i="3" s="1"/>
  <c r="S2308" i="3"/>
  <c r="O2308" i="3"/>
  <c r="I2308" i="3"/>
  <c r="AE2307" i="3"/>
  <c r="U2307" i="3"/>
  <c r="V2307" i="3" s="1"/>
  <c r="S2307" i="3"/>
  <c r="O2307" i="3"/>
  <c r="Q2307" i="3" s="1"/>
  <c r="I2307" i="3"/>
  <c r="AE2306" i="3"/>
  <c r="U2306" i="3"/>
  <c r="V2306" i="3" s="1"/>
  <c r="S2306" i="3"/>
  <c r="O2306" i="3"/>
  <c r="P2306" i="3" s="1"/>
  <c r="I2306" i="3"/>
  <c r="AE2305" i="3"/>
  <c r="U2305" i="3"/>
  <c r="V2305" i="3" s="1"/>
  <c r="S2305" i="3"/>
  <c r="Q2305" i="3"/>
  <c r="O2305" i="3"/>
  <c r="P2305" i="3" s="1"/>
  <c r="I2305" i="3"/>
  <c r="AE2304" i="3"/>
  <c r="U2304" i="3"/>
  <c r="V2304" i="3" s="1"/>
  <c r="S2304" i="3"/>
  <c r="O2304" i="3"/>
  <c r="I2304" i="3"/>
  <c r="AE2303" i="3"/>
  <c r="U2303" i="3"/>
  <c r="V2303" i="3" s="1"/>
  <c r="S2303" i="3"/>
  <c r="O2303" i="3"/>
  <c r="Q2303" i="3" s="1"/>
  <c r="I2303" i="3"/>
  <c r="AE2302" i="3"/>
  <c r="U2302" i="3"/>
  <c r="V2302" i="3" s="1"/>
  <c r="S2302" i="3"/>
  <c r="O2302" i="3"/>
  <c r="I2302" i="3"/>
  <c r="AE2301" i="3"/>
  <c r="U2301" i="3"/>
  <c r="V2301" i="3" s="1"/>
  <c r="S2301" i="3"/>
  <c r="O2301" i="3"/>
  <c r="Q2301" i="3" s="1"/>
  <c r="I2301" i="3"/>
  <c r="AE2300" i="3"/>
  <c r="U2300" i="3"/>
  <c r="V2300" i="3" s="1"/>
  <c r="S2300" i="3"/>
  <c r="O2300" i="3"/>
  <c r="I2300" i="3"/>
  <c r="AE2299" i="3"/>
  <c r="V2299" i="3"/>
  <c r="U2299" i="3"/>
  <c r="S2299" i="3"/>
  <c r="O2299" i="3"/>
  <c r="Q2299" i="3" s="1"/>
  <c r="I2299" i="3"/>
  <c r="AE2298" i="3"/>
  <c r="U2298" i="3"/>
  <c r="V2298" i="3" s="1"/>
  <c r="W2298" i="3" s="1"/>
  <c r="S2298" i="3"/>
  <c r="Q2298" i="3"/>
  <c r="O2298" i="3"/>
  <c r="P2298" i="3" s="1"/>
  <c r="I2298" i="3"/>
  <c r="AE2297" i="3"/>
  <c r="U2297" i="3"/>
  <c r="V2297" i="3" s="1"/>
  <c r="S2297" i="3"/>
  <c r="O2297" i="3"/>
  <c r="I2297" i="3"/>
  <c r="AE2296" i="3"/>
  <c r="U2296" i="3"/>
  <c r="V2296" i="3" s="1"/>
  <c r="S2296" i="3"/>
  <c r="O2296" i="3"/>
  <c r="I2296" i="3"/>
  <c r="AE2295" i="3"/>
  <c r="U2295" i="3"/>
  <c r="V2295" i="3" s="1"/>
  <c r="S2295" i="3"/>
  <c r="O2295" i="3"/>
  <c r="Q2295" i="3" s="1"/>
  <c r="I2295" i="3"/>
  <c r="AE2294" i="3"/>
  <c r="U2294" i="3"/>
  <c r="V2294" i="3" s="1"/>
  <c r="W2294" i="3" s="1"/>
  <c r="S2294" i="3"/>
  <c r="Q2294" i="3"/>
  <c r="O2294" i="3"/>
  <c r="P2294" i="3" s="1"/>
  <c r="I2294" i="3"/>
  <c r="AE2293" i="3"/>
  <c r="U2293" i="3"/>
  <c r="V2293" i="3" s="1"/>
  <c r="S2293" i="3"/>
  <c r="O2293" i="3"/>
  <c r="I2293" i="3"/>
  <c r="AE2292" i="3"/>
  <c r="U2292" i="3"/>
  <c r="V2292" i="3" s="1"/>
  <c r="S2292" i="3"/>
  <c r="O2292" i="3"/>
  <c r="I2292" i="3"/>
  <c r="W2292" i="3" s="1"/>
  <c r="AE2291" i="3"/>
  <c r="U2291" i="3"/>
  <c r="V2291" i="3" s="1"/>
  <c r="S2291" i="3"/>
  <c r="O2291" i="3"/>
  <c r="I2291" i="3"/>
  <c r="AE2290" i="3"/>
  <c r="U2290" i="3"/>
  <c r="V2290" i="3" s="1"/>
  <c r="S2290" i="3"/>
  <c r="O2290" i="3"/>
  <c r="Q2290" i="3" s="1"/>
  <c r="I2290" i="3"/>
  <c r="AE2289" i="3"/>
  <c r="U2289" i="3"/>
  <c r="V2289" i="3" s="1"/>
  <c r="S2289" i="3"/>
  <c r="O2289" i="3"/>
  <c r="P2289" i="3" s="1"/>
  <c r="I2289" i="3"/>
  <c r="W2289" i="3" s="1"/>
  <c r="AE2288" i="3"/>
  <c r="U2288" i="3"/>
  <c r="V2288" i="3" s="1"/>
  <c r="S2288" i="3"/>
  <c r="O2288" i="3"/>
  <c r="I2288" i="3"/>
  <c r="AE2287" i="3"/>
  <c r="U2287" i="3"/>
  <c r="V2287" i="3" s="1"/>
  <c r="S2287" i="3"/>
  <c r="O2287" i="3"/>
  <c r="I2287" i="3"/>
  <c r="AE2286" i="3"/>
  <c r="U2286" i="3"/>
  <c r="V2286" i="3" s="1"/>
  <c r="S2286" i="3"/>
  <c r="O2286" i="3"/>
  <c r="I2286" i="3"/>
  <c r="W2286" i="3" s="1"/>
  <c r="AE2285" i="3"/>
  <c r="U2285" i="3"/>
  <c r="V2285" i="3" s="1"/>
  <c r="S2285" i="3"/>
  <c r="O2285" i="3"/>
  <c r="Q2285" i="3" s="1"/>
  <c r="I2285" i="3"/>
  <c r="AE2284" i="3"/>
  <c r="U2284" i="3"/>
  <c r="V2284" i="3" s="1"/>
  <c r="S2284" i="3"/>
  <c r="O2284" i="3"/>
  <c r="I2284" i="3"/>
  <c r="AE2283" i="3"/>
  <c r="U2283" i="3"/>
  <c r="V2283" i="3" s="1"/>
  <c r="S2283" i="3"/>
  <c r="O2283" i="3"/>
  <c r="Q2283" i="3" s="1"/>
  <c r="I2283" i="3"/>
  <c r="AE2282" i="3"/>
  <c r="U2282" i="3"/>
  <c r="V2282" i="3" s="1"/>
  <c r="W2282" i="3" s="1"/>
  <c r="S2282" i="3"/>
  <c r="O2282" i="3"/>
  <c r="I2282" i="3"/>
  <c r="AE2281" i="3"/>
  <c r="U2281" i="3"/>
  <c r="V2281" i="3" s="1"/>
  <c r="S2281" i="3"/>
  <c r="O2281" i="3"/>
  <c r="Q2281" i="3" s="1"/>
  <c r="I2281" i="3"/>
  <c r="AE2280" i="3"/>
  <c r="U2280" i="3"/>
  <c r="V2280" i="3" s="1"/>
  <c r="S2280" i="3"/>
  <c r="O2280" i="3"/>
  <c r="I2280" i="3"/>
  <c r="AE2279" i="3"/>
  <c r="U2279" i="3"/>
  <c r="V2279" i="3" s="1"/>
  <c r="S2279" i="3"/>
  <c r="Q2279" i="3"/>
  <c r="O2279" i="3"/>
  <c r="P2279" i="3" s="1"/>
  <c r="I2279" i="3"/>
  <c r="AE2278" i="3"/>
  <c r="U2278" i="3"/>
  <c r="V2278" i="3" s="1"/>
  <c r="S2278" i="3"/>
  <c r="O2278" i="3"/>
  <c r="I2278" i="3"/>
  <c r="W2278" i="3" s="1"/>
  <c r="AE2277" i="3"/>
  <c r="U2277" i="3"/>
  <c r="V2277" i="3" s="1"/>
  <c r="S2277" i="3"/>
  <c r="O2277" i="3"/>
  <c r="Q2277" i="3" s="1"/>
  <c r="I2277" i="3"/>
  <c r="AE2276" i="3"/>
  <c r="U2276" i="3"/>
  <c r="V2276" i="3" s="1"/>
  <c r="S2276" i="3"/>
  <c r="O2276" i="3"/>
  <c r="I2276" i="3"/>
  <c r="AE2275" i="3"/>
  <c r="U2275" i="3"/>
  <c r="V2275" i="3" s="1"/>
  <c r="S2275" i="3"/>
  <c r="O2275" i="3"/>
  <c r="I2275" i="3"/>
  <c r="AE2274" i="3"/>
  <c r="U2274" i="3"/>
  <c r="V2274" i="3" s="1"/>
  <c r="S2274" i="3"/>
  <c r="O2274" i="3"/>
  <c r="I2274" i="3"/>
  <c r="AE2273" i="3"/>
  <c r="U2273" i="3"/>
  <c r="V2273" i="3" s="1"/>
  <c r="S2273" i="3"/>
  <c r="O2273" i="3"/>
  <c r="P2273" i="3" s="1"/>
  <c r="I2273" i="3"/>
  <c r="AE2272" i="3"/>
  <c r="U2272" i="3"/>
  <c r="V2272" i="3" s="1"/>
  <c r="S2272" i="3"/>
  <c r="O2272" i="3"/>
  <c r="I2272" i="3"/>
  <c r="AE2271" i="3"/>
  <c r="U2271" i="3"/>
  <c r="V2271" i="3" s="1"/>
  <c r="S2271" i="3"/>
  <c r="O2271" i="3"/>
  <c r="Q2271" i="3" s="1"/>
  <c r="I2271" i="3"/>
  <c r="AE2270" i="3"/>
  <c r="U2270" i="3"/>
  <c r="V2270" i="3" s="1"/>
  <c r="S2270" i="3"/>
  <c r="O2270" i="3"/>
  <c r="P2270" i="3" s="1"/>
  <c r="I2270" i="3"/>
  <c r="AE2269" i="3"/>
  <c r="U2269" i="3"/>
  <c r="V2269" i="3" s="1"/>
  <c r="S2269" i="3"/>
  <c r="O2269" i="3"/>
  <c r="Q2269" i="3" s="1"/>
  <c r="I2269" i="3"/>
  <c r="AE2268" i="3"/>
  <c r="U2268" i="3"/>
  <c r="V2268" i="3" s="1"/>
  <c r="S2268" i="3"/>
  <c r="O2268" i="3"/>
  <c r="I2268" i="3"/>
  <c r="AE2267" i="3"/>
  <c r="U2267" i="3"/>
  <c r="V2267" i="3" s="1"/>
  <c r="S2267" i="3"/>
  <c r="O2267" i="3"/>
  <c r="I2267" i="3"/>
  <c r="AE2266" i="3"/>
  <c r="U2266" i="3"/>
  <c r="V2266" i="3" s="1"/>
  <c r="S2266" i="3"/>
  <c r="O2266" i="3"/>
  <c r="P2266" i="3" s="1"/>
  <c r="I2266" i="3"/>
  <c r="W2266" i="3" s="1"/>
  <c r="AE2265" i="3"/>
  <c r="U2265" i="3"/>
  <c r="V2265" i="3" s="1"/>
  <c r="S2265" i="3"/>
  <c r="O2265" i="3"/>
  <c r="Q2265" i="3" s="1"/>
  <c r="I2265" i="3"/>
  <c r="AE2264" i="3"/>
  <c r="U2264" i="3"/>
  <c r="V2264" i="3" s="1"/>
  <c r="S2264" i="3"/>
  <c r="O2264" i="3"/>
  <c r="I2264" i="3"/>
  <c r="AE2263" i="3"/>
  <c r="U2263" i="3"/>
  <c r="V2263" i="3" s="1"/>
  <c r="S2263" i="3"/>
  <c r="O2263" i="3"/>
  <c r="I2263" i="3"/>
  <c r="AE2262" i="3"/>
  <c r="U2262" i="3"/>
  <c r="V2262" i="3" s="1"/>
  <c r="S2262" i="3"/>
  <c r="O2262" i="3"/>
  <c r="P2262" i="3" s="1"/>
  <c r="I2262" i="3"/>
  <c r="AE2261" i="3"/>
  <c r="U2261" i="3"/>
  <c r="V2261" i="3" s="1"/>
  <c r="S2261" i="3"/>
  <c r="P2261" i="3"/>
  <c r="O2261" i="3"/>
  <c r="Q2261" i="3" s="1"/>
  <c r="I2261" i="3"/>
  <c r="AE2260" i="3"/>
  <c r="U2260" i="3"/>
  <c r="V2260" i="3" s="1"/>
  <c r="S2260" i="3"/>
  <c r="O2260" i="3"/>
  <c r="I2260" i="3"/>
  <c r="AE2259" i="3"/>
  <c r="U2259" i="3"/>
  <c r="V2259" i="3" s="1"/>
  <c r="S2259" i="3"/>
  <c r="O2259" i="3"/>
  <c r="Q2259" i="3" s="1"/>
  <c r="I2259" i="3"/>
  <c r="AE2258" i="3"/>
  <c r="U2258" i="3"/>
  <c r="V2258" i="3" s="1"/>
  <c r="W2258" i="3" s="1"/>
  <c r="S2258" i="3"/>
  <c r="Q2258" i="3"/>
  <c r="O2258" i="3"/>
  <c r="P2258" i="3" s="1"/>
  <c r="I2258" i="3"/>
  <c r="AE2257" i="3"/>
  <c r="U2257" i="3"/>
  <c r="V2257" i="3" s="1"/>
  <c r="S2257" i="3"/>
  <c r="O2257" i="3"/>
  <c r="I2257" i="3"/>
  <c r="AE2256" i="3"/>
  <c r="U2256" i="3"/>
  <c r="V2256" i="3" s="1"/>
  <c r="S2256" i="3"/>
  <c r="O2256" i="3"/>
  <c r="I2256" i="3"/>
  <c r="AE2255" i="3"/>
  <c r="U2255" i="3"/>
  <c r="V2255" i="3" s="1"/>
  <c r="S2255" i="3"/>
  <c r="O2255" i="3"/>
  <c r="I2255" i="3"/>
  <c r="AE2254" i="3"/>
  <c r="U2254" i="3"/>
  <c r="V2254" i="3" s="1"/>
  <c r="S2254" i="3"/>
  <c r="O2254" i="3"/>
  <c r="I2254" i="3"/>
  <c r="W2254" i="3" s="1"/>
  <c r="AE2253" i="3"/>
  <c r="U2253" i="3"/>
  <c r="V2253" i="3" s="1"/>
  <c r="S2253" i="3"/>
  <c r="O2253" i="3"/>
  <c r="P2253" i="3" s="1"/>
  <c r="I2253" i="3"/>
  <c r="AE2252" i="3"/>
  <c r="U2252" i="3"/>
  <c r="V2252" i="3" s="1"/>
  <c r="S2252" i="3"/>
  <c r="O2252" i="3"/>
  <c r="I2252" i="3"/>
  <c r="AE2251" i="3"/>
  <c r="U2251" i="3"/>
  <c r="V2251" i="3" s="1"/>
  <c r="S2251" i="3"/>
  <c r="O2251" i="3"/>
  <c r="I2251" i="3"/>
  <c r="AE2250" i="3"/>
  <c r="U2250" i="3"/>
  <c r="V2250" i="3" s="1"/>
  <c r="S2250" i="3"/>
  <c r="O2250" i="3"/>
  <c r="P2250" i="3" s="1"/>
  <c r="I2250" i="3"/>
  <c r="AE2249" i="3"/>
  <c r="U2249" i="3"/>
  <c r="V2249" i="3" s="1"/>
  <c r="S2249" i="3"/>
  <c r="O2249" i="3"/>
  <c r="Q2249" i="3" s="1"/>
  <c r="I2249" i="3"/>
  <c r="AE2248" i="3"/>
  <c r="U2248" i="3"/>
  <c r="V2248" i="3" s="1"/>
  <c r="S2248" i="3"/>
  <c r="O2248" i="3"/>
  <c r="I2248" i="3"/>
  <c r="AE2247" i="3"/>
  <c r="U2247" i="3"/>
  <c r="V2247" i="3" s="1"/>
  <c r="S2247" i="3"/>
  <c r="O2247" i="3"/>
  <c r="Q2247" i="3" s="1"/>
  <c r="I2247" i="3"/>
  <c r="AE2246" i="3"/>
  <c r="U2246" i="3"/>
  <c r="V2246" i="3" s="1"/>
  <c r="S2246" i="3"/>
  <c r="O2246" i="3"/>
  <c r="I2246" i="3"/>
  <c r="AE2245" i="3"/>
  <c r="U2245" i="3"/>
  <c r="V2245" i="3" s="1"/>
  <c r="S2245" i="3"/>
  <c r="O2245" i="3"/>
  <c r="Q2245" i="3" s="1"/>
  <c r="I2245" i="3"/>
  <c r="AE2244" i="3"/>
  <c r="U2244" i="3"/>
  <c r="V2244" i="3" s="1"/>
  <c r="S2244" i="3"/>
  <c r="O2244" i="3"/>
  <c r="I2244" i="3"/>
  <c r="AE2243" i="3"/>
  <c r="U2243" i="3"/>
  <c r="V2243" i="3" s="1"/>
  <c r="S2243" i="3"/>
  <c r="O2243" i="3"/>
  <c r="I2243" i="3"/>
  <c r="AE2242" i="3"/>
  <c r="U2242" i="3"/>
  <c r="V2242" i="3" s="1"/>
  <c r="S2242" i="3"/>
  <c r="O2242" i="3"/>
  <c r="P2242" i="3" s="1"/>
  <c r="I2242" i="3"/>
  <c r="AE2241" i="3"/>
  <c r="U2241" i="3"/>
  <c r="V2241" i="3" s="1"/>
  <c r="S2241" i="3"/>
  <c r="O2241" i="3"/>
  <c r="I2241" i="3"/>
  <c r="AE2240" i="3"/>
  <c r="U2240" i="3"/>
  <c r="V2240" i="3" s="1"/>
  <c r="S2240" i="3"/>
  <c r="O2240" i="3"/>
  <c r="I2240" i="3"/>
  <c r="AE2239" i="3"/>
  <c r="V2239" i="3"/>
  <c r="U2239" i="3"/>
  <c r="S2239" i="3"/>
  <c r="O2239" i="3"/>
  <c r="I2239" i="3"/>
  <c r="AE2238" i="3"/>
  <c r="U2238" i="3"/>
  <c r="V2238" i="3" s="1"/>
  <c r="S2238" i="3"/>
  <c r="Q2238" i="3"/>
  <c r="O2238" i="3"/>
  <c r="P2238" i="3" s="1"/>
  <c r="I2238" i="3"/>
  <c r="AE2237" i="3"/>
  <c r="U2237" i="3"/>
  <c r="V2237" i="3" s="1"/>
  <c r="S2237" i="3"/>
  <c r="O2237" i="3"/>
  <c r="Q2237" i="3" s="1"/>
  <c r="I2237" i="3"/>
  <c r="AE2236" i="3"/>
  <c r="U2236" i="3"/>
  <c r="V2236" i="3" s="1"/>
  <c r="S2236" i="3"/>
  <c r="O2236" i="3"/>
  <c r="I2236" i="3"/>
  <c r="AE2235" i="3"/>
  <c r="U2235" i="3"/>
  <c r="V2235" i="3" s="1"/>
  <c r="S2235" i="3"/>
  <c r="P2235" i="3"/>
  <c r="O2235" i="3"/>
  <c r="Q2235" i="3" s="1"/>
  <c r="I2235" i="3"/>
  <c r="AE2234" i="3"/>
  <c r="U2234" i="3"/>
  <c r="V2234" i="3" s="1"/>
  <c r="S2234" i="3"/>
  <c r="O2234" i="3"/>
  <c r="P2234" i="3" s="1"/>
  <c r="I2234" i="3"/>
  <c r="AE2233" i="3"/>
  <c r="U2233" i="3"/>
  <c r="V2233" i="3" s="1"/>
  <c r="S2233" i="3"/>
  <c r="O2233" i="3"/>
  <c r="Q2233" i="3" s="1"/>
  <c r="I2233" i="3"/>
  <c r="AE2232" i="3"/>
  <c r="U2232" i="3"/>
  <c r="V2232" i="3" s="1"/>
  <c r="S2232" i="3"/>
  <c r="O2232" i="3"/>
  <c r="I2232" i="3"/>
  <c r="AE2231" i="3"/>
  <c r="U2231" i="3"/>
  <c r="V2231" i="3" s="1"/>
  <c r="S2231" i="3"/>
  <c r="O2231" i="3"/>
  <c r="I2231" i="3"/>
  <c r="AE2230" i="3"/>
  <c r="U2230" i="3"/>
  <c r="V2230" i="3" s="1"/>
  <c r="S2230" i="3"/>
  <c r="O2230" i="3"/>
  <c r="I2230" i="3"/>
  <c r="AE2229" i="3"/>
  <c r="U2229" i="3"/>
  <c r="V2229" i="3" s="1"/>
  <c r="S2229" i="3"/>
  <c r="O2229" i="3"/>
  <c r="I2229" i="3"/>
  <c r="AE2228" i="3"/>
  <c r="U2228" i="3"/>
  <c r="V2228" i="3" s="1"/>
  <c r="S2228" i="3"/>
  <c r="O2228" i="3"/>
  <c r="I2228" i="3"/>
  <c r="AE2227" i="3"/>
  <c r="U2227" i="3"/>
  <c r="V2227" i="3" s="1"/>
  <c r="S2227" i="3"/>
  <c r="O2227" i="3"/>
  <c r="I2227" i="3"/>
  <c r="AE2226" i="3"/>
  <c r="V2226" i="3"/>
  <c r="U2226" i="3"/>
  <c r="S2226" i="3"/>
  <c r="O2226" i="3"/>
  <c r="Q2226" i="3" s="1"/>
  <c r="I2226" i="3"/>
  <c r="AE2225" i="3"/>
  <c r="U2225" i="3"/>
  <c r="V2225" i="3" s="1"/>
  <c r="S2225" i="3"/>
  <c r="O2225" i="3"/>
  <c r="Q2225" i="3" s="1"/>
  <c r="I2225" i="3"/>
  <c r="AE2224" i="3"/>
  <c r="U2224" i="3"/>
  <c r="V2224" i="3" s="1"/>
  <c r="S2224" i="3"/>
  <c r="O2224" i="3"/>
  <c r="I2224" i="3"/>
  <c r="AE2223" i="3"/>
  <c r="V2223" i="3"/>
  <c r="U2223" i="3"/>
  <c r="S2223" i="3"/>
  <c r="O2223" i="3"/>
  <c r="Q2223" i="3" s="1"/>
  <c r="I2223" i="3"/>
  <c r="AE2222" i="3"/>
  <c r="U2222" i="3"/>
  <c r="V2222" i="3" s="1"/>
  <c r="S2222" i="3"/>
  <c r="O2222" i="3"/>
  <c r="I2222" i="3"/>
  <c r="AE2221" i="3"/>
  <c r="U2221" i="3"/>
  <c r="V2221" i="3" s="1"/>
  <c r="S2221" i="3"/>
  <c r="O2221" i="3"/>
  <c r="Q2221" i="3" s="1"/>
  <c r="I2221" i="3"/>
  <c r="AE2220" i="3"/>
  <c r="U2220" i="3"/>
  <c r="V2220" i="3" s="1"/>
  <c r="S2220" i="3"/>
  <c r="O2220" i="3"/>
  <c r="I2220" i="3"/>
  <c r="AE2219" i="3"/>
  <c r="U2219" i="3"/>
  <c r="V2219" i="3" s="1"/>
  <c r="S2219" i="3"/>
  <c r="O2219" i="3"/>
  <c r="I2219" i="3"/>
  <c r="AE2218" i="3"/>
  <c r="U2218" i="3"/>
  <c r="V2218" i="3" s="1"/>
  <c r="S2218" i="3"/>
  <c r="O2218" i="3"/>
  <c r="I2218" i="3"/>
  <c r="AE2217" i="3"/>
  <c r="U2217" i="3"/>
  <c r="V2217" i="3" s="1"/>
  <c r="S2217" i="3"/>
  <c r="O2217" i="3"/>
  <c r="P2217" i="3" s="1"/>
  <c r="I2217" i="3"/>
  <c r="AE2216" i="3"/>
  <c r="U2216" i="3"/>
  <c r="V2216" i="3" s="1"/>
  <c r="S2216" i="3"/>
  <c r="O2216" i="3"/>
  <c r="I2216" i="3"/>
  <c r="AE2215" i="3"/>
  <c r="U2215" i="3"/>
  <c r="V2215" i="3" s="1"/>
  <c r="S2215" i="3"/>
  <c r="O2215" i="3"/>
  <c r="I2215" i="3"/>
  <c r="AE2214" i="3"/>
  <c r="U2214" i="3"/>
  <c r="V2214" i="3" s="1"/>
  <c r="S2214" i="3"/>
  <c r="O2214" i="3"/>
  <c r="P2214" i="3" s="1"/>
  <c r="I2214" i="3"/>
  <c r="AE2213" i="3"/>
  <c r="U2213" i="3"/>
  <c r="V2213" i="3" s="1"/>
  <c r="S2213" i="3"/>
  <c r="O2213" i="3"/>
  <c r="Q2213" i="3" s="1"/>
  <c r="I2213" i="3"/>
  <c r="AE2212" i="3"/>
  <c r="U2212" i="3"/>
  <c r="V2212" i="3" s="1"/>
  <c r="S2212" i="3"/>
  <c r="O2212" i="3"/>
  <c r="I2212" i="3"/>
  <c r="AE2211" i="3"/>
  <c r="U2211" i="3"/>
  <c r="V2211" i="3" s="1"/>
  <c r="S2211" i="3"/>
  <c r="O2211" i="3"/>
  <c r="Q2211" i="3" s="1"/>
  <c r="I2211" i="3"/>
  <c r="AE2210" i="3"/>
  <c r="U2210" i="3"/>
  <c r="V2210" i="3" s="1"/>
  <c r="S2210" i="3"/>
  <c r="O2210" i="3"/>
  <c r="I2210" i="3"/>
  <c r="AE2209" i="3"/>
  <c r="U2209" i="3"/>
  <c r="V2209" i="3" s="1"/>
  <c r="S2209" i="3"/>
  <c r="O2209" i="3"/>
  <c r="Q2209" i="3" s="1"/>
  <c r="I2209" i="3"/>
  <c r="AE2208" i="3"/>
  <c r="U2208" i="3"/>
  <c r="V2208" i="3" s="1"/>
  <c r="S2208" i="3"/>
  <c r="O2208" i="3"/>
  <c r="I2208" i="3"/>
  <c r="AE2207" i="3"/>
  <c r="U2207" i="3"/>
  <c r="V2207" i="3" s="1"/>
  <c r="S2207" i="3"/>
  <c r="O2207" i="3"/>
  <c r="I2207" i="3"/>
  <c r="AE2206" i="3"/>
  <c r="U2206" i="3"/>
  <c r="V2206" i="3" s="1"/>
  <c r="S2206" i="3"/>
  <c r="O2206" i="3"/>
  <c r="I2206" i="3"/>
  <c r="W2206" i="3" s="1"/>
  <c r="AE2205" i="3"/>
  <c r="U2205" i="3"/>
  <c r="V2205" i="3" s="1"/>
  <c r="S2205" i="3"/>
  <c r="O2205" i="3"/>
  <c r="P2205" i="3" s="1"/>
  <c r="I2205" i="3"/>
  <c r="AE2204" i="3"/>
  <c r="U2204" i="3"/>
  <c r="V2204" i="3" s="1"/>
  <c r="S2204" i="3"/>
  <c r="O2204" i="3"/>
  <c r="I2204" i="3"/>
  <c r="AE2203" i="3"/>
  <c r="V2203" i="3"/>
  <c r="U2203" i="3"/>
  <c r="S2203" i="3"/>
  <c r="O2203" i="3"/>
  <c r="I2203" i="3"/>
  <c r="AE2202" i="3"/>
  <c r="U2202" i="3"/>
  <c r="V2202" i="3" s="1"/>
  <c r="S2202" i="3"/>
  <c r="O2202" i="3"/>
  <c r="I2202" i="3"/>
  <c r="W2202" i="3" s="1"/>
  <c r="AE2201" i="3"/>
  <c r="U2201" i="3"/>
  <c r="V2201" i="3" s="1"/>
  <c r="S2201" i="3"/>
  <c r="O2201" i="3"/>
  <c r="I2201" i="3"/>
  <c r="AE2200" i="3"/>
  <c r="U2200" i="3"/>
  <c r="V2200" i="3" s="1"/>
  <c r="S2200" i="3"/>
  <c r="O2200" i="3"/>
  <c r="I2200" i="3"/>
  <c r="AE2199" i="3"/>
  <c r="U2199" i="3"/>
  <c r="V2199" i="3" s="1"/>
  <c r="S2199" i="3"/>
  <c r="O2199" i="3"/>
  <c r="I2199" i="3"/>
  <c r="AE2198" i="3"/>
  <c r="U2198" i="3"/>
  <c r="V2198" i="3" s="1"/>
  <c r="S2198" i="3"/>
  <c r="Q2198" i="3"/>
  <c r="AA2198" i="3" s="1"/>
  <c r="O2198" i="3"/>
  <c r="P2198" i="3" s="1"/>
  <c r="I2198" i="3"/>
  <c r="AE2197" i="3"/>
  <c r="U2197" i="3"/>
  <c r="V2197" i="3" s="1"/>
  <c r="S2197" i="3"/>
  <c r="O2197" i="3"/>
  <c r="Q2197" i="3" s="1"/>
  <c r="AA2197" i="3" s="1"/>
  <c r="I2197" i="3"/>
  <c r="AE2196" i="3"/>
  <c r="U2196" i="3"/>
  <c r="V2196" i="3" s="1"/>
  <c r="S2196" i="3"/>
  <c r="O2196" i="3"/>
  <c r="I2196" i="3"/>
  <c r="W2196" i="3" s="1"/>
  <c r="AE2195" i="3"/>
  <c r="U2195" i="3"/>
  <c r="V2195" i="3" s="1"/>
  <c r="S2195" i="3"/>
  <c r="O2195" i="3"/>
  <c r="I2195" i="3"/>
  <c r="AE2194" i="3"/>
  <c r="U2194" i="3"/>
  <c r="V2194" i="3" s="1"/>
  <c r="S2194" i="3"/>
  <c r="Z2194" i="3" s="1"/>
  <c r="Q2194" i="3"/>
  <c r="P2194" i="3"/>
  <c r="I2194" i="3"/>
  <c r="AE2193" i="3"/>
  <c r="U2193" i="3"/>
  <c r="V2193" i="3" s="1"/>
  <c r="S2193" i="3"/>
  <c r="O2193" i="3"/>
  <c r="Q2193" i="3" s="1"/>
  <c r="AA2193" i="3" s="1"/>
  <c r="I2193" i="3"/>
  <c r="AE2192" i="3"/>
  <c r="U2192" i="3"/>
  <c r="V2192" i="3" s="1"/>
  <c r="S2192" i="3"/>
  <c r="O2192" i="3"/>
  <c r="Q2192" i="3" s="1"/>
  <c r="AA2192" i="3" s="1"/>
  <c r="I2192" i="3"/>
  <c r="AD2185" i="3"/>
  <c r="AC2185" i="3"/>
  <c r="N2185" i="3"/>
  <c r="AE2184" i="3"/>
  <c r="Z2184" i="3"/>
  <c r="AA2184" i="3" s="1"/>
  <c r="W2184" i="3"/>
  <c r="X2184" i="3" s="1"/>
  <c r="Y2184" i="3" s="1"/>
  <c r="U2184" i="3"/>
  <c r="V2184" i="3" s="1"/>
  <c r="I2184" i="3"/>
  <c r="AE2183" i="3"/>
  <c r="Z2183" i="3"/>
  <c r="AA2183" i="3" s="1"/>
  <c r="W2183" i="3"/>
  <c r="X2183" i="3" s="1"/>
  <c r="Y2183" i="3" s="1"/>
  <c r="U2183" i="3"/>
  <c r="V2183" i="3" s="1"/>
  <c r="I2183" i="3"/>
  <c r="AE2182" i="3"/>
  <c r="Z2182" i="3"/>
  <c r="AA2182" i="3" s="1"/>
  <c r="X2182" i="3"/>
  <c r="W2182" i="3"/>
  <c r="U2182" i="3"/>
  <c r="V2182" i="3" s="1"/>
  <c r="I2182" i="3"/>
  <c r="AE2181" i="3"/>
  <c r="Z2181" i="3"/>
  <c r="AA2181" i="3" s="1"/>
  <c r="W2181" i="3"/>
  <c r="X2181" i="3" s="1"/>
  <c r="Y2181" i="3" s="1"/>
  <c r="V2181" i="3"/>
  <c r="U2181" i="3"/>
  <c r="I2181" i="3"/>
  <c r="AE2180" i="3"/>
  <c r="Z2180" i="3"/>
  <c r="AA2180" i="3" s="1"/>
  <c r="W2180" i="3"/>
  <c r="X2180" i="3" s="1"/>
  <c r="Y2180" i="3" s="1"/>
  <c r="U2180" i="3"/>
  <c r="V2180" i="3" s="1"/>
  <c r="I2180" i="3"/>
  <c r="AE2179" i="3"/>
  <c r="Z2179" i="3"/>
  <c r="AA2179" i="3" s="1"/>
  <c r="W2179" i="3"/>
  <c r="X2179" i="3" s="1"/>
  <c r="Y2179" i="3" s="1"/>
  <c r="U2179" i="3"/>
  <c r="V2179" i="3" s="1"/>
  <c r="I2179" i="3"/>
  <c r="AE2178" i="3"/>
  <c r="Z2178" i="3"/>
  <c r="AA2178" i="3" s="1"/>
  <c r="W2178" i="3"/>
  <c r="X2178" i="3" s="1"/>
  <c r="Y2178" i="3" s="1"/>
  <c r="V2178" i="3"/>
  <c r="U2178" i="3"/>
  <c r="I2178" i="3"/>
  <c r="AE2177" i="3"/>
  <c r="AA2177" i="3"/>
  <c r="Z2177" i="3"/>
  <c r="W2177" i="3"/>
  <c r="X2177" i="3" s="1"/>
  <c r="Y2177" i="3" s="1"/>
  <c r="U2177" i="3"/>
  <c r="V2177" i="3" s="1"/>
  <c r="I2177" i="3"/>
  <c r="AE2176" i="3"/>
  <c r="W2176" i="3"/>
  <c r="X2176" i="3" s="1"/>
  <c r="Y2176" i="3" s="1"/>
  <c r="Z2176" i="3" s="1"/>
  <c r="AA2176" i="3" s="1"/>
  <c r="U2176" i="3"/>
  <c r="V2176" i="3" s="1"/>
  <c r="I2176" i="3"/>
  <c r="AE2175" i="3"/>
  <c r="W2175" i="3"/>
  <c r="X2175" i="3" s="1"/>
  <c r="Y2175" i="3" s="1"/>
  <c r="Z2175" i="3" s="1"/>
  <c r="AA2175" i="3" s="1"/>
  <c r="U2175" i="3"/>
  <c r="V2175" i="3" s="1"/>
  <c r="I2175" i="3"/>
  <c r="AE2174" i="3"/>
  <c r="W2174" i="3"/>
  <c r="X2174" i="3" s="1"/>
  <c r="Y2174" i="3" s="1"/>
  <c r="Z2174" i="3" s="1"/>
  <c r="AA2174" i="3" s="1"/>
  <c r="U2174" i="3"/>
  <c r="V2174" i="3" s="1"/>
  <c r="I2174" i="3"/>
  <c r="AE2173" i="3"/>
  <c r="W2173" i="3"/>
  <c r="X2173" i="3" s="1"/>
  <c r="Y2173" i="3" s="1"/>
  <c r="Z2173" i="3" s="1"/>
  <c r="AA2173" i="3" s="1"/>
  <c r="U2173" i="3"/>
  <c r="V2173" i="3" s="1"/>
  <c r="I2173" i="3"/>
  <c r="AE2172" i="3"/>
  <c r="W2172" i="3"/>
  <c r="X2172" i="3" s="1"/>
  <c r="Y2172" i="3" s="1"/>
  <c r="Z2172" i="3" s="1"/>
  <c r="AA2172" i="3" s="1"/>
  <c r="U2172" i="3"/>
  <c r="V2172" i="3" s="1"/>
  <c r="I2172" i="3"/>
  <c r="AE2171" i="3"/>
  <c r="W2171" i="3"/>
  <c r="X2171" i="3" s="1"/>
  <c r="Y2171" i="3" s="1"/>
  <c r="Z2171" i="3" s="1"/>
  <c r="AA2171" i="3" s="1"/>
  <c r="U2171" i="3"/>
  <c r="V2171" i="3" s="1"/>
  <c r="I2171" i="3"/>
  <c r="AE2170" i="3"/>
  <c r="W2170" i="3"/>
  <c r="X2170" i="3" s="1"/>
  <c r="Y2170" i="3" s="1"/>
  <c r="Z2170" i="3" s="1"/>
  <c r="AA2170" i="3" s="1"/>
  <c r="V2170" i="3"/>
  <c r="U2170" i="3"/>
  <c r="I2170" i="3"/>
  <c r="AE2169" i="3"/>
  <c r="W2169" i="3"/>
  <c r="U2169" i="3"/>
  <c r="V2169" i="3" s="1"/>
  <c r="S2169" i="3"/>
  <c r="P2169" i="3"/>
  <c r="O2169" i="3"/>
  <c r="Q2169" i="3" s="1"/>
  <c r="I2169" i="3"/>
  <c r="AE2168" i="3"/>
  <c r="W2168" i="3"/>
  <c r="U2168" i="3"/>
  <c r="V2168" i="3" s="1"/>
  <c r="S2168" i="3"/>
  <c r="O2168" i="3"/>
  <c r="I2168" i="3"/>
  <c r="AE2167" i="3"/>
  <c r="W2167" i="3"/>
  <c r="U2167" i="3"/>
  <c r="V2167" i="3" s="1"/>
  <c r="S2167" i="3"/>
  <c r="O2167" i="3"/>
  <c r="I2167" i="3"/>
  <c r="AE2166" i="3"/>
  <c r="W2166" i="3"/>
  <c r="U2166" i="3"/>
  <c r="V2166" i="3" s="1"/>
  <c r="S2166" i="3"/>
  <c r="O2166" i="3"/>
  <c r="Q2166" i="3" s="1"/>
  <c r="I2166" i="3"/>
  <c r="AE2165" i="3"/>
  <c r="W2165" i="3"/>
  <c r="U2165" i="3"/>
  <c r="V2165" i="3" s="1"/>
  <c r="S2165" i="3"/>
  <c r="O2165" i="3"/>
  <c r="I2165" i="3"/>
  <c r="AE2164" i="3"/>
  <c r="W2164" i="3"/>
  <c r="V2164" i="3"/>
  <c r="U2164" i="3"/>
  <c r="S2164" i="3"/>
  <c r="O2164" i="3"/>
  <c r="I2164" i="3"/>
  <c r="AE2163" i="3"/>
  <c r="W2163" i="3"/>
  <c r="U2163" i="3"/>
  <c r="V2163" i="3" s="1"/>
  <c r="S2163" i="3"/>
  <c r="O2163" i="3"/>
  <c r="I2163" i="3"/>
  <c r="AE2162" i="3"/>
  <c r="W2162" i="3"/>
  <c r="U2162" i="3"/>
  <c r="V2162" i="3" s="1"/>
  <c r="S2162" i="3"/>
  <c r="O2162" i="3"/>
  <c r="I2162" i="3"/>
  <c r="AE2161" i="3"/>
  <c r="W2161" i="3"/>
  <c r="U2161" i="3"/>
  <c r="V2161" i="3" s="1"/>
  <c r="S2161" i="3"/>
  <c r="O2161" i="3"/>
  <c r="P2161" i="3" s="1"/>
  <c r="I2161" i="3"/>
  <c r="AE2160" i="3"/>
  <c r="W2160" i="3"/>
  <c r="U2160" i="3"/>
  <c r="V2160" i="3" s="1"/>
  <c r="S2160" i="3"/>
  <c r="O2160" i="3"/>
  <c r="Q2160" i="3" s="1"/>
  <c r="I2160" i="3"/>
  <c r="AE2159" i="3"/>
  <c r="W2159" i="3"/>
  <c r="U2159" i="3"/>
  <c r="V2159" i="3" s="1"/>
  <c r="S2159" i="3"/>
  <c r="X2159" i="3" s="1"/>
  <c r="Y2159" i="3" s="1"/>
  <c r="O2159" i="3"/>
  <c r="I2159" i="3"/>
  <c r="AE2158" i="3"/>
  <c r="W2158" i="3"/>
  <c r="U2158" i="3"/>
  <c r="V2158" i="3" s="1"/>
  <c r="S2158" i="3"/>
  <c r="O2158" i="3"/>
  <c r="I2158" i="3"/>
  <c r="AE2157" i="3"/>
  <c r="W2157" i="3"/>
  <c r="U2157" i="3"/>
  <c r="V2157" i="3" s="1"/>
  <c r="S2157" i="3"/>
  <c r="O2157" i="3"/>
  <c r="P2157" i="3" s="1"/>
  <c r="I2157" i="3"/>
  <c r="AE2156" i="3"/>
  <c r="W2156" i="3"/>
  <c r="U2156" i="3"/>
  <c r="V2156" i="3" s="1"/>
  <c r="S2156" i="3"/>
  <c r="O2156" i="3"/>
  <c r="Q2156" i="3" s="1"/>
  <c r="I2156" i="3"/>
  <c r="AE2155" i="3"/>
  <c r="W2155" i="3"/>
  <c r="U2155" i="3"/>
  <c r="V2155" i="3" s="1"/>
  <c r="S2155" i="3"/>
  <c r="O2155" i="3"/>
  <c r="I2155" i="3"/>
  <c r="AE2154" i="3"/>
  <c r="W2154" i="3"/>
  <c r="U2154" i="3"/>
  <c r="V2154" i="3" s="1"/>
  <c r="S2154" i="3"/>
  <c r="X2154" i="3" s="1"/>
  <c r="Y2154" i="3" s="1"/>
  <c r="Z2154" i="3" s="1"/>
  <c r="O2154" i="3"/>
  <c r="I2154" i="3"/>
  <c r="AE2153" i="3"/>
  <c r="W2153" i="3"/>
  <c r="U2153" i="3"/>
  <c r="V2153" i="3" s="1"/>
  <c r="S2153" i="3"/>
  <c r="O2153" i="3"/>
  <c r="I2153" i="3"/>
  <c r="AE2152" i="3"/>
  <c r="W2152" i="3"/>
  <c r="U2152" i="3"/>
  <c r="V2152" i="3" s="1"/>
  <c r="S2152" i="3"/>
  <c r="P2152" i="3"/>
  <c r="O2152" i="3"/>
  <c r="Q2152" i="3" s="1"/>
  <c r="I2152" i="3"/>
  <c r="AE2151" i="3"/>
  <c r="W2151" i="3"/>
  <c r="U2151" i="3"/>
  <c r="V2151" i="3" s="1"/>
  <c r="S2151" i="3"/>
  <c r="O2151" i="3"/>
  <c r="I2151" i="3"/>
  <c r="AE2150" i="3"/>
  <c r="W2150" i="3"/>
  <c r="U2150" i="3"/>
  <c r="V2150" i="3" s="1"/>
  <c r="S2150" i="3"/>
  <c r="X2150" i="3" s="1"/>
  <c r="Y2150" i="3" s="1"/>
  <c r="Z2150" i="3" s="1"/>
  <c r="O2150" i="3"/>
  <c r="I2150" i="3"/>
  <c r="AE2149" i="3"/>
  <c r="U2149" i="3"/>
  <c r="V2149" i="3" s="1"/>
  <c r="S2149" i="3"/>
  <c r="O2149" i="3"/>
  <c r="I2149" i="3"/>
  <c r="AE2148" i="3"/>
  <c r="U2148" i="3"/>
  <c r="V2148" i="3" s="1"/>
  <c r="S2148" i="3"/>
  <c r="O2148" i="3"/>
  <c r="I2148" i="3"/>
  <c r="W2148" i="3" s="1"/>
  <c r="AE2147" i="3"/>
  <c r="U2147" i="3"/>
  <c r="V2147" i="3" s="1"/>
  <c r="S2147" i="3"/>
  <c r="O2147" i="3"/>
  <c r="I2147" i="3"/>
  <c r="AE2146" i="3"/>
  <c r="U2146" i="3"/>
  <c r="V2146" i="3" s="1"/>
  <c r="S2146" i="3"/>
  <c r="O2146" i="3"/>
  <c r="Q2146" i="3" s="1"/>
  <c r="I2146" i="3"/>
  <c r="AE2145" i="3"/>
  <c r="U2145" i="3"/>
  <c r="V2145" i="3" s="1"/>
  <c r="S2145" i="3"/>
  <c r="O2145" i="3"/>
  <c r="I2145" i="3"/>
  <c r="AE2144" i="3"/>
  <c r="U2144" i="3"/>
  <c r="V2144" i="3" s="1"/>
  <c r="S2144" i="3"/>
  <c r="O2144" i="3"/>
  <c r="Q2144" i="3" s="1"/>
  <c r="I2144" i="3"/>
  <c r="AE2143" i="3"/>
  <c r="U2143" i="3"/>
  <c r="V2143" i="3" s="1"/>
  <c r="S2143" i="3"/>
  <c r="O2143" i="3"/>
  <c r="I2143" i="3"/>
  <c r="AE2142" i="3"/>
  <c r="U2142" i="3"/>
  <c r="V2142" i="3" s="1"/>
  <c r="S2142" i="3"/>
  <c r="O2142" i="3"/>
  <c r="Q2142" i="3" s="1"/>
  <c r="I2142" i="3"/>
  <c r="AE2141" i="3"/>
  <c r="U2141" i="3"/>
  <c r="V2141" i="3" s="1"/>
  <c r="S2141" i="3"/>
  <c r="O2141" i="3"/>
  <c r="I2141" i="3"/>
  <c r="AE2140" i="3"/>
  <c r="U2140" i="3"/>
  <c r="V2140" i="3" s="1"/>
  <c r="S2140" i="3"/>
  <c r="O2140" i="3"/>
  <c r="Q2140" i="3" s="1"/>
  <c r="I2140" i="3"/>
  <c r="AE2139" i="3"/>
  <c r="U2139" i="3"/>
  <c r="V2139" i="3" s="1"/>
  <c r="S2139" i="3"/>
  <c r="O2139" i="3"/>
  <c r="I2139" i="3"/>
  <c r="AE2138" i="3"/>
  <c r="U2138" i="3"/>
  <c r="V2138" i="3" s="1"/>
  <c r="S2138" i="3"/>
  <c r="O2138" i="3"/>
  <c r="I2138" i="3"/>
  <c r="AE2137" i="3"/>
  <c r="U2137" i="3"/>
  <c r="V2137" i="3" s="1"/>
  <c r="S2137" i="3"/>
  <c r="O2137" i="3"/>
  <c r="I2137" i="3"/>
  <c r="W2137" i="3" s="1"/>
  <c r="AE2136" i="3"/>
  <c r="U2136" i="3"/>
  <c r="V2136" i="3" s="1"/>
  <c r="S2136" i="3"/>
  <c r="O2136" i="3"/>
  <c r="Q2136" i="3" s="1"/>
  <c r="I2136" i="3"/>
  <c r="AE2135" i="3"/>
  <c r="U2135" i="3"/>
  <c r="V2135" i="3" s="1"/>
  <c r="S2135" i="3"/>
  <c r="O2135" i="3"/>
  <c r="I2135" i="3"/>
  <c r="AE2134" i="3"/>
  <c r="U2134" i="3"/>
  <c r="V2134" i="3" s="1"/>
  <c r="S2134" i="3"/>
  <c r="O2134" i="3"/>
  <c r="I2134" i="3"/>
  <c r="AE2133" i="3"/>
  <c r="U2133" i="3"/>
  <c r="V2133" i="3" s="1"/>
  <c r="S2133" i="3"/>
  <c r="O2133" i="3"/>
  <c r="P2133" i="3" s="1"/>
  <c r="I2133" i="3"/>
  <c r="W2133" i="3" s="1"/>
  <c r="AE2132" i="3"/>
  <c r="U2132" i="3"/>
  <c r="V2132" i="3" s="1"/>
  <c r="S2132" i="3"/>
  <c r="O2132" i="3"/>
  <c r="Q2132" i="3" s="1"/>
  <c r="I2132" i="3"/>
  <c r="AE2131" i="3"/>
  <c r="U2131" i="3"/>
  <c r="V2131" i="3" s="1"/>
  <c r="S2131" i="3"/>
  <c r="O2131" i="3"/>
  <c r="I2131" i="3"/>
  <c r="AE2130" i="3"/>
  <c r="U2130" i="3"/>
  <c r="V2130" i="3" s="1"/>
  <c r="S2130" i="3"/>
  <c r="O2130" i="3"/>
  <c r="Q2130" i="3" s="1"/>
  <c r="I2130" i="3"/>
  <c r="AE2129" i="3"/>
  <c r="U2129" i="3"/>
  <c r="V2129" i="3" s="1"/>
  <c r="S2129" i="3"/>
  <c r="O2129" i="3"/>
  <c r="I2129" i="3"/>
  <c r="AE2128" i="3"/>
  <c r="U2128" i="3"/>
  <c r="V2128" i="3" s="1"/>
  <c r="S2128" i="3"/>
  <c r="O2128" i="3"/>
  <c r="I2128" i="3"/>
  <c r="W2128" i="3" s="1"/>
  <c r="AE2127" i="3"/>
  <c r="U2127" i="3"/>
  <c r="V2127" i="3" s="1"/>
  <c r="S2127" i="3"/>
  <c r="O2127" i="3"/>
  <c r="I2127" i="3"/>
  <c r="AE2126" i="3"/>
  <c r="U2126" i="3"/>
  <c r="V2126" i="3" s="1"/>
  <c r="S2126" i="3"/>
  <c r="P2126" i="3"/>
  <c r="O2126" i="3"/>
  <c r="Q2126" i="3" s="1"/>
  <c r="I2126" i="3"/>
  <c r="AE2125" i="3"/>
  <c r="U2125" i="3"/>
  <c r="V2125" i="3" s="1"/>
  <c r="S2125" i="3"/>
  <c r="O2125" i="3"/>
  <c r="Q2125" i="3" s="1"/>
  <c r="I2125" i="3"/>
  <c r="AE2124" i="3"/>
  <c r="U2124" i="3"/>
  <c r="V2124" i="3" s="1"/>
  <c r="S2124" i="3"/>
  <c r="O2124" i="3"/>
  <c r="I2124" i="3"/>
  <c r="AE2123" i="3"/>
  <c r="U2123" i="3"/>
  <c r="V2123" i="3" s="1"/>
  <c r="S2123" i="3"/>
  <c r="O2123" i="3"/>
  <c r="I2123" i="3"/>
  <c r="AE2122" i="3"/>
  <c r="V2122" i="3"/>
  <c r="U2122" i="3"/>
  <c r="S2122" i="3"/>
  <c r="O2122" i="3"/>
  <c r="I2122" i="3"/>
  <c r="AE2121" i="3"/>
  <c r="U2121" i="3"/>
  <c r="V2121" i="3" s="1"/>
  <c r="S2121" i="3"/>
  <c r="O2121" i="3"/>
  <c r="P2121" i="3" s="1"/>
  <c r="I2121" i="3"/>
  <c r="AE2120" i="3"/>
  <c r="U2120" i="3"/>
  <c r="V2120" i="3" s="1"/>
  <c r="S2120" i="3"/>
  <c r="O2120" i="3"/>
  <c r="Q2120" i="3" s="1"/>
  <c r="I2120" i="3"/>
  <c r="AE2119" i="3"/>
  <c r="U2119" i="3"/>
  <c r="V2119" i="3" s="1"/>
  <c r="S2119" i="3"/>
  <c r="O2119" i="3"/>
  <c r="I2119" i="3"/>
  <c r="AE2118" i="3"/>
  <c r="U2118" i="3"/>
  <c r="V2118" i="3" s="1"/>
  <c r="S2118" i="3"/>
  <c r="O2118" i="3"/>
  <c r="I2118" i="3"/>
  <c r="W2118" i="3" s="1"/>
  <c r="AE2117" i="3"/>
  <c r="U2117" i="3"/>
  <c r="V2117" i="3" s="1"/>
  <c r="S2117" i="3"/>
  <c r="O2117" i="3"/>
  <c r="I2117" i="3"/>
  <c r="AE2116" i="3"/>
  <c r="U2116" i="3"/>
  <c r="V2116" i="3" s="1"/>
  <c r="S2116" i="3"/>
  <c r="O2116" i="3"/>
  <c r="P2116" i="3" s="1"/>
  <c r="I2116" i="3"/>
  <c r="AE2115" i="3"/>
  <c r="U2115" i="3"/>
  <c r="V2115" i="3" s="1"/>
  <c r="S2115" i="3"/>
  <c r="O2115" i="3"/>
  <c r="I2115" i="3"/>
  <c r="AE2114" i="3"/>
  <c r="U2114" i="3"/>
  <c r="V2114" i="3" s="1"/>
  <c r="S2114" i="3"/>
  <c r="O2114" i="3"/>
  <c r="I2114" i="3"/>
  <c r="AE2113" i="3"/>
  <c r="U2113" i="3"/>
  <c r="V2113" i="3" s="1"/>
  <c r="S2113" i="3"/>
  <c r="O2113" i="3"/>
  <c r="I2113" i="3"/>
  <c r="AE2112" i="3"/>
  <c r="U2112" i="3"/>
  <c r="V2112" i="3" s="1"/>
  <c r="S2112" i="3"/>
  <c r="O2112" i="3"/>
  <c r="Q2112" i="3" s="1"/>
  <c r="I2112" i="3"/>
  <c r="AE2111" i="3"/>
  <c r="U2111" i="3"/>
  <c r="V2111" i="3" s="1"/>
  <c r="S2111" i="3"/>
  <c r="O2111" i="3"/>
  <c r="I2111" i="3"/>
  <c r="AE2110" i="3"/>
  <c r="U2110" i="3"/>
  <c r="V2110" i="3" s="1"/>
  <c r="S2110" i="3"/>
  <c r="O2110" i="3"/>
  <c r="Q2110" i="3" s="1"/>
  <c r="I2110" i="3"/>
  <c r="AE2109" i="3"/>
  <c r="U2109" i="3"/>
  <c r="V2109" i="3" s="1"/>
  <c r="S2109" i="3"/>
  <c r="O2109" i="3"/>
  <c r="Q2109" i="3" s="1"/>
  <c r="I2109" i="3"/>
  <c r="AE2108" i="3"/>
  <c r="U2108" i="3"/>
  <c r="V2108" i="3" s="1"/>
  <c r="S2108" i="3"/>
  <c r="P2108" i="3"/>
  <c r="O2108" i="3"/>
  <c r="Q2108" i="3" s="1"/>
  <c r="I2108" i="3"/>
  <c r="AE2107" i="3"/>
  <c r="U2107" i="3"/>
  <c r="V2107" i="3" s="1"/>
  <c r="S2107" i="3"/>
  <c r="O2107" i="3"/>
  <c r="I2107" i="3"/>
  <c r="AE2106" i="3"/>
  <c r="U2106" i="3"/>
  <c r="V2106" i="3" s="1"/>
  <c r="S2106" i="3"/>
  <c r="O2106" i="3"/>
  <c r="I2106" i="3"/>
  <c r="AE2105" i="3"/>
  <c r="U2105" i="3"/>
  <c r="V2105" i="3" s="1"/>
  <c r="S2105" i="3"/>
  <c r="O2105" i="3"/>
  <c r="I2105" i="3"/>
  <c r="W2105" i="3" s="1"/>
  <c r="AE2104" i="3"/>
  <c r="U2104" i="3"/>
  <c r="V2104" i="3" s="1"/>
  <c r="S2104" i="3"/>
  <c r="O2104" i="3"/>
  <c r="Q2104" i="3" s="1"/>
  <c r="I2104" i="3"/>
  <c r="AE2103" i="3"/>
  <c r="U2103" i="3"/>
  <c r="V2103" i="3" s="1"/>
  <c r="S2103" i="3"/>
  <c r="O2103" i="3"/>
  <c r="I2103" i="3"/>
  <c r="AE2102" i="3"/>
  <c r="U2102" i="3"/>
  <c r="V2102" i="3" s="1"/>
  <c r="S2102" i="3"/>
  <c r="P2102" i="3"/>
  <c r="O2102" i="3"/>
  <c r="Q2102" i="3" s="1"/>
  <c r="I2102" i="3"/>
  <c r="W2102" i="3" s="1"/>
  <c r="AE2101" i="3"/>
  <c r="U2101" i="3"/>
  <c r="V2101" i="3" s="1"/>
  <c r="S2101" i="3"/>
  <c r="O2101" i="3"/>
  <c r="P2101" i="3" s="1"/>
  <c r="I2101" i="3"/>
  <c r="AE2100" i="3"/>
  <c r="U2100" i="3"/>
  <c r="V2100" i="3" s="1"/>
  <c r="S2100" i="3"/>
  <c r="O2100" i="3"/>
  <c r="Q2100" i="3" s="1"/>
  <c r="I2100" i="3"/>
  <c r="AE2099" i="3"/>
  <c r="U2099" i="3"/>
  <c r="V2099" i="3" s="1"/>
  <c r="S2099" i="3"/>
  <c r="O2099" i="3"/>
  <c r="I2099" i="3"/>
  <c r="AE2098" i="3"/>
  <c r="U2098" i="3"/>
  <c r="V2098" i="3" s="1"/>
  <c r="S2098" i="3"/>
  <c r="O2098" i="3"/>
  <c r="Q2098" i="3" s="1"/>
  <c r="I2098" i="3"/>
  <c r="AE2097" i="3"/>
  <c r="U2097" i="3"/>
  <c r="V2097" i="3" s="1"/>
  <c r="S2097" i="3"/>
  <c r="O2097" i="3"/>
  <c r="I2097" i="3"/>
  <c r="AE2096" i="3"/>
  <c r="U2096" i="3"/>
  <c r="V2096" i="3" s="1"/>
  <c r="S2096" i="3"/>
  <c r="O2096" i="3"/>
  <c r="Q2096" i="3" s="1"/>
  <c r="I2096" i="3"/>
  <c r="AE2095" i="3"/>
  <c r="U2095" i="3"/>
  <c r="V2095" i="3" s="1"/>
  <c r="S2095" i="3"/>
  <c r="O2095" i="3"/>
  <c r="I2095" i="3"/>
  <c r="AE2094" i="3"/>
  <c r="U2094" i="3"/>
  <c r="V2094" i="3" s="1"/>
  <c r="S2094" i="3"/>
  <c r="O2094" i="3"/>
  <c r="I2094" i="3"/>
  <c r="W2094" i="3" s="1"/>
  <c r="AE2093" i="3"/>
  <c r="U2093" i="3"/>
  <c r="V2093" i="3" s="1"/>
  <c r="S2093" i="3"/>
  <c r="O2093" i="3"/>
  <c r="I2093" i="3"/>
  <c r="AE2092" i="3"/>
  <c r="U2092" i="3"/>
  <c r="V2092" i="3" s="1"/>
  <c r="S2092" i="3"/>
  <c r="P2092" i="3"/>
  <c r="O2092" i="3"/>
  <c r="Q2092" i="3" s="1"/>
  <c r="I2092" i="3"/>
  <c r="AE2091" i="3"/>
  <c r="U2091" i="3"/>
  <c r="V2091" i="3" s="1"/>
  <c r="S2091" i="3"/>
  <c r="O2091" i="3"/>
  <c r="I2091" i="3"/>
  <c r="AE2090" i="3"/>
  <c r="U2090" i="3"/>
  <c r="V2090" i="3" s="1"/>
  <c r="S2090" i="3"/>
  <c r="P2090" i="3"/>
  <c r="O2090" i="3"/>
  <c r="Q2090" i="3" s="1"/>
  <c r="I2090" i="3"/>
  <c r="AE2089" i="3"/>
  <c r="U2089" i="3"/>
  <c r="V2089" i="3" s="1"/>
  <c r="S2089" i="3"/>
  <c r="O2089" i="3"/>
  <c r="Q2089" i="3" s="1"/>
  <c r="I2089" i="3"/>
  <c r="AE2088" i="3"/>
  <c r="U2088" i="3"/>
  <c r="V2088" i="3" s="1"/>
  <c r="S2088" i="3"/>
  <c r="O2088" i="3"/>
  <c r="Q2088" i="3" s="1"/>
  <c r="I2088" i="3"/>
  <c r="AE2087" i="3"/>
  <c r="U2087" i="3"/>
  <c r="V2087" i="3" s="1"/>
  <c r="S2087" i="3"/>
  <c r="O2087" i="3"/>
  <c r="I2087" i="3"/>
  <c r="AE2086" i="3"/>
  <c r="U2086" i="3"/>
  <c r="V2086" i="3" s="1"/>
  <c r="S2086" i="3"/>
  <c r="O2086" i="3"/>
  <c r="I2086" i="3"/>
  <c r="AE2085" i="3"/>
  <c r="U2085" i="3"/>
  <c r="V2085" i="3" s="1"/>
  <c r="S2085" i="3"/>
  <c r="Q2085" i="3"/>
  <c r="O2085" i="3"/>
  <c r="P2085" i="3" s="1"/>
  <c r="I2085" i="3"/>
  <c r="AE2084" i="3"/>
  <c r="U2084" i="3"/>
  <c r="V2084" i="3" s="1"/>
  <c r="S2084" i="3"/>
  <c r="O2084" i="3"/>
  <c r="I2084" i="3"/>
  <c r="W2084" i="3" s="1"/>
  <c r="AE2083" i="3"/>
  <c r="U2083" i="3"/>
  <c r="V2083" i="3" s="1"/>
  <c r="S2083" i="3"/>
  <c r="O2083" i="3"/>
  <c r="I2083" i="3"/>
  <c r="AE2082" i="3"/>
  <c r="U2082" i="3"/>
  <c r="V2082" i="3" s="1"/>
  <c r="S2082" i="3"/>
  <c r="Q2082" i="3"/>
  <c r="P2082" i="3"/>
  <c r="O2082" i="3"/>
  <c r="I2082" i="3"/>
  <c r="AE2081" i="3"/>
  <c r="U2081" i="3"/>
  <c r="V2081" i="3" s="1"/>
  <c r="S2081" i="3"/>
  <c r="O2081" i="3"/>
  <c r="I2081" i="3"/>
  <c r="AE2080" i="3"/>
  <c r="U2080" i="3"/>
  <c r="V2080" i="3" s="1"/>
  <c r="S2080" i="3"/>
  <c r="O2080" i="3"/>
  <c r="Q2080" i="3" s="1"/>
  <c r="I2080" i="3"/>
  <c r="W2080" i="3" s="1"/>
  <c r="X2080" i="3" s="1"/>
  <c r="Y2080" i="3" s="1"/>
  <c r="AE2079" i="3"/>
  <c r="U2079" i="3"/>
  <c r="V2079" i="3" s="1"/>
  <c r="S2079" i="3"/>
  <c r="O2079" i="3"/>
  <c r="I2079" i="3"/>
  <c r="AE2078" i="3"/>
  <c r="U2078" i="3"/>
  <c r="V2078" i="3" s="1"/>
  <c r="S2078" i="3"/>
  <c r="O2078" i="3"/>
  <c r="I2078" i="3"/>
  <c r="AE2077" i="3"/>
  <c r="U2077" i="3"/>
  <c r="V2077" i="3" s="1"/>
  <c r="S2077" i="3"/>
  <c r="O2077" i="3"/>
  <c r="Q2077" i="3" s="1"/>
  <c r="I2077" i="3"/>
  <c r="AE2076" i="3"/>
  <c r="U2076" i="3"/>
  <c r="V2076" i="3" s="1"/>
  <c r="S2076" i="3"/>
  <c r="O2076" i="3"/>
  <c r="P2076" i="3" s="1"/>
  <c r="I2076" i="3"/>
  <c r="AE2075" i="3"/>
  <c r="U2075" i="3"/>
  <c r="V2075" i="3" s="1"/>
  <c r="S2075" i="3"/>
  <c r="O2075" i="3"/>
  <c r="I2075" i="3"/>
  <c r="AE2074" i="3"/>
  <c r="U2074" i="3"/>
  <c r="V2074" i="3" s="1"/>
  <c r="S2074" i="3"/>
  <c r="O2074" i="3"/>
  <c r="I2074" i="3"/>
  <c r="AE2073" i="3"/>
  <c r="U2073" i="3"/>
  <c r="V2073" i="3" s="1"/>
  <c r="S2073" i="3"/>
  <c r="O2073" i="3"/>
  <c r="I2073" i="3"/>
  <c r="AE2072" i="3"/>
  <c r="U2072" i="3"/>
  <c r="V2072" i="3" s="1"/>
  <c r="S2072" i="3"/>
  <c r="O2072" i="3"/>
  <c r="P2072" i="3" s="1"/>
  <c r="I2072" i="3"/>
  <c r="AE2071" i="3"/>
  <c r="U2071" i="3"/>
  <c r="V2071" i="3" s="1"/>
  <c r="S2071" i="3"/>
  <c r="O2071" i="3"/>
  <c r="I2071" i="3"/>
  <c r="W2071" i="3" s="1"/>
  <c r="AE2070" i="3"/>
  <c r="U2070" i="3"/>
  <c r="V2070" i="3" s="1"/>
  <c r="S2070" i="3"/>
  <c r="O2070" i="3"/>
  <c r="Q2070" i="3" s="1"/>
  <c r="I2070" i="3"/>
  <c r="AE2069" i="3"/>
  <c r="U2069" i="3"/>
  <c r="V2069" i="3" s="1"/>
  <c r="S2069" i="3"/>
  <c r="Q2069" i="3"/>
  <c r="O2069" i="3"/>
  <c r="P2069" i="3" s="1"/>
  <c r="I2069" i="3"/>
  <c r="AE2068" i="3"/>
  <c r="U2068" i="3"/>
  <c r="V2068" i="3" s="1"/>
  <c r="S2068" i="3"/>
  <c r="O2068" i="3"/>
  <c r="P2068" i="3" s="1"/>
  <c r="I2068" i="3"/>
  <c r="AE2067" i="3"/>
  <c r="U2067" i="3"/>
  <c r="V2067" i="3" s="1"/>
  <c r="S2067" i="3"/>
  <c r="O2067" i="3"/>
  <c r="I2067" i="3"/>
  <c r="AE2066" i="3"/>
  <c r="U2066" i="3"/>
  <c r="V2066" i="3" s="1"/>
  <c r="S2066" i="3"/>
  <c r="O2066" i="3"/>
  <c r="Q2066" i="3" s="1"/>
  <c r="I2066" i="3"/>
  <c r="AE2065" i="3"/>
  <c r="U2065" i="3"/>
  <c r="V2065" i="3" s="1"/>
  <c r="S2065" i="3"/>
  <c r="O2065" i="3"/>
  <c r="P2065" i="3" s="1"/>
  <c r="I2065" i="3"/>
  <c r="AE2064" i="3"/>
  <c r="U2064" i="3"/>
  <c r="V2064" i="3" s="1"/>
  <c r="S2064" i="3"/>
  <c r="O2064" i="3"/>
  <c r="I2064" i="3"/>
  <c r="W2064" i="3" s="1"/>
  <c r="X2064" i="3" s="1"/>
  <c r="Y2064" i="3" s="1"/>
  <c r="AE2063" i="3"/>
  <c r="U2063" i="3"/>
  <c r="V2063" i="3" s="1"/>
  <c r="S2063" i="3"/>
  <c r="O2063" i="3"/>
  <c r="I2063" i="3"/>
  <c r="AE2062" i="3"/>
  <c r="U2062" i="3"/>
  <c r="V2062" i="3" s="1"/>
  <c r="S2062" i="3"/>
  <c r="P2062" i="3"/>
  <c r="O2062" i="3"/>
  <c r="Q2062" i="3" s="1"/>
  <c r="I2062" i="3"/>
  <c r="AE2061" i="3"/>
  <c r="U2061" i="3"/>
  <c r="V2061" i="3" s="1"/>
  <c r="S2061" i="3"/>
  <c r="O2061" i="3"/>
  <c r="Q2061" i="3" s="1"/>
  <c r="I2061" i="3"/>
  <c r="AE2060" i="3"/>
  <c r="U2060" i="3"/>
  <c r="V2060" i="3" s="1"/>
  <c r="S2060" i="3"/>
  <c r="O2060" i="3"/>
  <c r="I2060" i="3"/>
  <c r="W2060" i="3" s="1"/>
  <c r="AE2059" i="3"/>
  <c r="U2059" i="3"/>
  <c r="V2059" i="3" s="1"/>
  <c r="S2059" i="3"/>
  <c r="O2059" i="3"/>
  <c r="I2059" i="3"/>
  <c r="AE2058" i="3"/>
  <c r="U2058" i="3"/>
  <c r="V2058" i="3" s="1"/>
  <c r="S2058" i="3"/>
  <c r="O2058" i="3"/>
  <c r="Q2058" i="3" s="1"/>
  <c r="I2058" i="3"/>
  <c r="AE2057" i="3"/>
  <c r="U2057" i="3"/>
  <c r="V2057" i="3" s="1"/>
  <c r="S2057" i="3"/>
  <c r="O2057" i="3"/>
  <c r="I2057" i="3"/>
  <c r="AE2056" i="3"/>
  <c r="U2056" i="3"/>
  <c r="V2056" i="3" s="1"/>
  <c r="S2056" i="3"/>
  <c r="O2056" i="3"/>
  <c r="Q2056" i="3" s="1"/>
  <c r="I2056" i="3"/>
  <c r="AE2055" i="3"/>
  <c r="U2055" i="3"/>
  <c r="V2055" i="3" s="1"/>
  <c r="S2055" i="3"/>
  <c r="O2055" i="3"/>
  <c r="I2055" i="3"/>
  <c r="AE2054" i="3"/>
  <c r="U2054" i="3"/>
  <c r="V2054" i="3" s="1"/>
  <c r="S2054" i="3"/>
  <c r="O2054" i="3"/>
  <c r="Q2054" i="3" s="1"/>
  <c r="I2054" i="3"/>
  <c r="AE2053" i="3"/>
  <c r="U2053" i="3"/>
  <c r="V2053" i="3" s="1"/>
  <c r="S2053" i="3"/>
  <c r="O2053" i="3"/>
  <c r="Q2053" i="3" s="1"/>
  <c r="I2053" i="3"/>
  <c r="AE2052" i="3"/>
  <c r="U2052" i="3"/>
  <c r="V2052" i="3" s="1"/>
  <c r="S2052" i="3"/>
  <c r="O2052" i="3"/>
  <c r="Q2052" i="3" s="1"/>
  <c r="I2052" i="3"/>
  <c r="AE2051" i="3"/>
  <c r="U2051" i="3"/>
  <c r="V2051" i="3" s="1"/>
  <c r="S2051" i="3"/>
  <c r="O2051" i="3"/>
  <c r="I2051" i="3"/>
  <c r="W2051" i="3" s="1"/>
  <c r="AE2050" i="3"/>
  <c r="U2050" i="3"/>
  <c r="V2050" i="3" s="1"/>
  <c r="S2050" i="3"/>
  <c r="O2050" i="3"/>
  <c r="I2050" i="3"/>
  <c r="AE2049" i="3"/>
  <c r="U2049" i="3"/>
  <c r="V2049" i="3" s="1"/>
  <c r="S2049" i="3"/>
  <c r="O2049" i="3"/>
  <c r="I2049" i="3"/>
  <c r="AE2048" i="3"/>
  <c r="U2048" i="3"/>
  <c r="V2048" i="3" s="1"/>
  <c r="S2048" i="3"/>
  <c r="O2048" i="3"/>
  <c r="Q2048" i="3" s="1"/>
  <c r="I2048" i="3"/>
  <c r="AE2047" i="3"/>
  <c r="U2047" i="3"/>
  <c r="V2047" i="3" s="1"/>
  <c r="S2047" i="3"/>
  <c r="O2047" i="3"/>
  <c r="I2047" i="3"/>
  <c r="AE2046" i="3"/>
  <c r="U2046" i="3"/>
  <c r="V2046" i="3" s="1"/>
  <c r="S2046" i="3"/>
  <c r="O2046" i="3"/>
  <c r="I2046" i="3"/>
  <c r="W2046" i="3" s="1"/>
  <c r="AE2045" i="3"/>
  <c r="U2045" i="3"/>
  <c r="V2045" i="3" s="1"/>
  <c r="S2045" i="3"/>
  <c r="O2045" i="3"/>
  <c r="I2045" i="3"/>
  <c r="AE2044" i="3"/>
  <c r="U2044" i="3"/>
  <c r="V2044" i="3" s="1"/>
  <c r="S2044" i="3"/>
  <c r="O2044" i="3"/>
  <c r="Q2044" i="3" s="1"/>
  <c r="I2044" i="3"/>
  <c r="AE2043" i="3"/>
  <c r="U2043" i="3"/>
  <c r="V2043" i="3" s="1"/>
  <c r="S2043" i="3"/>
  <c r="O2043" i="3"/>
  <c r="I2043" i="3"/>
  <c r="AE2042" i="3"/>
  <c r="U2042" i="3"/>
  <c r="V2042" i="3" s="1"/>
  <c r="S2042" i="3"/>
  <c r="P2042" i="3"/>
  <c r="O2042" i="3"/>
  <c r="Q2042" i="3" s="1"/>
  <c r="I2042" i="3"/>
  <c r="AE2041" i="3"/>
  <c r="V2041" i="3"/>
  <c r="U2041" i="3"/>
  <c r="S2041" i="3"/>
  <c r="O2041" i="3"/>
  <c r="P2041" i="3" s="1"/>
  <c r="I2041" i="3"/>
  <c r="AE2040" i="3"/>
  <c r="U2040" i="3"/>
  <c r="V2040" i="3" s="1"/>
  <c r="S2040" i="3"/>
  <c r="O2040" i="3"/>
  <c r="Q2040" i="3" s="1"/>
  <c r="I2040" i="3"/>
  <c r="AE2039" i="3"/>
  <c r="U2039" i="3"/>
  <c r="V2039" i="3" s="1"/>
  <c r="S2039" i="3"/>
  <c r="O2039" i="3"/>
  <c r="I2039" i="3"/>
  <c r="AE2038" i="3"/>
  <c r="U2038" i="3"/>
  <c r="V2038" i="3" s="1"/>
  <c r="S2038" i="3"/>
  <c r="P2038" i="3"/>
  <c r="O2038" i="3"/>
  <c r="Q2038" i="3" s="1"/>
  <c r="I2038" i="3"/>
  <c r="AE2037" i="3"/>
  <c r="U2037" i="3"/>
  <c r="V2037" i="3" s="1"/>
  <c r="S2037" i="3"/>
  <c r="O2037" i="3"/>
  <c r="I2037" i="3"/>
  <c r="AE2036" i="3"/>
  <c r="U2036" i="3"/>
  <c r="V2036" i="3" s="1"/>
  <c r="S2036" i="3"/>
  <c r="P2036" i="3"/>
  <c r="O2036" i="3"/>
  <c r="Q2036" i="3" s="1"/>
  <c r="I2036" i="3"/>
  <c r="AE2035" i="3"/>
  <c r="U2035" i="3"/>
  <c r="V2035" i="3" s="1"/>
  <c r="S2035" i="3"/>
  <c r="O2035" i="3"/>
  <c r="I2035" i="3"/>
  <c r="AE2034" i="3"/>
  <c r="U2034" i="3"/>
  <c r="V2034" i="3" s="1"/>
  <c r="S2034" i="3"/>
  <c r="O2034" i="3"/>
  <c r="Q2034" i="3" s="1"/>
  <c r="I2034" i="3"/>
  <c r="AE2033" i="3"/>
  <c r="U2033" i="3"/>
  <c r="V2033" i="3" s="1"/>
  <c r="W2033" i="3" s="1"/>
  <c r="S2033" i="3"/>
  <c r="O2033" i="3"/>
  <c r="I2033" i="3"/>
  <c r="AE2032" i="3"/>
  <c r="U2032" i="3"/>
  <c r="V2032" i="3" s="1"/>
  <c r="S2032" i="3"/>
  <c r="O2032" i="3"/>
  <c r="Q2032" i="3" s="1"/>
  <c r="I2032" i="3"/>
  <c r="AE2031" i="3"/>
  <c r="U2031" i="3"/>
  <c r="V2031" i="3" s="1"/>
  <c r="S2031" i="3"/>
  <c r="O2031" i="3"/>
  <c r="I2031" i="3"/>
  <c r="AE2030" i="3"/>
  <c r="U2030" i="3"/>
  <c r="V2030" i="3" s="1"/>
  <c r="S2030" i="3"/>
  <c r="Q2030" i="3"/>
  <c r="O2030" i="3"/>
  <c r="P2030" i="3" s="1"/>
  <c r="I2030" i="3"/>
  <c r="AE2029" i="3"/>
  <c r="U2029" i="3"/>
  <c r="V2029" i="3" s="1"/>
  <c r="S2029" i="3"/>
  <c r="O2029" i="3"/>
  <c r="I2029" i="3"/>
  <c r="AE2028" i="3"/>
  <c r="U2028" i="3"/>
  <c r="V2028" i="3" s="1"/>
  <c r="S2028" i="3"/>
  <c r="O2028" i="3"/>
  <c r="Q2028" i="3" s="1"/>
  <c r="I2028" i="3"/>
  <c r="AE2027" i="3"/>
  <c r="U2027" i="3"/>
  <c r="V2027" i="3" s="1"/>
  <c r="S2027" i="3"/>
  <c r="O2027" i="3"/>
  <c r="I2027" i="3"/>
  <c r="AE2026" i="3"/>
  <c r="U2026" i="3"/>
  <c r="V2026" i="3" s="1"/>
  <c r="S2026" i="3"/>
  <c r="O2026" i="3"/>
  <c r="I2026" i="3"/>
  <c r="AE2025" i="3"/>
  <c r="U2025" i="3"/>
  <c r="V2025" i="3" s="1"/>
  <c r="S2025" i="3"/>
  <c r="O2025" i="3"/>
  <c r="I2025" i="3"/>
  <c r="AE2024" i="3"/>
  <c r="U2024" i="3"/>
  <c r="V2024" i="3" s="1"/>
  <c r="S2024" i="3"/>
  <c r="Q2024" i="3"/>
  <c r="O2024" i="3"/>
  <c r="P2024" i="3" s="1"/>
  <c r="I2024" i="3"/>
  <c r="W2024" i="3" s="1"/>
  <c r="X2024" i="3" s="1"/>
  <c r="Y2024" i="3" s="1"/>
  <c r="AE2023" i="3"/>
  <c r="U2023" i="3"/>
  <c r="V2023" i="3" s="1"/>
  <c r="S2023" i="3"/>
  <c r="O2023" i="3"/>
  <c r="I2023" i="3"/>
  <c r="AE2022" i="3"/>
  <c r="U2022" i="3"/>
  <c r="V2022" i="3" s="1"/>
  <c r="S2022" i="3"/>
  <c r="O2022" i="3"/>
  <c r="Q2022" i="3" s="1"/>
  <c r="I2022" i="3"/>
  <c r="AE2021" i="3"/>
  <c r="U2021" i="3"/>
  <c r="V2021" i="3" s="1"/>
  <c r="S2021" i="3"/>
  <c r="O2021" i="3"/>
  <c r="Q2021" i="3" s="1"/>
  <c r="I2021" i="3"/>
  <c r="AE2020" i="3"/>
  <c r="U2020" i="3"/>
  <c r="V2020" i="3" s="1"/>
  <c r="S2020" i="3"/>
  <c r="O2020" i="3"/>
  <c r="P2020" i="3" s="1"/>
  <c r="I2020" i="3"/>
  <c r="AE2019" i="3"/>
  <c r="U2019" i="3"/>
  <c r="V2019" i="3" s="1"/>
  <c r="S2019" i="3"/>
  <c r="O2019" i="3"/>
  <c r="I2019" i="3"/>
  <c r="AE2018" i="3"/>
  <c r="U2018" i="3"/>
  <c r="V2018" i="3" s="1"/>
  <c r="S2018" i="3"/>
  <c r="O2018" i="3"/>
  <c r="I2018" i="3"/>
  <c r="AE2017" i="3"/>
  <c r="U2017" i="3"/>
  <c r="V2017" i="3" s="1"/>
  <c r="S2017" i="3"/>
  <c r="O2017" i="3"/>
  <c r="I2017" i="3"/>
  <c r="AE2016" i="3"/>
  <c r="U2016" i="3"/>
  <c r="V2016" i="3" s="1"/>
  <c r="S2016" i="3"/>
  <c r="O2016" i="3"/>
  <c r="I2016" i="3"/>
  <c r="W2016" i="3" s="1"/>
  <c r="AE2015" i="3"/>
  <c r="U2015" i="3"/>
  <c r="V2015" i="3" s="1"/>
  <c r="S2015" i="3"/>
  <c r="O2015" i="3"/>
  <c r="I2015" i="3"/>
  <c r="AE2014" i="3"/>
  <c r="U2014" i="3"/>
  <c r="V2014" i="3" s="1"/>
  <c r="S2014" i="3"/>
  <c r="O2014" i="3"/>
  <c r="I2014" i="3"/>
  <c r="AE2013" i="3"/>
  <c r="V2013" i="3"/>
  <c r="U2013" i="3"/>
  <c r="S2013" i="3"/>
  <c r="O2013" i="3"/>
  <c r="Q2013" i="3" s="1"/>
  <c r="I2013" i="3"/>
  <c r="AE2012" i="3"/>
  <c r="U2012" i="3"/>
  <c r="V2012" i="3" s="1"/>
  <c r="S2012" i="3"/>
  <c r="O2012" i="3"/>
  <c r="Q2012" i="3" s="1"/>
  <c r="I2012" i="3"/>
  <c r="AE2011" i="3"/>
  <c r="U2011" i="3"/>
  <c r="V2011" i="3" s="1"/>
  <c r="S2011" i="3"/>
  <c r="O2011" i="3"/>
  <c r="I2011" i="3"/>
  <c r="AE2010" i="3"/>
  <c r="U2010" i="3"/>
  <c r="V2010" i="3" s="1"/>
  <c r="S2010" i="3"/>
  <c r="O2010" i="3"/>
  <c r="P2010" i="3" s="1"/>
  <c r="I2010" i="3"/>
  <c r="AE2009" i="3"/>
  <c r="U2009" i="3"/>
  <c r="V2009" i="3" s="1"/>
  <c r="S2009" i="3"/>
  <c r="O2009" i="3"/>
  <c r="I2009" i="3"/>
  <c r="AE2008" i="3"/>
  <c r="U2008" i="3"/>
  <c r="V2008" i="3" s="1"/>
  <c r="S2008" i="3"/>
  <c r="O2008" i="3"/>
  <c r="Q2008" i="3" s="1"/>
  <c r="I2008" i="3"/>
  <c r="AE2007" i="3"/>
  <c r="U2007" i="3"/>
  <c r="V2007" i="3" s="1"/>
  <c r="S2007" i="3"/>
  <c r="O2007" i="3"/>
  <c r="I2007" i="3"/>
  <c r="AE2006" i="3"/>
  <c r="U2006" i="3"/>
  <c r="V2006" i="3" s="1"/>
  <c r="S2006" i="3"/>
  <c r="O2006" i="3"/>
  <c r="Q2006" i="3" s="1"/>
  <c r="I2006" i="3"/>
  <c r="AE2005" i="3"/>
  <c r="U2005" i="3"/>
  <c r="V2005" i="3" s="1"/>
  <c r="S2005" i="3"/>
  <c r="O2005" i="3"/>
  <c r="P2005" i="3" s="1"/>
  <c r="I2005" i="3"/>
  <c r="AE2004" i="3"/>
  <c r="U2004" i="3"/>
  <c r="V2004" i="3" s="1"/>
  <c r="S2004" i="3"/>
  <c r="O2004" i="3"/>
  <c r="Q2004" i="3" s="1"/>
  <c r="I2004" i="3"/>
  <c r="AE2003" i="3"/>
  <c r="U2003" i="3"/>
  <c r="V2003" i="3" s="1"/>
  <c r="S2003" i="3"/>
  <c r="O2003" i="3"/>
  <c r="I2003" i="3"/>
  <c r="W2003" i="3" s="1"/>
  <c r="AE2002" i="3"/>
  <c r="U2002" i="3"/>
  <c r="V2002" i="3" s="1"/>
  <c r="S2002" i="3"/>
  <c r="O2002" i="3"/>
  <c r="I2002" i="3"/>
  <c r="AE2001" i="3"/>
  <c r="U2001" i="3"/>
  <c r="V2001" i="3" s="1"/>
  <c r="S2001" i="3"/>
  <c r="O2001" i="3"/>
  <c r="P2001" i="3" s="1"/>
  <c r="I2001" i="3"/>
  <c r="AE2000" i="3"/>
  <c r="U2000" i="3"/>
  <c r="V2000" i="3" s="1"/>
  <c r="S2000" i="3"/>
  <c r="O2000" i="3"/>
  <c r="Q2000" i="3" s="1"/>
  <c r="I2000" i="3"/>
  <c r="AE1999" i="3"/>
  <c r="U1999" i="3"/>
  <c r="V1999" i="3" s="1"/>
  <c r="S1999" i="3"/>
  <c r="O1999" i="3"/>
  <c r="I1999" i="3"/>
  <c r="AE1998" i="3"/>
  <c r="Y1998" i="3"/>
  <c r="U1998" i="3"/>
  <c r="V1998" i="3" s="1"/>
  <c r="S1998" i="3"/>
  <c r="Z1998" i="3" s="1"/>
  <c r="O1998" i="3"/>
  <c r="Q1998" i="3" s="1"/>
  <c r="I1998" i="3"/>
  <c r="AE1997" i="3"/>
  <c r="U1997" i="3"/>
  <c r="V1997" i="3" s="1"/>
  <c r="S1997" i="3"/>
  <c r="O1997" i="3"/>
  <c r="I1997" i="3"/>
  <c r="AE1996" i="3"/>
  <c r="U1996" i="3"/>
  <c r="V1996" i="3" s="1"/>
  <c r="W1996" i="3" s="1"/>
  <c r="S1996" i="3"/>
  <c r="O1996" i="3"/>
  <c r="Q1996" i="3" s="1"/>
  <c r="I1996" i="3"/>
  <c r="AE1995" i="3"/>
  <c r="U1995" i="3"/>
  <c r="V1995" i="3" s="1"/>
  <c r="W1995" i="3" s="1"/>
  <c r="S1995" i="3"/>
  <c r="Q1995" i="3"/>
  <c r="O1995" i="3"/>
  <c r="P1995" i="3" s="1"/>
  <c r="I1995" i="3"/>
  <c r="AE1994" i="3"/>
  <c r="U1994" i="3"/>
  <c r="V1994" i="3" s="1"/>
  <c r="S1994" i="3"/>
  <c r="O1994" i="3"/>
  <c r="Q1994" i="3" s="1"/>
  <c r="I1994" i="3"/>
  <c r="AE1993" i="3"/>
  <c r="U1993" i="3"/>
  <c r="V1993" i="3" s="1"/>
  <c r="S1993" i="3"/>
  <c r="O1993" i="3"/>
  <c r="I1993" i="3"/>
  <c r="AE1992" i="3"/>
  <c r="U1992" i="3"/>
  <c r="V1992" i="3" s="1"/>
  <c r="W1992" i="3" s="1"/>
  <c r="S1992" i="3"/>
  <c r="P1992" i="3"/>
  <c r="O1992" i="3"/>
  <c r="Q1992" i="3" s="1"/>
  <c r="I1992" i="3"/>
  <c r="AE1991" i="3"/>
  <c r="U1991" i="3"/>
  <c r="V1991" i="3" s="1"/>
  <c r="S1991" i="3"/>
  <c r="O1991" i="3"/>
  <c r="Q1991" i="3" s="1"/>
  <c r="I1991" i="3"/>
  <c r="AE1990" i="3"/>
  <c r="U1990" i="3"/>
  <c r="V1990" i="3" s="1"/>
  <c r="S1990" i="3"/>
  <c r="O1990" i="3"/>
  <c r="Q1990" i="3" s="1"/>
  <c r="I1990" i="3"/>
  <c r="AE1989" i="3"/>
  <c r="U1989" i="3"/>
  <c r="V1989" i="3" s="1"/>
  <c r="S1989" i="3"/>
  <c r="O1989" i="3"/>
  <c r="I1989" i="3"/>
  <c r="W1989" i="3" s="1"/>
  <c r="AE1988" i="3"/>
  <c r="U1988" i="3"/>
  <c r="V1988" i="3" s="1"/>
  <c r="S1988" i="3"/>
  <c r="O1988" i="3"/>
  <c r="I1988" i="3"/>
  <c r="AE1987" i="3"/>
  <c r="U1987" i="3"/>
  <c r="V1987" i="3" s="1"/>
  <c r="W1987" i="3" s="1"/>
  <c r="S1987" i="3"/>
  <c r="O1987" i="3"/>
  <c r="Q1987" i="3" s="1"/>
  <c r="I1987" i="3"/>
  <c r="AE1986" i="3"/>
  <c r="U1986" i="3"/>
  <c r="V1986" i="3" s="1"/>
  <c r="S1986" i="3"/>
  <c r="O1986" i="3"/>
  <c r="Q1986" i="3" s="1"/>
  <c r="I1986" i="3"/>
  <c r="AE1985" i="3"/>
  <c r="U1985" i="3"/>
  <c r="V1985" i="3" s="1"/>
  <c r="S1985" i="3"/>
  <c r="O1985" i="3"/>
  <c r="I1985" i="3"/>
  <c r="AE1984" i="3"/>
  <c r="U1984" i="3"/>
  <c r="V1984" i="3" s="1"/>
  <c r="S1984" i="3"/>
  <c r="O1984" i="3"/>
  <c r="P1984" i="3" s="1"/>
  <c r="I1984" i="3"/>
  <c r="AE1983" i="3"/>
  <c r="U1983" i="3"/>
  <c r="V1983" i="3" s="1"/>
  <c r="S1983" i="3"/>
  <c r="O1983" i="3"/>
  <c r="I1983" i="3"/>
  <c r="AE1982" i="3"/>
  <c r="U1982" i="3"/>
  <c r="V1982" i="3" s="1"/>
  <c r="S1982" i="3"/>
  <c r="O1982" i="3"/>
  <c r="I1982" i="3"/>
  <c r="AE1981" i="3"/>
  <c r="U1981" i="3"/>
  <c r="V1981" i="3" s="1"/>
  <c r="W1981" i="3" s="1"/>
  <c r="S1981" i="3"/>
  <c r="O1981" i="3"/>
  <c r="I1981" i="3"/>
  <c r="AE1980" i="3"/>
  <c r="V1980" i="3"/>
  <c r="U1980" i="3"/>
  <c r="S1980" i="3"/>
  <c r="P1980" i="3"/>
  <c r="O1980" i="3"/>
  <c r="Q1980" i="3" s="1"/>
  <c r="I1980" i="3"/>
  <c r="AE1979" i="3"/>
  <c r="U1979" i="3"/>
  <c r="V1979" i="3" s="1"/>
  <c r="S1979" i="3"/>
  <c r="O1979" i="3"/>
  <c r="P1979" i="3" s="1"/>
  <c r="I1979" i="3"/>
  <c r="AE1978" i="3"/>
  <c r="U1978" i="3"/>
  <c r="V1978" i="3" s="1"/>
  <c r="S1978" i="3"/>
  <c r="O1978" i="3"/>
  <c r="Q1978" i="3" s="1"/>
  <c r="I1978" i="3"/>
  <c r="AE1977" i="3"/>
  <c r="U1977" i="3"/>
  <c r="V1977" i="3" s="1"/>
  <c r="S1977" i="3"/>
  <c r="O1977" i="3"/>
  <c r="I1977" i="3"/>
  <c r="AE1976" i="3"/>
  <c r="U1976" i="3"/>
  <c r="V1976" i="3" s="1"/>
  <c r="S1976" i="3"/>
  <c r="O1976" i="3"/>
  <c r="P1976" i="3" s="1"/>
  <c r="I1976" i="3"/>
  <c r="AE1975" i="3"/>
  <c r="U1975" i="3"/>
  <c r="V1975" i="3" s="1"/>
  <c r="S1975" i="3"/>
  <c r="O1975" i="3"/>
  <c r="P1975" i="3" s="1"/>
  <c r="I1975" i="3"/>
  <c r="AE1974" i="3"/>
  <c r="U1974" i="3"/>
  <c r="V1974" i="3" s="1"/>
  <c r="S1974" i="3"/>
  <c r="P1974" i="3"/>
  <c r="O1974" i="3"/>
  <c r="Q1974" i="3" s="1"/>
  <c r="I1974" i="3"/>
  <c r="AE1973" i="3"/>
  <c r="U1973" i="3"/>
  <c r="V1973" i="3" s="1"/>
  <c r="S1973" i="3"/>
  <c r="O1973" i="3"/>
  <c r="I1973" i="3"/>
  <c r="AE1972" i="3"/>
  <c r="U1972" i="3"/>
  <c r="V1972" i="3" s="1"/>
  <c r="S1972" i="3"/>
  <c r="O1972" i="3"/>
  <c r="P1972" i="3" s="1"/>
  <c r="I1972" i="3"/>
  <c r="AE1971" i="3"/>
  <c r="U1971" i="3"/>
  <c r="V1971" i="3" s="1"/>
  <c r="S1971" i="3"/>
  <c r="O1971" i="3"/>
  <c r="P1971" i="3" s="1"/>
  <c r="I1971" i="3"/>
  <c r="AE1970" i="3"/>
  <c r="U1970" i="3"/>
  <c r="V1970" i="3" s="1"/>
  <c r="S1970" i="3"/>
  <c r="O1970" i="3"/>
  <c r="I1970" i="3"/>
  <c r="AE1969" i="3"/>
  <c r="U1969" i="3"/>
  <c r="V1969" i="3" s="1"/>
  <c r="S1969" i="3"/>
  <c r="O1969" i="3"/>
  <c r="I1969" i="3"/>
  <c r="AE1968" i="3"/>
  <c r="U1968" i="3"/>
  <c r="V1968" i="3" s="1"/>
  <c r="S1968" i="3"/>
  <c r="O1968" i="3"/>
  <c r="Q1968" i="3" s="1"/>
  <c r="I1968" i="3"/>
  <c r="AE1967" i="3"/>
  <c r="U1967" i="3"/>
  <c r="V1967" i="3" s="1"/>
  <c r="S1967" i="3"/>
  <c r="O1967" i="3"/>
  <c r="P1967" i="3" s="1"/>
  <c r="I1967" i="3"/>
  <c r="AE1966" i="3"/>
  <c r="U1966" i="3"/>
  <c r="V1966" i="3" s="1"/>
  <c r="S1966" i="3"/>
  <c r="Q1966" i="3"/>
  <c r="O1966" i="3"/>
  <c r="P1966" i="3" s="1"/>
  <c r="I1966" i="3"/>
  <c r="AE1965" i="3"/>
  <c r="U1965" i="3"/>
  <c r="V1965" i="3" s="1"/>
  <c r="S1965" i="3"/>
  <c r="O1965" i="3"/>
  <c r="I1965" i="3"/>
  <c r="AE1964" i="3"/>
  <c r="U1964" i="3"/>
  <c r="V1964" i="3" s="1"/>
  <c r="S1964" i="3"/>
  <c r="O1964" i="3"/>
  <c r="Q1964" i="3" s="1"/>
  <c r="I1964" i="3"/>
  <c r="AE1963" i="3"/>
  <c r="U1963" i="3"/>
  <c r="V1963" i="3" s="1"/>
  <c r="S1963" i="3"/>
  <c r="O1963" i="3"/>
  <c r="P1963" i="3" s="1"/>
  <c r="I1963" i="3"/>
  <c r="AE1962" i="3"/>
  <c r="U1962" i="3"/>
  <c r="V1962" i="3" s="1"/>
  <c r="S1962" i="3"/>
  <c r="O1962" i="3"/>
  <c r="I1962" i="3"/>
  <c r="AE1961" i="3"/>
  <c r="U1961" i="3"/>
  <c r="V1961" i="3" s="1"/>
  <c r="S1961" i="3"/>
  <c r="O1961" i="3"/>
  <c r="I1961" i="3"/>
  <c r="AE1960" i="3"/>
  <c r="U1960" i="3"/>
  <c r="V1960" i="3" s="1"/>
  <c r="S1960" i="3"/>
  <c r="O1960" i="3"/>
  <c r="I1960" i="3"/>
  <c r="AE1959" i="3"/>
  <c r="U1959" i="3"/>
  <c r="V1959" i="3" s="1"/>
  <c r="S1959" i="3"/>
  <c r="O1959" i="3"/>
  <c r="I1959" i="3"/>
  <c r="AE1958" i="3"/>
  <c r="U1958" i="3"/>
  <c r="V1958" i="3" s="1"/>
  <c r="S1958" i="3"/>
  <c r="O1958" i="3"/>
  <c r="Q1958" i="3" s="1"/>
  <c r="I1958" i="3"/>
  <c r="AE1957" i="3"/>
  <c r="U1957" i="3"/>
  <c r="V1957" i="3" s="1"/>
  <c r="S1957" i="3"/>
  <c r="O1957" i="3"/>
  <c r="I1957" i="3"/>
  <c r="AE1956" i="3"/>
  <c r="U1956" i="3"/>
  <c r="V1956" i="3" s="1"/>
  <c r="S1956" i="3"/>
  <c r="O1956" i="3"/>
  <c r="Q1956" i="3" s="1"/>
  <c r="I1956" i="3"/>
  <c r="AE1955" i="3"/>
  <c r="U1955" i="3"/>
  <c r="V1955" i="3" s="1"/>
  <c r="S1955" i="3"/>
  <c r="O1955" i="3"/>
  <c r="I1955" i="3"/>
  <c r="AE1954" i="3"/>
  <c r="U1954" i="3"/>
  <c r="V1954" i="3" s="1"/>
  <c r="S1954" i="3"/>
  <c r="O1954" i="3"/>
  <c r="Q1954" i="3" s="1"/>
  <c r="I1954" i="3"/>
  <c r="AE1953" i="3"/>
  <c r="U1953" i="3"/>
  <c r="V1953" i="3" s="1"/>
  <c r="S1953" i="3"/>
  <c r="O1953" i="3"/>
  <c r="I1953" i="3"/>
  <c r="AE1952" i="3"/>
  <c r="U1952" i="3"/>
  <c r="V1952" i="3" s="1"/>
  <c r="S1952" i="3"/>
  <c r="O1952" i="3"/>
  <c r="Q1952" i="3" s="1"/>
  <c r="I1952" i="3"/>
  <c r="AE1951" i="3"/>
  <c r="U1951" i="3"/>
  <c r="V1951" i="3" s="1"/>
  <c r="S1951" i="3"/>
  <c r="O1951" i="3"/>
  <c r="I1951" i="3"/>
  <c r="W1951" i="3" s="1"/>
  <c r="AE1950" i="3"/>
  <c r="U1950" i="3"/>
  <c r="V1950" i="3" s="1"/>
  <c r="S1950" i="3"/>
  <c r="O1950" i="3"/>
  <c r="Q1950" i="3" s="1"/>
  <c r="I1950" i="3"/>
  <c r="AE1949" i="3"/>
  <c r="U1949" i="3"/>
  <c r="V1949" i="3" s="1"/>
  <c r="S1949" i="3"/>
  <c r="O1949" i="3"/>
  <c r="I1949" i="3"/>
  <c r="AE1948" i="3"/>
  <c r="U1948" i="3"/>
  <c r="V1948" i="3" s="1"/>
  <c r="S1948" i="3"/>
  <c r="O1948" i="3"/>
  <c r="Q1948" i="3" s="1"/>
  <c r="I1948" i="3"/>
  <c r="AE1947" i="3"/>
  <c r="U1947" i="3"/>
  <c r="V1947" i="3" s="1"/>
  <c r="S1947" i="3"/>
  <c r="O1947" i="3"/>
  <c r="I1947" i="3"/>
  <c r="AE1946" i="3"/>
  <c r="Y1946" i="3"/>
  <c r="U1946" i="3"/>
  <c r="V1946" i="3" s="1"/>
  <c r="S1946" i="3"/>
  <c r="O1946" i="3"/>
  <c r="I1946" i="3"/>
  <c r="AE1945" i="3"/>
  <c r="U1945" i="3"/>
  <c r="V1945" i="3" s="1"/>
  <c r="S1945" i="3"/>
  <c r="O1945" i="3"/>
  <c r="P1945" i="3" s="1"/>
  <c r="I1945" i="3"/>
  <c r="AE1944" i="3"/>
  <c r="Y1944" i="3"/>
  <c r="U1944" i="3"/>
  <c r="V1944" i="3" s="1"/>
  <c r="S1944" i="3"/>
  <c r="O1944" i="3"/>
  <c r="Q1944" i="3" s="1"/>
  <c r="I1944" i="3"/>
  <c r="AE1943" i="3"/>
  <c r="U1943" i="3"/>
  <c r="V1943" i="3" s="1"/>
  <c r="S1943" i="3"/>
  <c r="O1943" i="3"/>
  <c r="P1943" i="3" s="1"/>
  <c r="I1943" i="3"/>
  <c r="AE1942" i="3"/>
  <c r="U1942" i="3"/>
  <c r="V1942" i="3" s="1"/>
  <c r="S1942" i="3"/>
  <c r="O1942" i="3"/>
  <c r="Q1942" i="3" s="1"/>
  <c r="I1942" i="3"/>
  <c r="AE1941" i="3"/>
  <c r="U1941" i="3"/>
  <c r="V1941" i="3" s="1"/>
  <c r="S1941" i="3"/>
  <c r="O1941" i="3"/>
  <c r="I1941" i="3"/>
  <c r="AE1940" i="3"/>
  <c r="U1940" i="3"/>
  <c r="V1940" i="3" s="1"/>
  <c r="S1940" i="3"/>
  <c r="O1940" i="3"/>
  <c r="Q1940" i="3" s="1"/>
  <c r="I1940" i="3"/>
  <c r="AE1939" i="3"/>
  <c r="U1939" i="3"/>
  <c r="V1939" i="3" s="1"/>
  <c r="S1939" i="3"/>
  <c r="O1939" i="3"/>
  <c r="P1939" i="3" s="1"/>
  <c r="I1939" i="3"/>
  <c r="AE1938" i="3"/>
  <c r="U1938" i="3"/>
  <c r="V1938" i="3" s="1"/>
  <c r="S1938" i="3"/>
  <c r="O1938" i="3"/>
  <c r="I1938" i="3"/>
  <c r="AE1937" i="3"/>
  <c r="U1937" i="3"/>
  <c r="V1937" i="3" s="1"/>
  <c r="S1937" i="3"/>
  <c r="O1937" i="3"/>
  <c r="I1937" i="3"/>
  <c r="AE1936" i="3"/>
  <c r="U1936" i="3"/>
  <c r="V1936" i="3" s="1"/>
  <c r="S1936" i="3"/>
  <c r="P1936" i="3"/>
  <c r="O1936" i="3"/>
  <c r="Q1936" i="3" s="1"/>
  <c r="I1936" i="3"/>
  <c r="AE1935" i="3"/>
  <c r="U1935" i="3"/>
  <c r="V1935" i="3" s="1"/>
  <c r="S1935" i="3"/>
  <c r="O1935" i="3"/>
  <c r="Q1935" i="3" s="1"/>
  <c r="I1935" i="3"/>
  <c r="AE1934" i="3"/>
  <c r="U1934" i="3"/>
  <c r="V1934" i="3" s="1"/>
  <c r="S1934" i="3"/>
  <c r="O1934" i="3"/>
  <c r="Q1934" i="3" s="1"/>
  <c r="I1934" i="3"/>
  <c r="AE1933" i="3"/>
  <c r="U1933" i="3"/>
  <c r="V1933" i="3" s="1"/>
  <c r="S1933" i="3"/>
  <c r="O1933" i="3"/>
  <c r="I1933" i="3"/>
  <c r="AE1932" i="3"/>
  <c r="U1932" i="3"/>
  <c r="V1932" i="3" s="1"/>
  <c r="S1932" i="3"/>
  <c r="O1932" i="3"/>
  <c r="I1932" i="3"/>
  <c r="AE1931" i="3"/>
  <c r="U1931" i="3"/>
  <c r="V1931" i="3" s="1"/>
  <c r="S1931" i="3"/>
  <c r="O1931" i="3"/>
  <c r="P1931" i="3" s="1"/>
  <c r="I1931" i="3"/>
  <c r="AE1930" i="3"/>
  <c r="U1930" i="3"/>
  <c r="V1930" i="3" s="1"/>
  <c r="S1930" i="3"/>
  <c r="O1930" i="3"/>
  <c r="I1930" i="3"/>
  <c r="AE1929" i="3"/>
  <c r="U1929" i="3"/>
  <c r="V1929" i="3" s="1"/>
  <c r="S1929" i="3"/>
  <c r="O1929" i="3"/>
  <c r="I1929" i="3"/>
  <c r="AE1928" i="3"/>
  <c r="U1928" i="3"/>
  <c r="V1928" i="3" s="1"/>
  <c r="S1928" i="3"/>
  <c r="O1928" i="3"/>
  <c r="I1928" i="3"/>
  <c r="AE1927" i="3"/>
  <c r="U1927" i="3"/>
  <c r="V1927" i="3" s="1"/>
  <c r="S1927" i="3"/>
  <c r="O1927" i="3"/>
  <c r="P1927" i="3" s="1"/>
  <c r="I1927" i="3"/>
  <c r="AE1926" i="3"/>
  <c r="U1926" i="3"/>
  <c r="V1926" i="3" s="1"/>
  <c r="S1926" i="3"/>
  <c r="O1926" i="3"/>
  <c r="Q1926" i="3" s="1"/>
  <c r="I1926" i="3"/>
  <c r="AE1925" i="3"/>
  <c r="U1925" i="3"/>
  <c r="V1925" i="3" s="1"/>
  <c r="S1925" i="3"/>
  <c r="O1925" i="3"/>
  <c r="I1925" i="3"/>
  <c r="AE1924" i="3"/>
  <c r="U1924" i="3"/>
  <c r="V1924" i="3" s="1"/>
  <c r="S1924" i="3"/>
  <c r="O1924" i="3"/>
  <c r="I1924" i="3"/>
  <c r="AE1923" i="3"/>
  <c r="U1923" i="3"/>
  <c r="V1923" i="3" s="1"/>
  <c r="S1923" i="3"/>
  <c r="O1923" i="3"/>
  <c r="I1923" i="3"/>
  <c r="AE1922" i="3"/>
  <c r="U1922" i="3"/>
  <c r="V1922" i="3" s="1"/>
  <c r="S1922" i="3"/>
  <c r="O1922" i="3"/>
  <c r="Q1922" i="3" s="1"/>
  <c r="I1922" i="3"/>
  <c r="AE1921" i="3"/>
  <c r="U1921" i="3"/>
  <c r="V1921" i="3" s="1"/>
  <c r="S1921" i="3"/>
  <c r="O1921" i="3"/>
  <c r="I1921" i="3"/>
  <c r="AE1920" i="3"/>
  <c r="U1920" i="3"/>
  <c r="V1920" i="3" s="1"/>
  <c r="S1920" i="3"/>
  <c r="O1920" i="3"/>
  <c r="Q1920" i="3" s="1"/>
  <c r="I1920" i="3"/>
  <c r="AE1919" i="3"/>
  <c r="U1919" i="3"/>
  <c r="V1919" i="3" s="1"/>
  <c r="S1919" i="3"/>
  <c r="O1919" i="3"/>
  <c r="I1919" i="3"/>
  <c r="W1919" i="3" s="1"/>
  <c r="AE1918" i="3"/>
  <c r="U1918" i="3"/>
  <c r="V1918" i="3" s="1"/>
  <c r="S1918" i="3"/>
  <c r="O1918" i="3"/>
  <c r="Q1918" i="3" s="1"/>
  <c r="I1918" i="3"/>
  <c r="AE1917" i="3"/>
  <c r="U1917" i="3"/>
  <c r="V1917" i="3" s="1"/>
  <c r="S1917" i="3"/>
  <c r="O1917" i="3"/>
  <c r="I1917" i="3"/>
  <c r="AE1916" i="3"/>
  <c r="U1916" i="3"/>
  <c r="V1916" i="3" s="1"/>
  <c r="S1916" i="3"/>
  <c r="O1916" i="3"/>
  <c r="Q1916" i="3" s="1"/>
  <c r="I1916" i="3"/>
  <c r="W1916" i="3" s="1"/>
  <c r="AE1915" i="3"/>
  <c r="U1915" i="3"/>
  <c r="V1915" i="3" s="1"/>
  <c r="S1915" i="3"/>
  <c r="O1915" i="3"/>
  <c r="P1915" i="3" s="1"/>
  <c r="I1915" i="3"/>
  <c r="AE1914" i="3"/>
  <c r="U1914" i="3"/>
  <c r="V1914" i="3" s="1"/>
  <c r="S1914" i="3"/>
  <c r="O1914" i="3"/>
  <c r="Q1914" i="3" s="1"/>
  <c r="I1914" i="3"/>
  <c r="AE1913" i="3"/>
  <c r="U1913" i="3"/>
  <c r="V1913" i="3" s="1"/>
  <c r="S1913" i="3"/>
  <c r="O1913" i="3"/>
  <c r="I1913" i="3"/>
  <c r="AE1912" i="3"/>
  <c r="U1912" i="3"/>
  <c r="V1912" i="3" s="1"/>
  <c r="S1912" i="3"/>
  <c r="O1912" i="3"/>
  <c r="Q1912" i="3" s="1"/>
  <c r="I1912" i="3"/>
  <c r="AE1911" i="3"/>
  <c r="U1911" i="3"/>
  <c r="V1911" i="3" s="1"/>
  <c r="S1911" i="3"/>
  <c r="O1911" i="3"/>
  <c r="I1911" i="3"/>
  <c r="AE1910" i="3"/>
  <c r="U1910" i="3"/>
  <c r="V1910" i="3" s="1"/>
  <c r="S1910" i="3"/>
  <c r="O1910" i="3"/>
  <c r="Q1910" i="3" s="1"/>
  <c r="I1910" i="3"/>
  <c r="AE1909" i="3"/>
  <c r="U1909" i="3"/>
  <c r="V1909" i="3" s="1"/>
  <c r="S1909" i="3"/>
  <c r="O1909" i="3"/>
  <c r="I1909" i="3"/>
  <c r="AE1908" i="3"/>
  <c r="U1908" i="3"/>
  <c r="V1908" i="3" s="1"/>
  <c r="S1908" i="3"/>
  <c r="O1908" i="3"/>
  <c r="Q1908" i="3" s="1"/>
  <c r="I1908" i="3"/>
  <c r="AE1907" i="3"/>
  <c r="U1907" i="3"/>
  <c r="V1907" i="3" s="1"/>
  <c r="S1907" i="3"/>
  <c r="Q1907" i="3"/>
  <c r="O1907" i="3"/>
  <c r="P1907" i="3" s="1"/>
  <c r="I1907" i="3"/>
  <c r="AE1906" i="3"/>
  <c r="U1906" i="3"/>
  <c r="V1906" i="3" s="1"/>
  <c r="S1906" i="3"/>
  <c r="O1906" i="3"/>
  <c r="I1906" i="3"/>
  <c r="AE1905" i="3"/>
  <c r="U1905" i="3"/>
  <c r="V1905" i="3" s="1"/>
  <c r="S1905" i="3"/>
  <c r="Q1905" i="3"/>
  <c r="O1905" i="3"/>
  <c r="P1905" i="3" s="1"/>
  <c r="I1905" i="3"/>
  <c r="AE1904" i="3"/>
  <c r="U1904" i="3"/>
  <c r="V1904" i="3" s="1"/>
  <c r="S1904" i="3"/>
  <c r="O1904" i="3"/>
  <c r="P1904" i="3" s="1"/>
  <c r="I1904" i="3"/>
  <c r="AE1903" i="3"/>
  <c r="U1903" i="3"/>
  <c r="V1903" i="3" s="1"/>
  <c r="S1903" i="3"/>
  <c r="O1903" i="3"/>
  <c r="Q1903" i="3" s="1"/>
  <c r="I1903" i="3"/>
  <c r="AE1902" i="3"/>
  <c r="U1902" i="3"/>
  <c r="V1902" i="3" s="1"/>
  <c r="S1902" i="3"/>
  <c r="O1902" i="3"/>
  <c r="I1902" i="3"/>
  <c r="AE1901" i="3"/>
  <c r="U1901" i="3"/>
  <c r="V1901" i="3" s="1"/>
  <c r="S1901" i="3"/>
  <c r="O1901" i="3"/>
  <c r="I1901" i="3"/>
  <c r="AE1900" i="3"/>
  <c r="U1900" i="3"/>
  <c r="V1900" i="3" s="1"/>
  <c r="S1900" i="3"/>
  <c r="O1900" i="3"/>
  <c r="P1900" i="3" s="1"/>
  <c r="I1900" i="3"/>
  <c r="AE1899" i="3"/>
  <c r="Y1899" i="3"/>
  <c r="U1899" i="3"/>
  <c r="V1899" i="3" s="1"/>
  <c r="S1899" i="3"/>
  <c r="Z1899" i="3" s="1"/>
  <c r="O1899" i="3"/>
  <c r="I1899" i="3"/>
  <c r="AE1898" i="3"/>
  <c r="U1898" i="3"/>
  <c r="V1898" i="3" s="1"/>
  <c r="S1898" i="3"/>
  <c r="O1898" i="3"/>
  <c r="P1898" i="3" s="1"/>
  <c r="I1898" i="3"/>
  <c r="AE1897" i="3"/>
  <c r="U1897" i="3"/>
  <c r="V1897" i="3" s="1"/>
  <c r="S1897" i="3"/>
  <c r="O1897" i="3"/>
  <c r="Q1897" i="3" s="1"/>
  <c r="I1897" i="3"/>
  <c r="AE1896" i="3"/>
  <c r="U1896" i="3"/>
  <c r="V1896" i="3" s="1"/>
  <c r="S1896" i="3"/>
  <c r="O1896" i="3"/>
  <c r="I1896" i="3"/>
  <c r="AE1895" i="3"/>
  <c r="U1895" i="3"/>
  <c r="V1895" i="3" s="1"/>
  <c r="S1895" i="3"/>
  <c r="O1895" i="3"/>
  <c r="Q1895" i="3" s="1"/>
  <c r="I1895" i="3"/>
  <c r="AE1894" i="3"/>
  <c r="U1894" i="3"/>
  <c r="V1894" i="3" s="1"/>
  <c r="S1894" i="3"/>
  <c r="O1894" i="3"/>
  <c r="I1894" i="3"/>
  <c r="AE1893" i="3"/>
  <c r="U1893" i="3"/>
  <c r="V1893" i="3" s="1"/>
  <c r="S1893" i="3"/>
  <c r="O1893" i="3"/>
  <c r="Q1893" i="3" s="1"/>
  <c r="I1893" i="3"/>
  <c r="AE1892" i="3"/>
  <c r="U1892" i="3"/>
  <c r="V1892" i="3" s="1"/>
  <c r="W1892" i="3" s="1"/>
  <c r="S1892" i="3"/>
  <c r="O1892" i="3"/>
  <c r="I1892" i="3"/>
  <c r="AE1891" i="3"/>
  <c r="U1891" i="3"/>
  <c r="V1891" i="3" s="1"/>
  <c r="W1891" i="3" s="1"/>
  <c r="S1891" i="3"/>
  <c r="Q1891" i="3"/>
  <c r="O1891" i="3"/>
  <c r="P1891" i="3" s="1"/>
  <c r="I1891" i="3"/>
  <c r="AE1890" i="3"/>
  <c r="U1890" i="3"/>
  <c r="V1890" i="3" s="1"/>
  <c r="S1890" i="3"/>
  <c r="O1890" i="3"/>
  <c r="I1890" i="3"/>
  <c r="AE1889" i="3"/>
  <c r="U1889" i="3"/>
  <c r="V1889" i="3" s="1"/>
  <c r="S1889" i="3"/>
  <c r="O1889" i="3"/>
  <c r="Q1889" i="3" s="1"/>
  <c r="I1889" i="3"/>
  <c r="AE1888" i="3"/>
  <c r="U1888" i="3"/>
  <c r="V1888" i="3" s="1"/>
  <c r="S1888" i="3"/>
  <c r="O1888" i="3"/>
  <c r="I1888" i="3"/>
  <c r="AE1887" i="3"/>
  <c r="U1887" i="3"/>
  <c r="V1887" i="3" s="1"/>
  <c r="S1887" i="3"/>
  <c r="Q1887" i="3"/>
  <c r="O1887" i="3"/>
  <c r="P1887" i="3" s="1"/>
  <c r="I1887" i="3"/>
  <c r="AE1886" i="3"/>
  <c r="Y1886" i="3"/>
  <c r="U1886" i="3"/>
  <c r="V1886" i="3" s="1"/>
  <c r="S1886" i="3"/>
  <c r="O1886" i="3"/>
  <c r="I1886" i="3"/>
  <c r="AE1885" i="3"/>
  <c r="U1885" i="3"/>
  <c r="V1885" i="3" s="1"/>
  <c r="S1885" i="3"/>
  <c r="O1885" i="3"/>
  <c r="Q1885" i="3" s="1"/>
  <c r="I1885" i="3"/>
  <c r="AE1884" i="3"/>
  <c r="U1884" i="3"/>
  <c r="V1884" i="3" s="1"/>
  <c r="W1884" i="3" s="1"/>
  <c r="S1884" i="3"/>
  <c r="O1884" i="3"/>
  <c r="P1884" i="3" s="1"/>
  <c r="I1884" i="3"/>
  <c r="AE1883" i="3"/>
  <c r="U1883" i="3"/>
  <c r="V1883" i="3" s="1"/>
  <c r="S1883" i="3"/>
  <c r="O1883" i="3"/>
  <c r="Q1883" i="3" s="1"/>
  <c r="I1883" i="3"/>
  <c r="AE1882" i="3"/>
  <c r="U1882" i="3"/>
  <c r="V1882" i="3" s="1"/>
  <c r="S1882" i="3"/>
  <c r="O1882" i="3"/>
  <c r="I1882" i="3"/>
  <c r="AE1881" i="3"/>
  <c r="U1881" i="3"/>
  <c r="V1881" i="3" s="1"/>
  <c r="S1881" i="3"/>
  <c r="O1881" i="3"/>
  <c r="P1881" i="3" s="1"/>
  <c r="I1881" i="3"/>
  <c r="AE1880" i="3"/>
  <c r="U1880" i="3"/>
  <c r="V1880" i="3" s="1"/>
  <c r="S1880" i="3"/>
  <c r="O1880" i="3"/>
  <c r="I1880" i="3"/>
  <c r="AE1879" i="3"/>
  <c r="U1879" i="3"/>
  <c r="V1879" i="3" s="1"/>
  <c r="S1879" i="3"/>
  <c r="O1879" i="3"/>
  <c r="Q1879" i="3" s="1"/>
  <c r="I1879" i="3"/>
  <c r="AE1878" i="3"/>
  <c r="U1878" i="3"/>
  <c r="V1878" i="3" s="1"/>
  <c r="S1878" i="3"/>
  <c r="O1878" i="3"/>
  <c r="I1878" i="3"/>
  <c r="AE1877" i="3"/>
  <c r="Y1877" i="3"/>
  <c r="U1877" i="3"/>
  <c r="V1877" i="3" s="1"/>
  <c r="S1877" i="3"/>
  <c r="O1877" i="3"/>
  <c r="Q1877" i="3" s="1"/>
  <c r="I1877" i="3"/>
  <c r="AE1876" i="3"/>
  <c r="U1876" i="3"/>
  <c r="V1876" i="3" s="1"/>
  <c r="S1876" i="3"/>
  <c r="O1876" i="3"/>
  <c r="I1876" i="3"/>
  <c r="AE1875" i="3"/>
  <c r="U1875" i="3"/>
  <c r="V1875" i="3" s="1"/>
  <c r="S1875" i="3"/>
  <c r="O1875" i="3"/>
  <c r="I1875" i="3"/>
  <c r="AE1874" i="3"/>
  <c r="U1874" i="3"/>
  <c r="V1874" i="3" s="1"/>
  <c r="S1874" i="3"/>
  <c r="O1874" i="3"/>
  <c r="P1874" i="3" s="1"/>
  <c r="I1874" i="3"/>
  <c r="AE1873" i="3"/>
  <c r="U1873" i="3"/>
  <c r="V1873" i="3" s="1"/>
  <c r="S1873" i="3"/>
  <c r="O1873" i="3"/>
  <c r="Q1873" i="3" s="1"/>
  <c r="I1873" i="3"/>
  <c r="AE1872" i="3"/>
  <c r="U1872" i="3"/>
  <c r="V1872" i="3" s="1"/>
  <c r="S1872" i="3"/>
  <c r="O1872" i="3"/>
  <c r="I1872" i="3"/>
  <c r="AE1871" i="3"/>
  <c r="V1871" i="3"/>
  <c r="U1871" i="3"/>
  <c r="S1871" i="3"/>
  <c r="O1871" i="3"/>
  <c r="Q1871" i="3" s="1"/>
  <c r="I1871" i="3"/>
  <c r="AE1870" i="3"/>
  <c r="Y1870" i="3"/>
  <c r="U1870" i="3"/>
  <c r="V1870" i="3" s="1"/>
  <c r="S1870" i="3"/>
  <c r="O1870" i="3"/>
  <c r="I1870" i="3"/>
  <c r="AE1869" i="3"/>
  <c r="U1869" i="3"/>
  <c r="V1869" i="3" s="1"/>
  <c r="S1869" i="3"/>
  <c r="O1869" i="3"/>
  <c r="I1869" i="3"/>
  <c r="AE1868" i="3"/>
  <c r="U1868" i="3"/>
  <c r="V1868" i="3" s="1"/>
  <c r="S1868" i="3"/>
  <c r="O1868" i="3"/>
  <c r="P1868" i="3" s="1"/>
  <c r="I1868" i="3"/>
  <c r="AE1867" i="3"/>
  <c r="U1867" i="3"/>
  <c r="V1867" i="3" s="1"/>
  <c r="S1867" i="3"/>
  <c r="O1867" i="3"/>
  <c r="Q1867" i="3" s="1"/>
  <c r="I1867" i="3"/>
  <c r="AE1866" i="3"/>
  <c r="U1866" i="3"/>
  <c r="V1866" i="3" s="1"/>
  <c r="S1866" i="3"/>
  <c r="O1866" i="3"/>
  <c r="I1866" i="3"/>
  <c r="AE1865" i="3"/>
  <c r="Y1865" i="3"/>
  <c r="U1865" i="3"/>
  <c r="V1865" i="3" s="1"/>
  <c r="S1865" i="3"/>
  <c r="O1865" i="3"/>
  <c r="Q1865" i="3" s="1"/>
  <c r="I1865" i="3"/>
  <c r="AE1864" i="3"/>
  <c r="U1864" i="3"/>
  <c r="V1864" i="3" s="1"/>
  <c r="S1864" i="3"/>
  <c r="O1864" i="3"/>
  <c r="I1864" i="3"/>
  <c r="AE1863" i="3"/>
  <c r="U1863" i="3"/>
  <c r="V1863" i="3" s="1"/>
  <c r="W1863" i="3" s="1"/>
  <c r="S1863" i="3"/>
  <c r="O1863" i="3"/>
  <c r="I1863" i="3"/>
  <c r="AE1862" i="3"/>
  <c r="U1862" i="3"/>
  <c r="V1862" i="3" s="1"/>
  <c r="S1862" i="3"/>
  <c r="O1862" i="3"/>
  <c r="I1862" i="3"/>
  <c r="W1862" i="3" s="1"/>
  <c r="AE1861" i="3"/>
  <c r="Y1861" i="3"/>
  <c r="U1861" i="3"/>
  <c r="V1861" i="3" s="1"/>
  <c r="S1861" i="3"/>
  <c r="O1861" i="3"/>
  <c r="I1861" i="3"/>
  <c r="AE1860" i="3"/>
  <c r="U1860" i="3"/>
  <c r="V1860" i="3" s="1"/>
  <c r="S1860" i="3"/>
  <c r="O1860" i="3"/>
  <c r="P1860" i="3" s="1"/>
  <c r="I1860" i="3"/>
  <c r="AE1859" i="3"/>
  <c r="U1859" i="3"/>
  <c r="V1859" i="3" s="1"/>
  <c r="S1859" i="3"/>
  <c r="O1859" i="3"/>
  <c r="Q1859" i="3" s="1"/>
  <c r="I1859" i="3"/>
  <c r="W1859" i="3" s="1"/>
  <c r="X1859" i="3" s="1"/>
  <c r="Y1859" i="3" s="1"/>
  <c r="AE1858" i="3"/>
  <c r="U1858" i="3"/>
  <c r="V1858" i="3" s="1"/>
  <c r="S1858" i="3"/>
  <c r="O1858" i="3"/>
  <c r="I1858" i="3"/>
  <c r="AE1857" i="3"/>
  <c r="Y1857" i="3"/>
  <c r="U1857" i="3"/>
  <c r="V1857" i="3" s="1"/>
  <c r="S1857" i="3"/>
  <c r="O1857" i="3"/>
  <c r="Q1857" i="3" s="1"/>
  <c r="I1857" i="3"/>
  <c r="AE1856" i="3"/>
  <c r="U1856" i="3"/>
  <c r="V1856" i="3" s="1"/>
  <c r="S1856" i="3"/>
  <c r="O1856" i="3"/>
  <c r="I1856" i="3"/>
  <c r="AE1855" i="3"/>
  <c r="U1855" i="3"/>
  <c r="V1855" i="3" s="1"/>
  <c r="W1855" i="3" s="1"/>
  <c r="S1855" i="3"/>
  <c r="O1855" i="3"/>
  <c r="Q1855" i="3" s="1"/>
  <c r="I1855" i="3"/>
  <c r="AE1854" i="3"/>
  <c r="Y1854" i="3"/>
  <c r="U1854" i="3"/>
  <c r="V1854" i="3" s="1"/>
  <c r="S1854" i="3"/>
  <c r="O1854" i="3"/>
  <c r="I1854" i="3"/>
  <c r="AE1853" i="3"/>
  <c r="U1853" i="3"/>
  <c r="V1853" i="3" s="1"/>
  <c r="S1853" i="3"/>
  <c r="O1853" i="3"/>
  <c r="P1853" i="3" s="1"/>
  <c r="I1853" i="3"/>
  <c r="AE1852" i="3"/>
  <c r="U1852" i="3"/>
  <c r="V1852" i="3" s="1"/>
  <c r="S1852" i="3"/>
  <c r="O1852" i="3"/>
  <c r="I1852" i="3"/>
  <c r="AE1851" i="3"/>
  <c r="U1851" i="3"/>
  <c r="V1851" i="3" s="1"/>
  <c r="S1851" i="3"/>
  <c r="O1851" i="3"/>
  <c r="Q1851" i="3" s="1"/>
  <c r="I1851" i="3"/>
  <c r="AE1850" i="3"/>
  <c r="U1850" i="3"/>
  <c r="V1850" i="3" s="1"/>
  <c r="S1850" i="3"/>
  <c r="O1850" i="3"/>
  <c r="I1850" i="3"/>
  <c r="AE1849" i="3"/>
  <c r="U1849" i="3"/>
  <c r="V1849" i="3" s="1"/>
  <c r="S1849" i="3"/>
  <c r="O1849" i="3"/>
  <c r="I1849" i="3"/>
  <c r="AE1848" i="3"/>
  <c r="U1848" i="3"/>
  <c r="V1848" i="3" s="1"/>
  <c r="S1848" i="3"/>
  <c r="O1848" i="3"/>
  <c r="P1848" i="3" s="1"/>
  <c r="I1848" i="3"/>
  <c r="AE1847" i="3"/>
  <c r="U1847" i="3"/>
  <c r="V1847" i="3" s="1"/>
  <c r="S1847" i="3"/>
  <c r="O1847" i="3"/>
  <c r="Q1847" i="3" s="1"/>
  <c r="I1847" i="3"/>
  <c r="AE1846" i="3"/>
  <c r="U1846" i="3"/>
  <c r="V1846" i="3" s="1"/>
  <c r="S1846" i="3"/>
  <c r="O1846" i="3"/>
  <c r="I1846" i="3"/>
  <c r="AE1845" i="3"/>
  <c r="Y1845" i="3"/>
  <c r="U1845" i="3"/>
  <c r="V1845" i="3" s="1"/>
  <c r="S1845" i="3"/>
  <c r="O1845" i="3"/>
  <c r="Q1845" i="3" s="1"/>
  <c r="I1845" i="3"/>
  <c r="AE1844" i="3"/>
  <c r="U1844" i="3"/>
  <c r="V1844" i="3" s="1"/>
  <c r="S1844" i="3"/>
  <c r="O1844" i="3"/>
  <c r="I1844" i="3"/>
  <c r="AE1843" i="3"/>
  <c r="U1843" i="3"/>
  <c r="V1843" i="3" s="1"/>
  <c r="S1843" i="3"/>
  <c r="P1843" i="3"/>
  <c r="O1843" i="3"/>
  <c r="Q1843" i="3" s="1"/>
  <c r="I1843" i="3"/>
  <c r="AE1842" i="3"/>
  <c r="U1842" i="3"/>
  <c r="V1842" i="3" s="1"/>
  <c r="S1842" i="3"/>
  <c r="O1842" i="3"/>
  <c r="I1842" i="3"/>
  <c r="AE1841" i="3"/>
  <c r="U1841" i="3"/>
  <c r="V1841" i="3" s="1"/>
  <c r="S1841" i="3"/>
  <c r="O1841" i="3"/>
  <c r="Q1841" i="3" s="1"/>
  <c r="I1841" i="3"/>
  <c r="AE1840" i="3"/>
  <c r="Y1840" i="3"/>
  <c r="U1840" i="3"/>
  <c r="V1840" i="3" s="1"/>
  <c r="S1840" i="3"/>
  <c r="O1840" i="3"/>
  <c r="I1840" i="3"/>
  <c r="AE1839" i="3"/>
  <c r="U1839" i="3"/>
  <c r="V1839" i="3" s="1"/>
  <c r="S1839" i="3"/>
  <c r="O1839" i="3"/>
  <c r="Q1839" i="3" s="1"/>
  <c r="I1839" i="3"/>
  <c r="AE1838" i="3"/>
  <c r="U1838" i="3"/>
  <c r="V1838" i="3" s="1"/>
  <c r="S1838" i="3"/>
  <c r="O1838" i="3"/>
  <c r="I1838" i="3"/>
  <c r="AE1837" i="3"/>
  <c r="U1837" i="3"/>
  <c r="V1837" i="3" s="1"/>
  <c r="S1837" i="3"/>
  <c r="P1837" i="3"/>
  <c r="O1837" i="3"/>
  <c r="Q1837" i="3" s="1"/>
  <c r="I1837" i="3"/>
  <c r="AE1836" i="3"/>
  <c r="U1836" i="3"/>
  <c r="V1836" i="3" s="1"/>
  <c r="S1836" i="3"/>
  <c r="O1836" i="3"/>
  <c r="I1836" i="3"/>
  <c r="AE1835" i="3"/>
  <c r="U1835" i="3"/>
  <c r="V1835" i="3" s="1"/>
  <c r="S1835" i="3"/>
  <c r="O1835" i="3"/>
  <c r="Q1835" i="3" s="1"/>
  <c r="I1835" i="3"/>
  <c r="AE1834" i="3"/>
  <c r="U1834" i="3"/>
  <c r="V1834" i="3" s="1"/>
  <c r="S1834" i="3"/>
  <c r="O1834" i="3"/>
  <c r="I1834" i="3"/>
  <c r="AE1833" i="3"/>
  <c r="U1833" i="3"/>
  <c r="V1833" i="3" s="1"/>
  <c r="S1833" i="3"/>
  <c r="O1833" i="3"/>
  <c r="I1833" i="3"/>
  <c r="AE1832" i="3"/>
  <c r="U1832" i="3"/>
  <c r="V1832" i="3" s="1"/>
  <c r="S1832" i="3"/>
  <c r="O1832" i="3"/>
  <c r="P1832" i="3" s="1"/>
  <c r="I1832" i="3"/>
  <c r="AE1831" i="3"/>
  <c r="Y1831" i="3"/>
  <c r="U1831" i="3"/>
  <c r="V1831" i="3" s="1"/>
  <c r="S1831" i="3"/>
  <c r="P1831" i="3"/>
  <c r="O1831" i="3"/>
  <c r="Q1831" i="3" s="1"/>
  <c r="I1831" i="3"/>
  <c r="AE1830" i="3"/>
  <c r="W1830" i="3"/>
  <c r="U1830" i="3"/>
  <c r="V1830" i="3" s="1"/>
  <c r="S1830" i="3"/>
  <c r="O1830" i="3"/>
  <c r="I1830" i="3"/>
  <c r="AE1829" i="3"/>
  <c r="U1829" i="3"/>
  <c r="V1829" i="3" s="1"/>
  <c r="S1829" i="3"/>
  <c r="O1829" i="3"/>
  <c r="Q1829" i="3" s="1"/>
  <c r="I1829" i="3"/>
  <c r="AE1828" i="3"/>
  <c r="Y1828" i="3"/>
  <c r="U1828" i="3"/>
  <c r="V1828" i="3" s="1"/>
  <c r="S1828" i="3"/>
  <c r="O1828" i="3"/>
  <c r="I1828" i="3"/>
  <c r="AE1827" i="3"/>
  <c r="U1827" i="3"/>
  <c r="V1827" i="3" s="1"/>
  <c r="S1827" i="3"/>
  <c r="O1827" i="3"/>
  <c r="Q1827" i="3" s="1"/>
  <c r="I1827" i="3"/>
  <c r="AE1826" i="3"/>
  <c r="U1826" i="3"/>
  <c r="V1826" i="3" s="1"/>
  <c r="S1826" i="3"/>
  <c r="O1826" i="3"/>
  <c r="I1826" i="3"/>
  <c r="AE1825" i="3"/>
  <c r="U1825" i="3"/>
  <c r="V1825" i="3" s="1"/>
  <c r="S1825" i="3"/>
  <c r="O1825" i="3"/>
  <c r="I1825" i="3"/>
  <c r="AE1824" i="3"/>
  <c r="U1824" i="3"/>
  <c r="V1824" i="3" s="1"/>
  <c r="S1824" i="3"/>
  <c r="O1824" i="3"/>
  <c r="I1824" i="3"/>
  <c r="AE1823" i="3"/>
  <c r="U1823" i="3"/>
  <c r="V1823" i="3" s="1"/>
  <c r="S1823" i="3"/>
  <c r="O1823" i="3"/>
  <c r="Q1823" i="3" s="1"/>
  <c r="I1823" i="3"/>
  <c r="AE1822" i="3"/>
  <c r="U1822" i="3"/>
  <c r="V1822" i="3" s="1"/>
  <c r="S1822" i="3"/>
  <c r="O1822" i="3"/>
  <c r="I1822" i="3"/>
  <c r="AE1821" i="3"/>
  <c r="U1821" i="3"/>
  <c r="V1821" i="3" s="1"/>
  <c r="S1821" i="3"/>
  <c r="O1821" i="3"/>
  <c r="I1821" i="3"/>
  <c r="AE1820" i="3"/>
  <c r="U1820" i="3"/>
  <c r="V1820" i="3" s="1"/>
  <c r="S1820" i="3"/>
  <c r="O1820" i="3"/>
  <c r="I1820" i="3"/>
  <c r="AE1819" i="3"/>
  <c r="U1819" i="3"/>
  <c r="V1819" i="3" s="1"/>
  <c r="S1819" i="3"/>
  <c r="O1819" i="3"/>
  <c r="I1819" i="3"/>
  <c r="AE1818" i="3"/>
  <c r="U1818" i="3"/>
  <c r="V1818" i="3" s="1"/>
  <c r="W1818" i="3" s="1"/>
  <c r="S1818" i="3"/>
  <c r="O1818" i="3"/>
  <c r="I1818" i="3"/>
  <c r="AE1817" i="3"/>
  <c r="U1817" i="3"/>
  <c r="V1817" i="3" s="1"/>
  <c r="S1817" i="3"/>
  <c r="Q1817" i="3"/>
  <c r="O1817" i="3"/>
  <c r="P1817" i="3" s="1"/>
  <c r="I1817" i="3"/>
  <c r="AE1816" i="3"/>
  <c r="U1816" i="3"/>
  <c r="V1816" i="3" s="1"/>
  <c r="W1816" i="3" s="1"/>
  <c r="S1816" i="3"/>
  <c r="Q1816" i="3"/>
  <c r="O1816" i="3"/>
  <c r="P1816" i="3" s="1"/>
  <c r="I1816" i="3"/>
  <c r="AE1815" i="3"/>
  <c r="U1815" i="3"/>
  <c r="V1815" i="3" s="1"/>
  <c r="S1815" i="3"/>
  <c r="O1815" i="3"/>
  <c r="I1815" i="3"/>
  <c r="AE1814" i="3"/>
  <c r="Y1814" i="3"/>
  <c r="U1814" i="3"/>
  <c r="V1814" i="3" s="1"/>
  <c r="S1814" i="3"/>
  <c r="Z1814" i="3" s="1"/>
  <c r="O1814" i="3"/>
  <c r="P1814" i="3" s="1"/>
  <c r="I1814" i="3"/>
  <c r="AE1813" i="3"/>
  <c r="U1813" i="3"/>
  <c r="V1813" i="3" s="1"/>
  <c r="S1813" i="3"/>
  <c r="O1813" i="3"/>
  <c r="I1813" i="3"/>
  <c r="AE1812" i="3"/>
  <c r="U1812" i="3"/>
  <c r="V1812" i="3" s="1"/>
  <c r="S1812" i="3"/>
  <c r="O1812" i="3"/>
  <c r="I1812" i="3"/>
  <c r="AE1811" i="3"/>
  <c r="U1811" i="3"/>
  <c r="V1811" i="3" s="1"/>
  <c r="W1811" i="3" s="1"/>
  <c r="S1811" i="3"/>
  <c r="P1811" i="3"/>
  <c r="O1811" i="3"/>
  <c r="Q1811" i="3" s="1"/>
  <c r="I1811" i="3"/>
  <c r="AE1810" i="3"/>
  <c r="Y1810" i="3"/>
  <c r="U1810" i="3"/>
  <c r="V1810" i="3" s="1"/>
  <c r="S1810" i="3"/>
  <c r="O1810" i="3"/>
  <c r="I1810" i="3"/>
  <c r="AE1809" i="3"/>
  <c r="W1809" i="3"/>
  <c r="U1809" i="3"/>
  <c r="V1809" i="3" s="1"/>
  <c r="S1809" i="3"/>
  <c r="O1809" i="3"/>
  <c r="Q1809" i="3" s="1"/>
  <c r="I1809" i="3"/>
  <c r="AE1808" i="3"/>
  <c r="U1808" i="3"/>
  <c r="V1808" i="3" s="1"/>
  <c r="S1808" i="3"/>
  <c r="O1808" i="3"/>
  <c r="I1808" i="3"/>
  <c r="AE1807" i="3"/>
  <c r="U1807" i="3"/>
  <c r="V1807" i="3" s="1"/>
  <c r="S1807" i="3"/>
  <c r="O1807" i="3"/>
  <c r="I1807" i="3"/>
  <c r="AE1806" i="3"/>
  <c r="U1806" i="3"/>
  <c r="V1806" i="3" s="1"/>
  <c r="S1806" i="3"/>
  <c r="O1806" i="3"/>
  <c r="I1806" i="3"/>
  <c r="AE1805" i="3"/>
  <c r="U1805" i="3"/>
  <c r="V1805" i="3" s="1"/>
  <c r="S1805" i="3"/>
  <c r="O1805" i="3"/>
  <c r="Q1805" i="3" s="1"/>
  <c r="I1805" i="3"/>
  <c r="AE1804" i="3"/>
  <c r="U1804" i="3"/>
  <c r="V1804" i="3" s="1"/>
  <c r="S1804" i="3"/>
  <c r="O1804" i="3"/>
  <c r="I1804" i="3"/>
  <c r="W1804" i="3" s="1"/>
  <c r="AE1803" i="3"/>
  <c r="U1803" i="3"/>
  <c r="V1803" i="3" s="1"/>
  <c r="S1803" i="3"/>
  <c r="O1803" i="3"/>
  <c r="I1803" i="3"/>
  <c r="AE1802" i="3"/>
  <c r="U1802" i="3"/>
  <c r="V1802" i="3" s="1"/>
  <c r="S1802" i="3"/>
  <c r="O1802" i="3"/>
  <c r="I1802" i="3"/>
  <c r="AE1801" i="3"/>
  <c r="U1801" i="3"/>
  <c r="V1801" i="3" s="1"/>
  <c r="S1801" i="3"/>
  <c r="O1801" i="3"/>
  <c r="I1801" i="3"/>
  <c r="AE1800" i="3"/>
  <c r="U1800" i="3"/>
  <c r="V1800" i="3" s="1"/>
  <c r="S1800" i="3"/>
  <c r="Q1800" i="3"/>
  <c r="O1800" i="3"/>
  <c r="P1800" i="3" s="1"/>
  <c r="I1800" i="3"/>
  <c r="AE1799" i="3"/>
  <c r="U1799" i="3"/>
  <c r="V1799" i="3" s="1"/>
  <c r="S1799" i="3"/>
  <c r="O1799" i="3"/>
  <c r="I1799" i="3"/>
  <c r="AE1798" i="3"/>
  <c r="U1798" i="3"/>
  <c r="V1798" i="3" s="1"/>
  <c r="S1798" i="3"/>
  <c r="O1798" i="3"/>
  <c r="I1798" i="3"/>
  <c r="AE1797" i="3"/>
  <c r="U1797" i="3"/>
  <c r="V1797" i="3" s="1"/>
  <c r="S1797" i="3"/>
  <c r="O1797" i="3"/>
  <c r="Q1797" i="3" s="1"/>
  <c r="I1797" i="3"/>
  <c r="AE1796" i="3"/>
  <c r="U1796" i="3"/>
  <c r="V1796" i="3" s="1"/>
  <c r="S1796" i="3"/>
  <c r="O1796" i="3"/>
  <c r="I1796" i="3"/>
  <c r="W1796" i="3" s="1"/>
  <c r="AE1795" i="3"/>
  <c r="U1795" i="3"/>
  <c r="V1795" i="3" s="1"/>
  <c r="S1795" i="3"/>
  <c r="O1795" i="3"/>
  <c r="I1795" i="3"/>
  <c r="AE1794" i="3"/>
  <c r="U1794" i="3"/>
  <c r="V1794" i="3" s="1"/>
  <c r="S1794" i="3"/>
  <c r="O1794" i="3"/>
  <c r="I1794" i="3"/>
  <c r="AE1793" i="3"/>
  <c r="U1793" i="3"/>
  <c r="V1793" i="3" s="1"/>
  <c r="S1793" i="3"/>
  <c r="O1793" i="3"/>
  <c r="Q1793" i="3" s="1"/>
  <c r="I1793" i="3"/>
  <c r="AE1792" i="3"/>
  <c r="U1792" i="3"/>
  <c r="V1792" i="3" s="1"/>
  <c r="S1792" i="3"/>
  <c r="O1792" i="3"/>
  <c r="P1792" i="3" s="1"/>
  <c r="I1792" i="3"/>
  <c r="AE1791" i="3"/>
  <c r="U1791" i="3"/>
  <c r="V1791" i="3" s="1"/>
  <c r="S1791" i="3"/>
  <c r="O1791" i="3"/>
  <c r="I1791" i="3"/>
  <c r="AE1790" i="3"/>
  <c r="U1790" i="3"/>
  <c r="V1790" i="3" s="1"/>
  <c r="S1790" i="3"/>
  <c r="O1790" i="3"/>
  <c r="I1790" i="3"/>
  <c r="AE1789" i="3"/>
  <c r="U1789" i="3"/>
  <c r="V1789" i="3" s="1"/>
  <c r="S1789" i="3"/>
  <c r="O1789" i="3"/>
  <c r="Q1789" i="3" s="1"/>
  <c r="I1789" i="3"/>
  <c r="AE1788" i="3"/>
  <c r="U1788" i="3"/>
  <c r="V1788" i="3" s="1"/>
  <c r="S1788" i="3"/>
  <c r="Q1788" i="3"/>
  <c r="O1788" i="3"/>
  <c r="P1788" i="3" s="1"/>
  <c r="I1788" i="3"/>
  <c r="AE1787" i="3"/>
  <c r="U1787" i="3"/>
  <c r="V1787" i="3" s="1"/>
  <c r="S1787" i="3"/>
  <c r="O1787" i="3"/>
  <c r="I1787" i="3"/>
  <c r="AE1786" i="3"/>
  <c r="U1786" i="3"/>
  <c r="V1786" i="3" s="1"/>
  <c r="S1786" i="3"/>
  <c r="O1786" i="3"/>
  <c r="I1786" i="3"/>
  <c r="AE1785" i="3"/>
  <c r="U1785" i="3"/>
  <c r="V1785" i="3" s="1"/>
  <c r="S1785" i="3"/>
  <c r="Q1785" i="3"/>
  <c r="O1785" i="3"/>
  <c r="P1785" i="3" s="1"/>
  <c r="I1785" i="3"/>
  <c r="AE1784" i="3"/>
  <c r="U1784" i="3"/>
  <c r="V1784" i="3" s="1"/>
  <c r="S1784" i="3"/>
  <c r="Q1784" i="3"/>
  <c r="O1784" i="3"/>
  <c r="P1784" i="3" s="1"/>
  <c r="I1784" i="3"/>
  <c r="W1784" i="3" s="1"/>
  <c r="AE1783" i="3"/>
  <c r="U1783" i="3"/>
  <c r="V1783" i="3" s="1"/>
  <c r="S1783" i="3"/>
  <c r="O1783" i="3"/>
  <c r="I1783" i="3"/>
  <c r="AE1782" i="3"/>
  <c r="U1782" i="3"/>
  <c r="V1782" i="3" s="1"/>
  <c r="S1782" i="3"/>
  <c r="O1782" i="3"/>
  <c r="I1782" i="3"/>
  <c r="AE1781" i="3"/>
  <c r="U1781" i="3"/>
  <c r="V1781" i="3" s="1"/>
  <c r="S1781" i="3"/>
  <c r="O1781" i="3"/>
  <c r="I1781" i="3"/>
  <c r="AE1780" i="3"/>
  <c r="U1780" i="3"/>
  <c r="V1780" i="3" s="1"/>
  <c r="S1780" i="3"/>
  <c r="O1780" i="3"/>
  <c r="P1780" i="3" s="1"/>
  <c r="I1780" i="3"/>
  <c r="W1780" i="3" s="1"/>
  <c r="AE1779" i="3"/>
  <c r="U1779" i="3"/>
  <c r="V1779" i="3" s="1"/>
  <c r="S1779" i="3"/>
  <c r="O1779" i="3"/>
  <c r="I1779" i="3"/>
  <c r="AE1778" i="3"/>
  <c r="U1778" i="3"/>
  <c r="V1778" i="3" s="1"/>
  <c r="S1778" i="3"/>
  <c r="O1778" i="3"/>
  <c r="Q1778" i="3" s="1"/>
  <c r="I1778" i="3"/>
  <c r="AE1777" i="3"/>
  <c r="U1777" i="3"/>
  <c r="V1777" i="3" s="1"/>
  <c r="W1777" i="3" s="1"/>
  <c r="S1777" i="3"/>
  <c r="P1777" i="3"/>
  <c r="O1777" i="3"/>
  <c r="Q1777" i="3" s="1"/>
  <c r="I1777" i="3"/>
  <c r="AE1776" i="3"/>
  <c r="U1776" i="3"/>
  <c r="V1776" i="3" s="1"/>
  <c r="S1776" i="3"/>
  <c r="O1776" i="3"/>
  <c r="I1776" i="3"/>
  <c r="W1776" i="3" s="1"/>
  <c r="AE1775" i="3"/>
  <c r="U1775" i="3"/>
  <c r="V1775" i="3" s="1"/>
  <c r="S1775" i="3"/>
  <c r="O1775" i="3"/>
  <c r="I1775" i="3"/>
  <c r="AE1774" i="3"/>
  <c r="U1774" i="3"/>
  <c r="V1774" i="3" s="1"/>
  <c r="S1774" i="3"/>
  <c r="O1774" i="3"/>
  <c r="I1774" i="3"/>
  <c r="AE1773" i="3"/>
  <c r="U1773" i="3"/>
  <c r="V1773" i="3" s="1"/>
  <c r="S1773" i="3"/>
  <c r="O1773" i="3"/>
  <c r="Q1773" i="3" s="1"/>
  <c r="I1773" i="3"/>
  <c r="AE1772" i="3"/>
  <c r="U1772" i="3"/>
  <c r="V1772" i="3" s="1"/>
  <c r="S1772" i="3"/>
  <c r="O1772" i="3"/>
  <c r="P1772" i="3" s="1"/>
  <c r="I1772" i="3"/>
  <c r="AE1771" i="3"/>
  <c r="U1771" i="3"/>
  <c r="V1771" i="3" s="1"/>
  <c r="S1771" i="3"/>
  <c r="O1771" i="3"/>
  <c r="I1771" i="3"/>
  <c r="AE1770" i="3"/>
  <c r="U1770" i="3"/>
  <c r="V1770" i="3" s="1"/>
  <c r="S1770" i="3"/>
  <c r="O1770" i="3"/>
  <c r="I1770" i="3"/>
  <c r="AE1769" i="3"/>
  <c r="U1769" i="3"/>
  <c r="V1769" i="3" s="1"/>
  <c r="S1769" i="3"/>
  <c r="Q1769" i="3"/>
  <c r="P1769" i="3"/>
  <c r="O1769" i="3"/>
  <c r="I1769" i="3"/>
  <c r="AE1768" i="3"/>
  <c r="U1768" i="3"/>
  <c r="V1768" i="3" s="1"/>
  <c r="S1768" i="3"/>
  <c r="O1768" i="3"/>
  <c r="P1768" i="3" s="1"/>
  <c r="I1768" i="3"/>
  <c r="W1768" i="3" s="1"/>
  <c r="AE1767" i="3"/>
  <c r="U1767" i="3"/>
  <c r="V1767" i="3" s="1"/>
  <c r="S1767" i="3"/>
  <c r="O1767" i="3"/>
  <c r="I1767" i="3"/>
  <c r="AE1766" i="3"/>
  <c r="U1766" i="3"/>
  <c r="V1766" i="3" s="1"/>
  <c r="S1766" i="3"/>
  <c r="O1766" i="3"/>
  <c r="I1766" i="3"/>
  <c r="AE1765" i="3"/>
  <c r="U1765" i="3"/>
  <c r="V1765" i="3" s="1"/>
  <c r="S1765" i="3"/>
  <c r="O1765" i="3"/>
  <c r="Q1765" i="3" s="1"/>
  <c r="I1765" i="3"/>
  <c r="AE1764" i="3"/>
  <c r="U1764" i="3"/>
  <c r="V1764" i="3" s="1"/>
  <c r="S1764" i="3"/>
  <c r="O1764" i="3"/>
  <c r="P1764" i="3" s="1"/>
  <c r="I1764" i="3"/>
  <c r="AE1763" i="3"/>
  <c r="U1763" i="3"/>
  <c r="V1763" i="3" s="1"/>
  <c r="S1763" i="3"/>
  <c r="O1763" i="3"/>
  <c r="I1763" i="3"/>
  <c r="AE1762" i="3"/>
  <c r="U1762" i="3"/>
  <c r="V1762" i="3" s="1"/>
  <c r="S1762" i="3"/>
  <c r="O1762" i="3"/>
  <c r="I1762" i="3"/>
  <c r="AE1761" i="3"/>
  <c r="U1761" i="3"/>
  <c r="V1761" i="3" s="1"/>
  <c r="S1761" i="3"/>
  <c r="O1761" i="3"/>
  <c r="P1761" i="3" s="1"/>
  <c r="I1761" i="3"/>
  <c r="AE1760" i="3"/>
  <c r="U1760" i="3"/>
  <c r="V1760" i="3" s="1"/>
  <c r="S1760" i="3"/>
  <c r="O1760" i="3"/>
  <c r="P1760" i="3" s="1"/>
  <c r="I1760" i="3"/>
  <c r="AE1759" i="3"/>
  <c r="U1759" i="3"/>
  <c r="V1759" i="3" s="1"/>
  <c r="S1759" i="3"/>
  <c r="O1759" i="3"/>
  <c r="I1759" i="3"/>
  <c r="AE1758" i="3"/>
  <c r="U1758" i="3"/>
  <c r="V1758" i="3" s="1"/>
  <c r="S1758" i="3"/>
  <c r="O1758" i="3"/>
  <c r="I1758" i="3"/>
  <c r="AE1757" i="3"/>
  <c r="U1757" i="3"/>
  <c r="V1757" i="3" s="1"/>
  <c r="S1757" i="3"/>
  <c r="O1757" i="3"/>
  <c r="P1757" i="3" s="1"/>
  <c r="I1757" i="3"/>
  <c r="W1757" i="3" s="1"/>
  <c r="AE1756" i="3"/>
  <c r="U1756" i="3"/>
  <c r="V1756" i="3" s="1"/>
  <c r="S1756" i="3"/>
  <c r="O1756" i="3"/>
  <c r="P1756" i="3" s="1"/>
  <c r="I1756" i="3"/>
  <c r="AE1755" i="3"/>
  <c r="U1755" i="3"/>
  <c r="V1755" i="3" s="1"/>
  <c r="S1755" i="3"/>
  <c r="O1755" i="3"/>
  <c r="I1755" i="3"/>
  <c r="AE1754" i="3"/>
  <c r="U1754" i="3"/>
  <c r="V1754" i="3" s="1"/>
  <c r="S1754" i="3"/>
  <c r="O1754" i="3"/>
  <c r="I1754" i="3"/>
  <c r="AE1753" i="3"/>
  <c r="U1753" i="3"/>
  <c r="V1753" i="3" s="1"/>
  <c r="S1753" i="3"/>
  <c r="O1753" i="3"/>
  <c r="Q1753" i="3" s="1"/>
  <c r="I1753" i="3"/>
  <c r="AE1752" i="3"/>
  <c r="U1752" i="3"/>
  <c r="V1752" i="3" s="1"/>
  <c r="S1752" i="3"/>
  <c r="O1752" i="3"/>
  <c r="I1752" i="3"/>
  <c r="AE1751" i="3"/>
  <c r="U1751" i="3"/>
  <c r="V1751" i="3" s="1"/>
  <c r="S1751" i="3"/>
  <c r="O1751" i="3"/>
  <c r="I1751" i="3"/>
  <c r="AE1750" i="3"/>
  <c r="U1750" i="3"/>
  <c r="V1750" i="3" s="1"/>
  <c r="S1750" i="3"/>
  <c r="O1750" i="3"/>
  <c r="Q1750" i="3" s="1"/>
  <c r="I1750" i="3"/>
  <c r="AE1749" i="3"/>
  <c r="U1749" i="3"/>
  <c r="V1749" i="3" s="1"/>
  <c r="S1749" i="3"/>
  <c r="O1749" i="3"/>
  <c r="I1749" i="3"/>
  <c r="AE1748" i="3"/>
  <c r="U1748" i="3"/>
  <c r="V1748" i="3" s="1"/>
  <c r="S1748" i="3"/>
  <c r="O1748" i="3"/>
  <c r="P1748" i="3" s="1"/>
  <c r="I1748" i="3"/>
  <c r="AE1747" i="3"/>
  <c r="U1747" i="3"/>
  <c r="V1747" i="3" s="1"/>
  <c r="S1747" i="3"/>
  <c r="O1747" i="3"/>
  <c r="I1747" i="3"/>
  <c r="AE1746" i="3"/>
  <c r="U1746" i="3"/>
  <c r="V1746" i="3" s="1"/>
  <c r="S1746" i="3"/>
  <c r="O1746" i="3"/>
  <c r="Q1746" i="3" s="1"/>
  <c r="I1746" i="3"/>
  <c r="AE1745" i="3"/>
  <c r="U1745" i="3"/>
  <c r="V1745" i="3" s="1"/>
  <c r="S1745" i="3"/>
  <c r="Q1745" i="3"/>
  <c r="O1745" i="3"/>
  <c r="P1745" i="3" s="1"/>
  <c r="I1745" i="3"/>
  <c r="AE1744" i="3"/>
  <c r="U1744" i="3"/>
  <c r="V1744" i="3" s="1"/>
  <c r="S1744" i="3"/>
  <c r="O1744" i="3"/>
  <c r="I1744" i="3"/>
  <c r="AE1743" i="3"/>
  <c r="U1743" i="3"/>
  <c r="V1743" i="3" s="1"/>
  <c r="S1743" i="3"/>
  <c r="O1743" i="3"/>
  <c r="I1743" i="3"/>
  <c r="AE1742" i="3"/>
  <c r="U1742" i="3"/>
  <c r="V1742" i="3" s="1"/>
  <c r="S1742" i="3"/>
  <c r="O1742" i="3"/>
  <c r="Q1742" i="3" s="1"/>
  <c r="I1742" i="3"/>
  <c r="AE1741" i="3"/>
  <c r="U1741" i="3"/>
  <c r="V1741" i="3" s="1"/>
  <c r="S1741" i="3"/>
  <c r="O1741" i="3"/>
  <c r="I1741" i="3"/>
  <c r="AE1740" i="3"/>
  <c r="U1740" i="3"/>
  <c r="V1740" i="3" s="1"/>
  <c r="S1740" i="3"/>
  <c r="O1740" i="3"/>
  <c r="P1740" i="3" s="1"/>
  <c r="I1740" i="3"/>
  <c r="AE1739" i="3"/>
  <c r="U1739" i="3"/>
  <c r="V1739" i="3" s="1"/>
  <c r="S1739" i="3"/>
  <c r="O1739" i="3"/>
  <c r="I1739" i="3"/>
  <c r="AE1738" i="3"/>
  <c r="U1738" i="3"/>
  <c r="V1738" i="3" s="1"/>
  <c r="S1738" i="3"/>
  <c r="O1738" i="3"/>
  <c r="I1738" i="3"/>
  <c r="W1738" i="3" s="1"/>
  <c r="AE1737" i="3"/>
  <c r="U1737" i="3"/>
  <c r="V1737" i="3" s="1"/>
  <c r="S1737" i="3"/>
  <c r="O1737" i="3"/>
  <c r="I1737" i="3"/>
  <c r="AE1736" i="3"/>
  <c r="U1736" i="3"/>
  <c r="V1736" i="3" s="1"/>
  <c r="S1736" i="3"/>
  <c r="Q1736" i="3"/>
  <c r="O1736" i="3"/>
  <c r="P1736" i="3" s="1"/>
  <c r="I1736" i="3"/>
  <c r="AE1735" i="3"/>
  <c r="U1735" i="3"/>
  <c r="V1735" i="3" s="1"/>
  <c r="S1735" i="3"/>
  <c r="O1735" i="3"/>
  <c r="I1735" i="3"/>
  <c r="AE1734" i="3"/>
  <c r="U1734" i="3"/>
  <c r="V1734" i="3" s="1"/>
  <c r="S1734" i="3"/>
  <c r="O1734" i="3"/>
  <c r="I1734" i="3"/>
  <c r="AE1733" i="3"/>
  <c r="U1733" i="3"/>
  <c r="V1733" i="3" s="1"/>
  <c r="S1733" i="3"/>
  <c r="O1733" i="3"/>
  <c r="I1733" i="3"/>
  <c r="AE1732" i="3"/>
  <c r="U1732" i="3"/>
  <c r="V1732" i="3" s="1"/>
  <c r="S1732" i="3"/>
  <c r="Q1732" i="3"/>
  <c r="P1732" i="3"/>
  <c r="O1732" i="3"/>
  <c r="I1732" i="3"/>
  <c r="AE1731" i="3"/>
  <c r="U1731" i="3"/>
  <c r="V1731" i="3" s="1"/>
  <c r="S1731" i="3"/>
  <c r="O1731" i="3"/>
  <c r="I1731" i="3"/>
  <c r="AE1730" i="3"/>
  <c r="U1730" i="3"/>
  <c r="V1730" i="3" s="1"/>
  <c r="S1730" i="3"/>
  <c r="O1730" i="3"/>
  <c r="I1730" i="3"/>
  <c r="W1730" i="3" s="1"/>
  <c r="AE1729" i="3"/>
  <c r="U1729" i="3"/>
  <c r="V1729" i="3" s="1"/>
  <c r="S1729" i="3"/>
  <c r="P1729" i="3"/>
  <c r="O1729" i="3"/>
  <c r="Q1729" i="3" s="1"/>
  <c r="I1729" i="3"/>
  <c r="AE1728" i="3"/>
  <c r="U1728" i="3"/>
  <c r="V1728" i="3" s="1"/>
  <c r="S1728" i="3"/>
  <c r="O1728" i="3"/>
  <c r="I1728" i="3"/>
  <c r="AE1727" i="3"/>
  <c r="U1727" i="3"/>
  <c r="V1727" i="3" s="1"/>
  <c r="S1727" i="3"/>
  <c r="O1727" i="3"/>
  <c r="I1727" i="3"/>
  <c r="AE1726" i="3"/>
  <c r="U1726" i="3"/>
  <c r="V1726" i="3" s="1"/>
  <c r="S1726" i="3"/>
  <c r="O1726" i="3"/>
  <c r="Q1726" i="3" s="1"/>
  <c r="I1726" i="3"/>
  <c r="AE1725" i="3"/>
  <c r="U1725" i="3"/>
  <c r="V1725" i="3" s="1"/>
  <c r="S1725" i="3"/>
  <c r="O1725" i="3"/>
  <c r="I1725" i="3"/>
  <c r="AE1724" i="3"/>
  <c r="U1724" i="3"/>
  <c r="V1724" i="3" s="1"/>
  <c r="S1724" i="3"/>
  <c r="O1724" i="3"/>
  <c r="P1724" i="3" s="1"/>
  <c r="I1724" i="3"/>
  <c r="AE1723" i="3"/>
  <c r="U1723" i="3"/>
  <c r="V1723" i="3" s="1"/>
  <c r="S1723" i="3"/>
  <c r="O1723" i="3"/>
  <c r="I1723" i="3"/>
  <c r="AE1722" i="3"/>
  <c r="U1722" i="3"/>
  <c r="V1722" i="3" s="1"/>
  <c r="S1722" i="3"/>
  <c r="O1722" i="3"/>
  <c r="I1722" i="3"/>
  <c r="AE1721" i="3"/>
  <c r="U1721" i="3"/>
  <c r="V1721" i="3" s="1"/>
  <c r="S1721" i="3"/>
  <c r="P1721" i="3"/>
  <c r="O1721" i="3"/>
  <c r="Q1721" i="3" s="1"/>
  <c r="I1721" i="3"/>
  <c r="W1721" i="3" s="1"/>
  <c r="AE1720" i="3"/>
  <c r="U1720" i="3"/>
  <c r="V1720" i="3" s="1"/>
  <c r="S1720" i="3"/>
  <c r="O1720" i="3"/>
  <c r="I1720" i="3"/>
  <c r="W1720" i="3" s="1"/>
  <c r="AE1719" i="3"/>
  <c r="U1719" i="3"/>
  <c r="V1719" i="3" s="1"/>
  <c r="S1719" i="3"/>
  <c r="O1719" i="3"/>
  <c r="I1719" i="3"/>
  <c r="AE1718" i="3"/>
  <c r="U1718" i="3"/>
  <c r="V1718" i="3" s="1"/>
  <c r="S1718" i="3"/>
  <c r="O1718" i="3"/>
  <c r="Q1718" i="3" s="1"/>
  <c r="I1718" i="3"/>
  <c r="AE1717" i="3"/>
  <c r="U1717" i="3"/>
  <c r="V1717" i="3" s="1"/>
  <c r="S1717" i="3"/>
  <c r="O1717" i="3"/>
  <c r="I1717" i="3"/>
  <c r="AE1716" i="3"/>
  <c r="U1716" i="3"/>
  <c r="V1716" i="3" s="1"/>
  <c r="S1716" i="3"/>
  <c r="Q1716" i="3"/>
  <c r="O1716" i="3"/>
  <c r="P1716" i="3" s="1"/>
  <c r="I1716" i="3"/>
  <c r="AE1715" i="3"/>
  <c r="U1715" i="3"/>
  <c r="V1715" i="3" s="1"/>
  <c r="S1715" i="3"/>
  <c r="O1715" i="3"/>
  <c r="I1715" i="3"/>
  <c r="AE1714" i="3"/>
  <c r="U1714" i="3"/>
  <c r="V1714" i="3" s="1"/>
  <c r="S1714" i="3"/>
  <c r="O1714" i="3"/>
  <c r="I1714" i="3"/>
  <c r="AE1713" i="3"/>
  <c r="V1713" i="3"/>
  <c r="W1713" i="3" s="1"/>
  <c r="U1713" i="3"/>
  <c r="S1713" i="3"/>
  <c r="O1713" i="3"/>
  <c r="Q1713" i="3" s="1"/>
  <c r="I1713" i="3"/>
  <c r="AE1712" i="3"/>
  <c r="U1712" i="3"/>
  <c r="V1712" i="3" s="1"/>
  <c r="S1712" i="3"/>
  <c r="O1712" i="3"/>
  <c r="I1712" i="3"/>
  <c r="AE1711" i="3"/>
  <c r="U1711" i="3"/>
  <c r="V1711" i="3" s="1"/>
  <c r="S1711" i="3"/>
  <c r="O1711" i="3"/>
  <c r="I1711" i="3"/>
  <c r="AE1710" i="3"/>
  <c r="U1710" i="3"/>
  <c r="V1710" i="3" s="1"/>
  <c r="S1710" i="3"/>
  <c r="O1710" i="3"/>
  <c r="Q1710" i="3" s="1"/>
  <c r="I1710" i="3"/>
  <c r="AE1709" i="3"/>
  <c r="U1709" i="3"/>
  <c r="V1709" i="3" s="1"/>
  <c r="S1709" i="3"/>
  <c r="O1709" i="3"/>
  <c r="I1709" i="3"/>
  <c r="W1709" i="3" s="1"/>
  <c r="AE1708" i="3"/>
  <c r="U1708" i="3"/>
  <c r="V1708" i="3" s="1"/>
  <c r="S1708" i="3"/>
  <c r="O1708" i="3"/>
  <c r="P1708" i="3" s="1"/>
  <c r="I1708" i="3"/>
  <c r="AE1707" i="3"/>
  <c r="U1707" i="3"/>
  <c r="V1707" i="3" s="1"/>
  <c r="S1707" i="3"/>
  <c r="O1707" i="3"/>
  <c r="I1707" i="3"/>
  <c r="AE1706" i="3"/>
  <c r="U1706" i="3"/>
  <c r="V1706" i="3" s="1"/>
  <c r="S1706" i="3"/>
  <c r="O1706" i="3"/>
  <c r="I1706" i="3"/>
  <c r="AE1705" i="3"/>
  <c r="U1705" i="3"/>
  <c r="V1705" i="3" s="1"/>
  <c r="W1705" i="3" s="1"/>
  <c r="S1705" i="3"/>
  <c r="O1705" i="3"/>
  <c r="Q1705" i="3" s="1"/>
  <c r="I1705" i="3"/>
  <c r="AE1704" i="3"/>
  <c r="U1704" i="3"/>
  <c r="V1704" i="3" s="1"/>
  <c r="S1704" i="3"/>
  <c r="O1704" i="3"/>
  <c r="I1704" i="3"/>
  <c r="AE1703" i="3"/>
  <c r="U1703" i="3"/>
  <c r="V1703" i="3" s="1"/>
  <c r="S1703" i="3"/>
  <c r="O1703" i="3"/>
  <c r="I1703" i="3"/>
  <c r="AE1702" i="3"/>
  <c r="U1702" i="3"/>
  <c r="V1702" i="3" s="1"/>
  <c r="W1702" i="3" s="1"/>
  <c r="S1702" i="3"/>
  <c r="O1702" i="3"/>
  <c r="Q1702" i="3" s="1"/>
  <c r="I1702" i="3"/>
  <c r="AE1701" i="3"/>
  <c r="U1701" i="3"/>
  <c r="V1701" i="3" s="1"/>
  <c r="S1701" i="3"/>
  <c r="O1701" i="3"/>
  <c r="I1701" i="3"/>
  <c r="AE1700" i="3"/>
  <c r="U1700" i="3"/>
  <c r="V1700" i="3" s="1"/>
  <c r="S1700" i="3"/>
  <c r="O1700" i="3"/>
  <c r="P1700" i="3" s="1"/>
  <c r="I1700" i="3"/>
  <c r="AE1699" i="3"/>
  <c r="U1699" i="3"/>
  <c r="V1699" i="3" s="1"/>
  <c r="S1699" i="3"/>
  <c r="O1699" i="3"/>
  <c r="I1699" i="3"/>
  <c r="AE1698" i="3"/>
  <c r="U1698" i="3"/>
  <c r="V1698" i="3" s="1"/>
  <c r="S1698" i="3"/>
  <c r="O1698" i="3"/>
  <c r="I1698" i="3"/>
  <c r="AE1697" i="3"/>
  <c r="V1697" i="3"/>
  <c r="W1697" i="3" s="1"/>
  <c r="U1697" i="3"/>
  <c r="S1697" i="3"/>
  <c r="Q1697" i="3"/>
  <c r="O1697" i="3"/>
  <c r="P1697" i="3" s="1"/>
  <c r="I1697" i="3"/>
  <c r="AE1696" i="3"/>
  <c r="U1696" i="3"/>
  <c r="V1696" i="3" s="1"/>
  <c r="W1696" i="3" s="1"/>
  <c r="X1696" i="3" s="1"/>
  <c r="Y1696" i="3" s="1"/>
  <c r="S1696" i="3"/>
  <c r="O1696" i="3"/>
  <c r="Q1696" i="3" s="1"/>
  <c r="I1696" i="3"/>
  <c r="AE1695" i="3"/>
  <c r="U1695" i="3"/>
  <c r="V1695" i="3" s="1"/>
  <c r="S1695" i="3"/>
  <c r="O1695" i="3"/>
  <c r="I1695" i="3"/>
  <c r="AE1694" i="3"/>
  <c r="U1694" i="3"/>
  <c r="V1694" i="3" s="1"/>
  <c r="S1694" i="3"/>
  <c r="O1694" i="3"/>
  <c r="I1694" i="3"/>
  <c r="AE1693" i="3"/>
  <c r="U1693" i="3"/>
  <c r="V1693" i="3" s="1"/>
  <c r="S1693" i="3"/>
  <c r="O1693" i="3"/>
  <c r="I1693" i="3"/>
  <c r="AE1692" i="3"/>
  <c r="U1692" i="3"/>
  <c r="V1692" i="3" s="1"/>
  <c r="S1692" i="3"/>
  <c r="O1692" i="3"/>
  <c r="P1692" i="3" s="1"/>
  <c r="I1692" i="3"/>
  <c r="AE1691" i="3"/>
  <c r="U1691" i="3"/>
  <c r="V1691" i="3" s="1"/>
  <c r="S1691" i="3"/>
  <c r="O1691" i="3"/>
  <c r="I1691" i="3"/>
  <c r="W1691" i="3" s="1"/>
  <c r="X1691" i="3" s="1"/>
  <c r="Y1691" i="3" s="1"/>
  <c r="AE1690" i="3"/>
  <c r="U1690" i="3"/>
  <c r="V1690" i="3" s="1"/>
  <c r="S1690" i="3"/>
  <c r="O1690" i="3"/>
  <c r="I1690" i="3"/>
  <c r="AE1689" i="3"/>
  <c r="U1689" i="3"/>
  <c r="V1689" i="3" s="1"/>
  <c r="S1689" i="3"/>
  <c r="O1689" i="3"/>
  <c r="I1689" i="3"/>
  <c r="AE1688" i="3"/>
  <c r="U1688" i="3"/>
  <c r="V1688" i="3" s="1"/>
  <c r="S1688" i="3"/>
  <c r="Q1688" i="3"/>
  <c r="O1688" i="3"/>
  <c r="P1688" i="3" s="1"/>
  <c r="I1688" i="3"/>
  <c r="AE1687" i="3"/>
  <c r="U1687" i="3"/>
  <c r="V1687" i="3" s="1"/>
  <c r="S1687" i="3"/>
  <c r="O1687" i="3"/>
  <c r="I1687" i="3"/>
  <c r="AE1686" i="3"/>
  <c r="U1686" i="3"/>
  <c r="V1686" i="3" s="1"/>
  <c r="S1686" i="3"/>
  <c r="O1686" i="3"/>
  <c r="I1686" i="3"/>
  <c r="AE1685" i="3"/>
  <c r="U1685" i="3"/>
  <c r="V1685" i="3" s="1"/>
  <c r="S1685" i="3"/>
  <c r="O1685" i="3"/>
  <c r="I1685" i="3"/>
  <c r="AE1684" i="3"/>
  <c r="U1684" i="3"/>
  <c r="V1684" i="3" s="1"/>
  <c r="S1684" i="3"/>
  <c r="O1684" i="3"/>
  <c r="P1684" i="3" s="1"/>
  <c r="I1684" i="3"/>
  <c r="AE1683" i="3"/>
  <c r="U1683" i="3"/>
  <c r="V1683" i="3" s="1"/>
  <c r="S1683" i="3"/>
  <c r="O1683" i="3"/>
  <c r="I1683" i="3"/>
  <c r="AE1682" i="3"/>
  <c r="U1682" i="3"/>
  <c r="V1682" i="3" s="1"/>
  <c r="S1682" i="3"/>
  <c r="O1682" i="3"/>
  <c r="I1682" i="3"/>
  <c r="AE1681" i="3"/>
  <c r="U1681" i="3"/>
  <c r="V1681" i="3" s="1"/>
  <c r="W1681" i="3" s="1"/>
  <c r="S1681" i="3"/>
  <c r="Q1681" i="3"/>
  <c r="O1681" i="3"/>
  <c r="P1681" i="3" s="1"/>
  <c r="I1681" i="3"/>
  <c r="AE1680" i="3"/>
  <c r="U1680" i="3"/>
  <c r="V1680" i="3" s="1"/>
  <c r="S1680" i="3"/>
  <c r="O1680" i="3"/>
  <c r="I1680" i="3"/>
  <c r="W1680" i="3" s="1"/>
  <c r="AE1679" i="3"/>
  <c r="U1679" i="3"/>
  <c r="V1679" i="3" s="1"/>
  <c r="S1679" i="3"/>
  <c r="O1679" i="3"/>
  <c r="I1679" i="3"/>
  <c r="AE1678" i="3"/>
  <c r="U1678" i="3"/>
  <c r="V1678" i="3" s="1"/>
  <c r="S1678" i="3"/>
  <c r="O1678" i="3"/>
  <c r="I1678" i="3"/>
  <c r="AE1677" i="3"/>
  <c r="U1677" i="3"/>
  <c r="V1677" i="3" s="1"/>
  <c r="S1677" i="3"/>
  <c r="O1677" i="3"/>
  <c r="I1677" i="3"/>
  <c r="AE1676" i="3"/>
  <c r="U1676" i="3"/>
  <c r="V1676" i="3" s="1"/>
  <c r="S1676" i="3"/>
  <c r="O1676" i="3"/>
  <c r="I1676" i="3"/>
  <c r="AE1675" i="3"/>
  <c r="U1675" i="3"/>
  <c r="V1675" i="3" s="1"/>
  <c r="S1675" i="3"/>
  <c r="O1675" i="3"/>
  <c r="I1675" i="3"/>
  <c r="AE1674" i="3"/>
  <c r="Y1674" i="3"/>
  <c r="U1674" i="3"/>
  <c r="V1674" i="3" s="1"/>
  <c r="S1674" i="3"/>
  <c r="O1674" i="3"/>
  <c r="P1674" i="3" s="1"/>
  <c r="I1674" i="3"/>
  <c r="AE1673" i="3"/>
  <c r="Y1673" i="3"/>
  <c r="U1673" i="3"/>
  <c r="V1673" i="3" s="1"/>
  <c r="S1673" i="3"/>
  <c r="O1673" i="3"/>
  <c r="I1673" i="3"/>
  <c r="AE1672" i="3"/>
  <c r="Y1672" i="3"/>
  <c r="U1672" i="3"/>
  <c r="V1672" i="3" s="1"/>
  <c r="S1672" i="3"/>
  <c r="O1672" i="3"/>
  <c r="Q1672" i="3" s="1"/>
  <c r="I1672" i="3"/>
  <c r="AE1671" i="3"/>
  <c r="Y1671" i="3"/>
  <c r="U1671" i="3"/>
  <c r="V1671" i="3" s="1"/>
  <c r="S1671" i="3"/>
  <c r="O1671" i="3"/>
  <c r="I1671" i="3"/>
  <c r="AD1664" i="3"/>
  <c r="AC1664" i="3"/>
  <c r="N1664" i="3"/>
  <c r="AE1663" i="3"/>
  <c r="U1663" i="3"/>
  <c r="V1663" i="3" s="1"/>
  <c r="S1663" i="3"/>
  <c r="O1663" i="3"/>
  <c r="I1663" i="3"/>
  <c r="AE1662" i="3"/>
  <c r="Y1662" i="3"/>
  <c r="V1662" i="3"/>
  <c r="U1662" i="3"/>
  <c r="S1662" i="3"/>
  <c r="Q1662" i="3"/>
  <c r="AA1662" i="3" s="1"/>
  <c r="O1662" i="3"/>
  <c r="P1662" i="3" s="1"/>
  <c r="I1662" i="3"/>
  <c r="AE1661" i="3"/>
  <c r="U1661" i="3"/>
  <c r="V1661" i="3" s="1"/>
  <c r="S1661" i="3"/>
  <c r="Q1661" i="3"/>
  <c r="AA1661" i="3" s="1"/>
  <c r="O1661" i="3"/>
  <c r="P1661" i="3" s="1"/>
  <c r="I1661" i="3"/>
  <c r="W1661" i="3" s="1"/>
  <c r="AE1660" i="3"/>
  <c r="U1660" i="3"/>
  <c r="V1660" i="3" s="1"/>
  <c r="S1660" i="3"/>
  <c r="O1660" i="3"/>
  <c r="I1660" i="3"/>
  <c r="AE1659" i="3"/>
  <c r="U1659" i="3"/>
  <c r="V1659" i="3" s="1"/>
  <c r="W1659" i="3" s="1"/>
  <c r="S1659" i="3"/>
  <c r="O1659" i="3"/>
  <c r="I1659" i="3"/>
  <c r="AE1658" i="3"/>
  <c r="Y1658" i="3"/>
  <c r="U1658" i="3"/>
  <c r="V1658" i="3" s="1"/>
  <c r="S1658" i="3"/>
  <c r="O1658" i="3"/>
  <c r="I1658" i="3"/>
  <c r="AE1657" i="3"/>
  <c r="U1657" i="3"/>
  <c r="V1657" i="3" s="1"/>
  <c r="S1657" i="3"/>
  <c r="O1657" i="3"/>
  <c r="I1657" i="3"/>
  <c r="AE1656" i="3"/>
  <c r="U1656" i="3"/>
  <c r="V1656" i="3" s="1"/>
  <c r="S1656" i="3"/>
  <c r="O1656" i="3"/>
  <c r="I1656" i="3"/>
  <c r="AE1655" i="3"/>
  <c r="U1655" i="3"/>
  <c r="V1655" i="3" s="1"/>
  <c r="S1655" i="3"/>
  <c r="O1655" i="3"/>
  <c r="I1655" i="3"/>
  <c r="AE1654" i="3"/>
  <c r="U1654" i="3"/>
  <c r="V1654" i="3" s="1"/>
  <c r="S1654" i="3"/>
  <c r="O1654" i="3"/>
  <c r="I1654" i="3"/>
  <c r="AE1653" i="3"/>
  <c r="U1653" i="3"/>
  <c r="V1653" i="3" s="1"/>
  <c r="S1653" i="3"/>
  <c r="O1653" i="3"/>
  <c r="I1653" i="3"/>
  <c r="AE1652" i="3"/>
  <c r="Y1652" i="3"/>
  <c r="U1652" i="3"/>
  <c r="V1652" i="3" s="1"/>
  <c r="S1652" i="3"/>
  <c r="O1652" i="3"/>
  <c r="P1652" i="3" s="1"/>
  <c r="I1652" i="3"/>
  <c r="AE1651" i="3"/>
  <c r="Y1651" i="3"/>
  <c r="U1651" i="3"/>
  <c r="V1651" i="3" s="1"/>
  <c r="S1651" i="3"/>
  <c r="O1651" i="3"/>
  <c r="I1651" i="3"/>
  <c r="AE1650" i="3"/>
  <c r="Y1650" i="3"/>
  <c r="U1650" i="3"/>
  <c r="V1650" i="3" s="1"/>
  <c r="S1650" i="3"/>
  <c r="O1650" i="3"/>
  <c r="I1650" i="3"/>
  <c r="AE1649" i="3"/>
  <c r="U1649" i="3"/>
  <c r="V1649" i="3" s="1"/>
  <c r="S1649" i="3"/>
  <c r="O1649" i="3"/>
  <c r="P1649" i="3" s="1"/>
  <c r="I1649" i="3"/>
  <c r="AE1648" i="3"/>
  <c r="U1648" i="3"/>
  <c r="V1648" i="3" s="1"/>
  <c r="S1648" i="3"/>
  <c r="O1648" i="3"/>
  <c r="I1648" i="3"/>
  <c r="AE1647" i="3"/>
  <c r="Y1647" i="3"/>
  <c r="U1647" i="3"/>
  <c r="V1647" i="3" s="1"/>
  <c r="S1647" i="3"/>
  <c r="O1647" i="3"/>
  <c r="I1647" i="3"/>
  <c r="AE1646" i="3"/>
  <c r="Y1646" i="3"/>
  <c r="U1646" i="3"/>
  <c r="V1646" i="3" s="1"/>
  <c r="S1646" i="3"/>
  <c r="Q1646" i="3"/>
  <c r="AA1646" i="3" s="1"/>
  <c r="O1646" i="3"/>
  <c r="P1646" i="3" s="1"/>
  <c r="I1646" i="3"/>
  <c r="AE1645" i="3"/>
  <c r="Y1645" i="3"/>
  <c r="U1645" i="3"/>
  <c r="V1645" i="3" s="1"/>
  <c r="S1645" i="3"/>
  <c r="O1645" i="3"/>
  <c r="I1645" i="3"/>
  <c r="AE1644" i="3"/>
  <c r="Y1644" i="3"/>
  <c r="U1644" i="3"/>
  <c r="V1644" i="3" s="1"/>
  <c r="S1644" i="3"/>
  <c r="O1644" i="3"/>
  <c r="P1644" i="3" s="1"/>
  <c r="I1644" i="3"/>
  <c r="AE1643" i="3"/>
  <c r="Y1643" i="3"/>
  <c r="U1643" i="3"/>
  <c r="V1643" i="3" s="1"/>
  <c r="S1643" i="3"/>
  <c r="O1643" i="3"/>
  <c r="I1643" i="3"/>
  <c r="AE1642" i="3"/>
  <c r="Y1642" i="3"/>
  <c r="U1642" i="3"/>
  <c r="V1642" i="3" s="1"/>
  <c r="S1642" i="3"/>
  <c r="O1642" i="3"/>
  <c r="I1642" i="3"/>
  <c r="AE1641" i="3"/>
  <c r="Y1641" i="3"/>
  <c r="U1641" i="3"/>
  <c r="V1641" i="3" s="1"/>
  <c r="S1641" i="3"/>
  <c r="O1641" i="3"/>
  <c r="I1641" i="3"/>
  <c r="AE1640" i="3"/>
  <c r="Y1640" i="3"/>
  <c r="U1640" i="3"/>
  <c r="V1640" i="3" s="1"/>
  <c r="S1640" i="3"/>
  <c r="O1640" i="3"/>
  <c r="I1640" i="3"/>
  <c r="AE1639" i="3"/>
  <c r="Y1639" i="3"/>
  <c r="U1639" i="3"/>
  <c r="V1639" i="3" s="1"/>
  <c r="S1639" i="3"/>
  <c r="O1639" i="3"/>
  <c r="I1639" i="3"/>
  <c r="AE1638" i="3"/>
  <c r="Y1638" i="3"/>
  <c r="U1638" i="3"/>
  <c r="V1638" i="3" s="1"/>
  <c r="S1638" i="3"/>
  <c r="Q1638" i="3"/>
  <c r="AA1638" i="3" s="1"/>
  <c r="O1638" i="3"/>
  <c r="P1638" i="3" s="1"/>
  <c r="I1638" i="3"/>
  <c r="AE1637" i="3"/>
  <c r="Y1637" i="3"/>
  <c r="U1637" i="3"/>
  <c r="V1637" i="3" s="1"/>
  <c r="S1637" i="3"/>
  <c r="O1637" i="3"/>
  <c r="I1637" i="3"/>
  <c r="AE1636" i="3"/>
  <c r="Y1636" i="3"/>
  <c r="U1636" i="3"/>
  <c r="V1636" i="3" s="1"/>
  <c r="S1636" i="3"/>
  <c r="O1636" i="3"/>
  <c r="P1636" i="3" s="1"/>
  <c r="I1636" i="3"/>
  <c r="AE1635" i="3"/>
  <c r="Y1635" i="3"/>
  <c r="U1635" i="3"/>
  <c r="V1635" i="3" s="1"/>
  <c r="S1635" i="3"/>
  <c r="O1635" i="3"/>
  <c r="I1635" i="3"/>
  <c r="AE1634" i="3"/>
  <c r="Y1634" i="3"/>
  <c r="U1634" i="3"/>
  <c r="V1634" i="3" s="1"/>
  <c r="S1634" i="3"/>
  <c r="O1634" i="3"/>
  <c r="I1634" i="3"/>
  <c r="AE1633" i="3"/>
  <c r="Y1633" i="3"/>
  <c r="U1633" i="3"/>
  <c r="V1633" i="3" s="1"/>
  <c r="S1633" i="3"/>
  <c r="O1633" i="3"/>
  <c r="I1633" i="3"/>
  <c r="AE1632" i="3"/>
  <c r="U1632" i="3"/>
  <c r="V1632" i="3" s="1"/>
  <c r="S1632" i="3"/>
  <c r="O1632" i="3"/>
  <c r="I1632" i="3"/>
  <c r="AE1631" i="3"/>
  <c r="U1631" i="3"/>
  <c r="V1631" i="3" s="1"/>
  <c r="S1631" i="3"/>
  <c r="O1631" i="3"/>
  <c r="I1631" i="3"/>
  <c r="AE1630" i="3"/>
  <c r="U1630" i="3"/>
  <c r="V1630" i="3" s="1"/>
  <c r="S1630" i="3"/>
  <c r="O1630" i="3"/>
  <c r="I1630" i="3"/>
  <c r="AE1629" i="3"/>
  <c r="U1629" i="3"/>
  <c r="V1629" i="3" s="1"/>
  <c r="S1629" i="3"/>
  <c r="O1629" i="3"/>
  <c r="I1629" i="3"/>
  <c r="AE1628" i="3"/>
  <c r="Y1628" i="3"/>
  <c r="U1628" i="3"/>
  <c r="V1628" i="3" s="1"/>
  <c r="S1628" i="3"/>
  <c r="O1628" i="3"/>
  <c r="I1628" i="3"/>
  <c r="AE1627" i="3"/>
  <c r="U1627" i="3"/>
  <c r="V1627" i="3" s="1"/>
  <c r="S1627" i="3"/>
  <c r="O1627" i="3"/>
  <c r="I1627" i="3"/>
  <c r="AE1626" i="3"/>
  <c r="U1626" i="3"/>
  <c r="V1626" i="3" s="1"/>
  <c r="S1626" i="3"/>
  <c r="O1626" i="3"/>
  <c r="I1626" i="3"/>
  <c r="AE1625" i="3"/>
  <c r="Y1625" i="3"/>
  <c r="U1625" i="3"/>
  <c r="V1625" i="3" s="1"/>
  <c r="S1625" i="3"/>
  <c r="O1625" i="3"/>
  <c r="P1625" i="3" s="1"/>
  <c r="I1625" i="3"/>
  <c r="AE1624" i="3"/>
  <c r="Y1624" i="3"/>
  <c r="U1624" i="3"/>
  <c r="V1624" i="3" s="1"/>
  <c r="S1624" i="3"/>
  <c r="O1624" i="3"/>
  <c r="I1624" i="3"/>
  <c r="AE1623" i="3"/>
  <c r="Y1623" i="3"/>
  <c r="U1623" i="3"/>
  <c r="V1623" i="3" s="1"/>
  <c r="S1623" i="3"/>
  <c r="P1623" i="3"/>
  <c r="O1623" i="3"/>
  <c r="Q1623" i="3" s="1"/>
  <c r="I1623" i="3"/>
  <c r="AE1622" i="3"/>
  <c r="U1622" i="3"/>
  <c r="V1622" i="3" s="1"/>
  <c r="S1622" i="3"/>
  <c r="O1622" i="3"/>
  <c r="I1622" i="3"/>
  <c r="AE1621" i="3"/>
  <c r="U1621" i="3"/>
  <c r="V1621" i="3" s="1"/>
  <c r="S1621" i="3"/>
  <c r="O1621" i="3"/>
  <c r="I1621" i="3"/>
  <c r="AE1620" i="3"/>
  <c r="U1620" i="3"/>
  <c r="V1620" i="3" s="1"/>
  <c r="S1620" i="3"/>
  <c r="O1620" i="3"/>
  <c r="I1620" i="3"/>
  <c r="AE1619" i="3"/>
  <c r="U1619" i="3"/>
  <c r="V1619" i="3" s="1"/>
  <c r="S1619" i="3"/>
  <c r="O1619" i="3"/>
  <c r="I1619" i="3"/>
  <c r="AE1618" i="3"/>
  <c r="U1618" i="3"/>
  <c r="V1618" i="3" s="1"/>
  <c r="S1618" i="3"/>
  <c r="O1618" i="3"/>
  <c r="I1618" i="3"/>
  <c r="AE1617" i="3"/>
  <c r="U1617" i="3"/>
  <c r="V1617" i="3" s="1"/>
  <c r="S1617" i="3"/>
  <c r="O1617" i="3"/>
  <c r="I1617" i="3"/>
  <c r="AE1616" i="3"/>
  <c r="U1616" i="3"/>
  <c r="V1616" i="3" s="1"/>
  <c r="S1616" i="3"/>
  <c r="O1616" i="3"/>
  <c r="I1616" i="3"/>
  <c r="AE1615" i="3"/>
  <c r="U1615" i="3"/>
  <c r="V1615" i="3" s="1"/>
  <c r="S1615" i="3"/>
  <c r="O1615" i="3"/>
  <c r="Q1615" i="3" s="1"/>
  <c r="I1615" i="3"/>
  <c r="AE1614" i="3"/>
  <c r="U1614" i="3"/>
  <c r="V1614" i="3" s="1"/>
  <c r="S1614" i="3"/>
  <c r="O1614" i="3"/>
  <c r="I1614" i="3"/>
  <c r="AE1613" i="3"/>
  <c r="U1613" i="3"/>
  <c r="V1613" i="3" s="1"/>
  <c r="S1613" i="3"/>
  <c r="O1613" i="3"/>
  <c r="Q1613" i="3" s="1"/>
  <c r="I1613" i="3"/>
  <c r="AE1612" i="3"/>
  <c r="U1612" i="3"/>
  <c r="V1612" i="3" s="1"/>
  <c r="S1612" i="3"/>
  <c r="O1612" i="3"/>
  <c r="I1612" i="3"/>
  <c r="AE1611" i="3"/>
  <c r="U1611" i="3"/>
  <c r="V1611" i="3" s="1"/>
  <c r="S1611" i="3"/>
  <c r="O1611" i="3"/>
  <c r="I1611" i="3"/>
  <c r="AE1610" i="3"/>
  <c r="U1610" i="3"/>
  <c r="V1610" i="3" s="1"/>
  <c r="S1610" i="3"/>
  <c r="O1610" i="3"/>
  <c r="I1610" i="3"/>
  <c r="AE1609" i="3"/>
  <c r="U1609" i="3"/>
  <c r="V1609" i="3" s="1"/>
  <c r="S1609" i="3"/>
  <c r="O1609" i="3"/>
  <c r="Q1609" i="3" s="1"/>
  <c r="I1609" i="3"/>
  <c r="AE1608" i="3"/>
  <c r="Y1608" i="3"/>
  <c r="U1608" i="3"/>
  <c r="V1608" i="3" s="1"/>
  <c r="S1608" i="3"/>
  <c r="O1608" i="3"/>
  <c r="I1608" i="3"/>
  <c r="AE1607" i="3"/>
  <c r="Y1607" i="3"/>
  <c r="U1607" i="3"/>
  <c r="V1607" i="3" s="1"/>
  <c r="S1607" i="3"/>
  <c r="O1607" i="3"/>
  <c r="Q1607" i="3" s="1"/>
  <c r="AA1607" i="3" s="1"/>
  <c r="I1607" i="3"/>
  <c r="AE1606" i="3"/>
  <c r="Y1606" i="3"/>
  <c r="U1606" i="3"/>
  <c r="V1606" i="3" s="1"/>
  <c r="S1606" i="3"/>
  <c r="O1606" i="3"/>
  <c r="P1606" i="3" s="1"/>
  <c r="I1606" i="3"/>
  <c r="AE1605" i="3"/>
  <c r="Y1605" i="3"/>
  <c r="U1605" i="3"/>
  <c r="V1605" i="3" s="1"/>
  <c r="S1605" i="3"/>
  <c r="O1605" i="3"/>
  <c r="I1605" i="3"/>
  <c r="AE1604" i="3"/>
  <c r="Y1604" i="3"/>
  <c r="U1604" i="3"/>
  <c r="V1604" i="3" s="1"/>
  <c r="S1604" i="3"/>
  <c r="O1604" i="3"/>
  <c r="I1604" i="3"/>
  <c r="AE1603" i="3"/>
  <c r="Y1603" i="3"/>
  <c r="V1603" i="3"/>
  <c r="U1603" i="3"/>
  <c r="S1603" i="3"/>
  <c r="O1603" i="3"/>
  <c r="Q1603" i="3" s="1"/>
  <c r="AA1603" i="3" s="1"/>
  <c r="I1603" i="3"/>
  <c r="AE1602" i="3"/>
  <c r="Y1602" i="3"/>
  <c r="U1602" i="3"/>
  <c r="V1602" i="3" s="1"/>
  <c r="S1602" i="3"/>
  <c r="O1602" i="3"/>
  <c r="I1602" i="3"/>
  <c r="AE1601" i="3"/>
  <c r="Y1601" i="3"/>
  <c r="U1601" i="3"/>
  <c r="V1601" i="3" s="1"/>
  <c r="S1601" i="3"/>
  <c r="O1601" i="3"/>
  <c r="Q1601" i="3" s="1"/>
  <c r="AA1601" i="3" s="1"/>
  <c r="I1601" i="3"/>
  <c r="AE1600" i="3"/>
  <c r="Y1600" i="3"/>
  <c r="U1600" i="3"/>
  <c r="V1600" i="3" s="1"/>
  <c r="W1600" i="3" s="1"/>
  <c r="S1600" i="3"/>
  <c r="O1600" i="3"/>
  <c r="I1600" i="3"/>
  <c r="AE1599" i="3"/>
  <c r="Y1599" i="3"/>
  <c r="U1599" i="3"/>
  <c r="V1599" i="3" s="1"/>
  <c r="S1599" i="3"/>
  <c r="O1599" i="3"/>
  <c r="Q1599" i="3" s="1"/>
  <c r="AA1599" i="3" s="1"/>
  <c r="I1599" i="3"/>
  <c r="W1599" i="3" s="1"/>
  <c r="AE1598" i="3"/>
  <c r="Y1598" i="3"/>
  <c r="U1598" i="3"/>
  <c r="V1598" i="3" s="1"/>
  <c r="S1598" i="3"/>
  <c r="O1598" i="3"/>
  <c r="P1598" i="3" s="1"/>
  <c r="I1598" i="3"/>
  <c r="AE1597" i="3"/>
  <c r="Y1597" i="3"/>
  <c r="U1597" i="3"/>
  <c r="V1597" i="3" s="1"/>
  <c r="S1597" i="3"/>
  <c r="O1597" i="3"/>
  <c r="I1597" i="3"/>
  <c r="AE1596" i="3"/>
  <c r="Y1596" i="3"/>
  <c r="U1596" i="3"/>
  <c r="V1596" i="3" s="1"/>
  <c r="W1596" i="3" s="1"/>
  <c r="S1596" i="3"/>
  <c r="O1596" i="3"/>
  <c r="I1596" i="3"/>
  <c r="AE1595" i="3"/>
  <c r="Y1595" i="3"/>
  <c r="U1595" i="3"/>
  <c r="V1595" i="3" s="1"/>
  <c r="S1595" i="3"/>
  <c r="P1595" i="3"/>
  <c r="O1595" i="3"/>
  <c r="Q1595" i="3" s="1"/>
  <c r="AA1595" i="3" s="1"/>
  <c r="I1595" i="3"/>
  <c r="AE1594" i="3"/>
  <c r="Y1594" i="3"/>
  <c r="U1594" i="3"/>
  <c r="V1594" i="3" s="1"/>
  <c r="S1594" i="3"/>
  <c r="O1594" i="3"/>
  <c r="I1594" i="3"/>
  <c r="AE1593" i="3"/>
  <c r="Y1593" i="3"/>
  <c r="U1593" i="3"/>
  <c r="V1593" i="3" s="1"/>
  <c r="S1593" i="3"/>
  <c r="O1593" i="3"/>
  <c r="P1593" i="3" s="1"/>
  <c r="I1593" i="3"/>
  <c r="AE1592" i="3"/>
  <c r="Y1592" i="3"/>
  <c r="U1592" i="3"/>
  <c r="V1592" i="3" s="1"/>
  <c r="W1592" i="3" s="1"/>
  <c r="S1592" i="3"/>
  <c r="O1592" i="3"/>
  <c r="I1592" i="3"/>
  <c r="AE1591" i="3"/>
  <c r="Y1591" i="3"/>
  <c r="U1591" i="3"/>
  <c r="V1591" i="3" s="1"/>
  <c r="S1591" i="3"/>
  <c r="O1591" i="3"/>
  <c r="I1591" i="3"/>
  <c r="AE1590" i="3"/>
  <c r="Y1590" i="3"/>
  <c r="U1590" i="3"/>
  <c r="V1590" i="3" s="1"/>
  <c r="S1590" i="3"/>
  <c r="O1590" i="3"/>
  <c r="I1590" i="3"/>
  <c r="W1590" i="3" s="1"/>
  <c r="AE1589" i="3"/>
  <c r="Y1589" i="3"/>
  <c r="U1589" i="3"/>
  <c r="V1589" i="3" s="1"/>
  <c r="S1589" i="3"/>
  <c r="O1589" i="3"/>
  <c r="I1589" i="3"/>
  <c r="AE1588" i="3"/>
  <c r="Y1588" i="3"/>
  <c r="U1588" i="3"/>
  <c r="V1588" i="3" s="1"/>
  <c r="S1588" i="3"/>
  <c r="O1588" i="3"/>
  <c r="I1588" i="3"/>
  <c r="AE1587" i="3"/>
  <c r="Y1587" i="3"/>
  <c r="U1587" i="3"/>
  <c r="V1587" i="3" s="1"/>
  <c r="S1587" i="3"/>
  <c r="O1587" i="3"/>
  <c r="Q1587" i="3" s="1"/>
  <c r="AA1587" i="3" s="1"/>
  <c r="I1587" i="3"/>
  <c r="AE1586" i="3"/>
  <c r="Y1586" i="3"/>
  <c r="U1586" i="3"/>
  <c r="V1586" i="3" s="1"/>
  <c r="S1586" i="3"/>
  <c r="O1586" i="3"/>
  <c r="P1586" i="3" s="1"/>
  <c r="I1586" i="3"/>
  <c r="AE1585" i="3"/>
  <c r="Y1585" i="3"/>
  <c r="U1585" i="3"/>
  <c r="V1585" i="3" s="1"/>
  <c r="S1585" i="3"/>
  <c r="O1585" i="3"/>
  <c r="Q1585" i="3" s="1"/>
  <c r="AA1585" i="3" s="1"/>
  <c r="I1585" i="3"/>
  <c r="AE1584" i="3"/>
  <c r="Y1584" i="3"/>
  <c r="U1584" i="3"/>
  <c r="V1584" i="3" s="1"/>
  <c r="S1584" i="3"/>
  <c r="O1584" i="3"/>
  <c r="I1584" i="3"/>
  <c r="AE1583" i="3"/>
  <c r="Y1583" i="3"/>
  <c r="U1583" i="3"/>
  <c r="V1583" i="3" s="1"/>
  <c r="S1583" i="3"/>
  <c r="O1583" i="3"/>
  <c r="I1583" i="3"/>
  <c r="AE1582" i="3"/>
  <c r="Y1582" i="3"/>
  <c r="U1582" i="3"/>
  <c r="V1582" i="3" s="1"/>
  <c r="S1582" i="3"/>
  <c r="O1582" i="3"/>
  <c r="I1582" i="3"/>
  <c r="AE1581" i="3"/>
  <c r="Y1581" i="3"/>
  <c r="U1581" i="3"/>
  <c r="V1581" i="3" s="1"/>
  <c r="S1581" i="3"/>
  <c r="O1581" i="3"/>
  <c r="I1581" i="3"/>
  <c r="AE1580" i="3"/>
  <c r="Y1580" i="3"/>
  <c r="U1580" i="3"/>
  <c r="V1580" i="3" s="1"/>
  <c r="S1580" i="3"/>
  <c r="O1580" i="3"/>
  <c r="I1580" i="3"/>
  <c r="AE1579" i="3"/>
  <c r="Y1579" i="3"/>
  <c r="U1579" i="3"/>
  <c r="V1579" i="3" s="1"/>
  <c r="S1579" i="3"/>
  <c r="O1579" i="3"/>
  <c r="I1579" i="3"/>
  <c r="AE1578" i="3"/>
  <c r="Y1578" i="3"/>
  <c r="U1578" i="3"/>
  <c r="V1578" i="3" s="1"/>
  <c r="S1578" i="3"/>
  <c r="O1578" i="3"/>
  <c r="I1578" i="3"/>
  <c r="AE1577" i="3"/>
  <c r="Y1577" i="3"/>
  <c r="U1577" i="3"/>
  <c r="V1577" i="3" s="1"/>
  <c r="S1577" i="3"/>
  <c r="O1577" i="3"/>
  <c r="Q1577" i="3" s="1"/>
  <c r="AA1577" i="3" s="1"/>
  <c r="I1577" i="3"/>
  <c r="AE1576" i="3"/>
  <c r="Y1576" i="3"/>
  <c r="U1576" i="3"/>
  <c r="V1576" i="3" s="1"/>
  <c r="S1576" i="3"/>
  <c r="O1576" i="3"/>
  <c r="I1576" i="3"/>
  <c r="AE1575" i="3"/>
  <c r="Y1575" i="3"/>
  <c r="U1575" i="3"/>
  <c r="V1575" i="3" s="1"/>
  <c r="S1575" i="3"/>
  <c r="O1575" i="3"/>
  <c r="I1575" i="3"/>
  <c r="AE1574" i="3"/>
  <c r="Y1574" i="3"/>
  <c r="U1574" i="3"/>
  <c r="V1574" i="3" s="1"/>
  <c r="S1574" i="3"/>
  <c r="O1574" i="3"/>
  <c r="I1574" i="3"/>
  <c r="AE1573" i="3"/>
  <c r="Y1573" i="3"/>
  <c r="U1573" i="3"/>
  <c r="V1573" i="3" s="1"/>
  <c r="S1573" i="3"/>
  <c r="O1573" i="3"/>
  <c r="I1573" i="3"/>
  <c r="AE1572" i="3"/>
  <c r="Y1572" i="3"/>
  <c r="U1572" i="3"/>
  <c r="V1572" i="3" s="1"/>
  <c r="W1572" i="3" s="1"/>
  <c r="S1572" i="3"/>
  <c r="O1572" i="3"/>
  <c r="I1572" i="3"/>
  <c r="AE1571" i="3"/>
  <c r="Y1571" i="3"/>
  <c r="U1571" i="3"/>
  <c r="V1571" i="3" s="1"/>
  <c r="S1571" i="3"/>
  <c r="O1571" i="3"/>
  <c r="Q1571" i="3" s="1"/>
  <c r="AA1571" i="3" s="1"/>
  <c r="I1571" i="3"/>
  <c r="AE1570" i="3"/>
  <c r="Y1570" i="3"/>
  <c r="U1570" i="3"/>
  <c r="V1570" i="3" s="1"/>
  <c r="S1570" i="3"/>
  <c r="O1570" i="3"/>
  <c r="P1570" i="3" s="1"/>
  <c r="I1570" i="3"/>
  <c r="AE1569" i="3"/>
  <c r="Y1569" i="3"/>
  <c r="U1569" i="3"/>
  <c r="V1569" i="3" s="1"/>
  <c r="S1569" i="3"/>
  <c r="O1569" i="3"/>
  <c r="I1569" i="3"/>
  <c r="AE1568" i="3"/>
  <c r="Y1568" i="3"/>
  <c r="U1568" i="3"/>
  <c r="V1568" i="3" s="1"/>
  <c r="S1568" i="3"/>
  <c r="O1568" i="3"/>
  <c r="Q1568" i="3" s="1"/>
  <c r="AA1568" i="3" s="1"/>
  <c r="I1568" i="3"/>
  <c r="AE1567" i="3"/>
  <c r="Y1567" i="3"/>
  <c r="U1567" i="3"/>
  <c r="V1567" i="3" s="1"/>
  <c r="S1567" i="3"/>
  <c r="O1567" i="3"/>
  <c r="P1567" i="3" s="1"/>
  <c r="I1567" i="3"/>
  <c r="AE1566" i="3"/>
  <c r="Y1566" i="3"/>
  <c r="U1566" i="3"/>
  <c r="V1566" i="3" s="1"/>
  <c r="S1566" i="3"/>
  <c r="O1566" i="3"/>
  <c r="Q1566" i="3" s="1"/>
  <c r="AA1566" i="3" s="1"/>
  <c r="I1566" i="3"/>
  <c r="AE1565" i="3"/>
  <c r="Y1565" i="3"/>
  <c r="U1565" i="3"/>
  <c r="V1565" i="3" s="1"/>
  <c r="S1565" i="3"/>
  <c r="O1565" i="3"/>
  <c r="I1565" i="3"/>
  <c r="AE1564" i="3"/>
  <c r="Y1564" i="3"/>
  <c r="U1564" i="3"/>
  <c r="V1564" i="3" s="1"/>
  <c r="S1564" i="3"/>
  <c r="O1564" i="3"/>
  <c r="Q1564" i="3" s="1"/>
  <c r="AA1564" i="3" s="1"/>
  <c r="I1564" i="3"/>
  <c r="AE1563" i="3"/>
  <c r="Y1563" i="3"/>
  <c r="U1563" i="3"/>
  <c r="V1563" i="3" s="1"/>
  <c r="S1563" i="3"/>
  <c r="O1563" i="3"/>
  <c r="I1563" i="3"/>
  <c r="AE1562" i="3"/>
  <c r="Y1562" i="3"/>
  <c r="U1562" i="3"/>
  <c r="V1562" i="3" s="1"/>
  <c r="S1562" i="3"/>
  <c r="O1562" i="3"/>
  <c r="I1562" i="3"/>
  <c r="AE1561" i="3"/>
  <c r="Y1561" i="3"/>
  <c r="U1561" i="3"/>
  <c r="V1561" i="3" s="1"/>
  <c r="S1561" i="3"/>
  <c r="O1561" i="3"/>
  <c r="I1561" i="3"/>
  <c r="AE1560" i="3"/>
  <c r="Y1560" i="3"/>
  <c r="U1560" i="3"/>
  <c r="V1560" i="3" s="1"/>
  <c r="S1560" i="3"/>
  <c r="O1560" i="3"/>
  <c r="I1560" i="3"/>
  <c r="AE1559" i="3"/>
  <c r="Y1559" i="3"/>
  <c r="U1559" i="3"/>
  <c r="V1559" i="3" s="1"/>
  <c r="S1559" i="3"/>
  <c r="Q1559" i="3"/>
  <c r="AA1559" i="3" s="1"/>
  <c r="O1559" i="3"/>
  <c r="P1559" i="3" s="1"/>
  <c r="I1559" i="3"/>
  <c r="W1559" i="3" s="1"/>
  <c r="AE1558" i="3"/>
  <c r="Y1558" i="3"/>
  <c r="U1558" i="3"/>
  <c r="V1558" i="3" s="1"/>
  <c r="S1558" i="3"/>
  <c r="O1558" i="3"/>
  <c r="I1558" i="3"/>
  <c r="AE1557" i="3"/>
  <c r="Y1557" i="3"/>
  <c r="U1557" i="3"/>
  <c r="V1557" i="3" s="1"/>
  <c r="S1557" i="3"/>
  <c r="O1557" i="3"/>
  <c r="I1557" i="3"/>
  <c r="AE1556" i="3"/>
  <c r="Y1556" i="3"/>
  <c r="V1556" i="3"/>
  <c r="U1556" i="3"/>
  <c r="S1556" i="3"/>
  <c r="O1556" i="3"/>
  <c r="Q1556" i="3" s="1"/>
  <c r="AA1556" i="3" s="1"/>
  <c r="I1556" i="3"/>
  <c r="AE1555" i="3"/>
  <c r="Y1555" i="3"/>
  <c r="U1555" i="3"/>
  <c r="V1555" i="3" s="1"/>
  <c r="S1555" i="3"/>
  <c r="O1555" i="3"/>
  <c r="P1555" i="3" s="1"/>
  <c r="I1555" i="3"/>
  <c r="W1555" i="3" s="1"/>
  <c r="AE1554" i="3"/>
  <c r="Y1554" i="3"/>
  <c r="U1554" i="3"/>
  <c r="V1554" i="3" s="1"/>
  <c r="S1554" i="3"/>
  <c r="O1554" i="3"/>
  <c r="Q1554" i="3" s="1"/>
  <c r="AA1554" i="3" s="1"/>
  <c r="I1554" i="3"/>
  <c r="AE1553" i="3"/>
  <c r="Y1553" i="3"/>
  <c r="U1553" i="3"/>
  <c r="V1553" i="3" s="1"/>
  <c r="S1553" i="3"/>
  <c r="O1553" i="3"/>
  <c r="I1553" i="3"/>
  <c r="AE1552" i="3"/>
  <c r="Y1552" i="3"/>
  <c r="U1552" i="3"/>
  <c r="V1552" i="3" s="1"/>
  <c r="S1552" i="3"/>
  <c r="O1552" i="3"/>
  <c r="Q1552" i="3" s="1"/>
  <c r="AA1552" i="3" s="1"/>
  <c r="I1552" i="3"/>
  <c r="AE1551" i="3"/>
  <c r="Y1551" i="3"/>
  <c r="U1551" i="3"/>
  <c r="V1551" i="3" s="1"/>
  <c r="S1551" i="3"/>
  <c r="Q1551" i="3"/>
  <c r="AA1551" i="3" s="1"/>
  <c r="O1551" i="3"/>
  <c r="P1551" i="3" s="1"/>
  <c r="I1551" i="3"/>
  <c r="AE1550" i="3"/>
  <c r="Y1550" i="3"/>
  <c r="U1550" i="3"/>
  <c r="V1550" i="3" s="1"/>
  <c r="S1550" i="3"/>
  <c r="O1550" i="3"/>
  <c r="P1550" i="3" s="1"/>
  <c r="I1550" i="3"/>
  <c r="AE1549" i="3"/>
  <c r="Y1549" i="3"/>
  <c r="U1549" i="3"/>
  <c r="V1549" i="3" s="1"/>
  <c r="S1549" i="3"/>
  <c r="O1549" i="3"/>
  <c r="I1549" i="3"/>
  <c r="AE1548" i="3"/>
  <c r="Y1548" i="3"/>
  <c r="U1548" i="3"/>
  <c r="V1548" i="3" s="1"/>
  <c r="S1548" i="3"/>
  <c r="O1548" i="3"/>
  <c r="Q1548" i="3" s="1"/>
  <c r="AA1548" i="3" s="1"/>
  <c r="I1548" i="3"/>
  <c r="AE1547" i="3"/>
  <c r="Y1547" i="3"/>
  <c r="U1547" i="3"/>
  <c r="V1547" i="3" s="1"/>
  <c r="S1547" i="3"/>
  <c r="O1547" i="3"/>
  <c r="I1547" i="3"/>
  <c r="AE1546" i="3"/>
  <c r="Y1546" i="3"/>
  <c r="U1546" i="3"/>
  <c r="V1546" i="3" s="1"/>
  <c r="S1546" i="3"/>
  <c r="O1546" i="3"/>
  <c r="Q1546" i="3" s="1"/>
  <c r="AA1546" i="3" s="1"/>
  <c r="I1546" i="3"/>
  <c r="AE1545" i="3"/>
  <c r="Y1545" i="3"/>
  <c r="U1545" i="3"/>
  <c r="V1545" i="3" s="1"/>
  <c r="S1545" i="3"/>
  <c r="O1545" i="3"/>
  <c r="I1545" i="3"/>
  <c r="AE1544" i="3"/>
  <c r="Y1544" i="3"/>
  <c r="U1544" i="3"/>
  <c r="V1544" i="3" s="1"/>
  <c r="S1544" i="3"/>
  <c r="O1544" i="3"/>
  <c r="Q1544" i="3" s="1"/>
  <c r="AA1544" i="3" s="1"/>
  <c r="I1544" i="3"/>
  <c r="AE1543" i="3"/>
  <c r="U1543" i="3"/>
  <c r="V1543" i="3" s="1"/>
  <c r="S1543" i="3"/>
  <c r="Z1543" i="3" s="1"/>
  <c r="Q1543" i="3"/>
  <c r="P1543" i="3"/>
  <c r="I1543" i="3"/>
  <c r="AE1542" i="3"/>
  <c r="Y1542" i="3"/>
  <c r="U1542" i="3"/>
  <c r="V1542" i="3" s="1"/>
  <c r="S1542" i="3"/>
  <c r="O1542" i="3"/>
  <c r="I1542" i="3"/>
  <c r="AE1541" i="3"/>
  <c r="Y1541" i="3"/>
  <c r="U1541" i="3"/>
  <c r="V1541" i="3" s="1"/>
  <c r="S1541" i="3"/>
  <c r="O1541" i="3"/>
  <c r="I1541" i="3"/>
  <c r="N1534" i="3"/>
  <c r="AE1533" i="3"/>
  <c r="U1533" i="3"/>
  <c r="V1533" i="3" s="1"/>
  <c r="Q1533" i="3"/>
  <c r="Z1533" i="3" s="1"/>
  <c r="AA1533" i="3" s="1"/>
  <c r="I1533" i="3"/>
  <c r="AE1532" i="3"/>
  <c r="U1532" i="3"/>
  <c r="V1532" i="3" s="1"/>
  <c r="Q1532" i="3"/>
  <c r="Z1532" i="3" s="1"/>
  <c r="AA1532" i="3" s="1"/>
  <c r="I1532" i="3"/>
  <c r="AE1531" i="3"/>
  <c r="U1531" i="3"/>
  <c r="V1531" i="3" s="1"/>
  <c r="Q1531" i="3"/>
  <c r="Z1531" i="3" s="1"/>
  <c r="AA1531" i="3" s="1"/>
  <c r="I1531" i="3"/>
  <c r="AE1530" i="3"/>
  <c r="U1530" i="3"/>
  <c r="V1530" i="3" s="1"/>
  <c r="Q1530" i="3"/>
  <c r="Z1530" i="3" s="1"/>
  <c r="AA1530" i="3" s="1"/>
  <c r="I1530" i="3"/>
  <c r="AE1529" i="3"/>
  <c r="AA1529" i="3"/>
  <c r="U1529" i="3"/>
  <c r="V1529" i="3" s="1"/>
  <c r="Q1529" i="3"/>
  <c r="Z1529" i="3" s="1"/>
  <c r="I1529" i="3"/>
  <c r="AE1528" i="3"/>
  <c r="U1528" i="3"/>
  <c r="V1528" i="3" s="1"/>
  <c r="Q1528" i="3"/>
  <c r="Z1528" i="3" s="1"/>
  <c r="AA1528" i="3" s="1"/>
  <c r="I1528" i="3"/>
  <c r="AE1527" i="3"/>
  <c r="U1527" i="3"/>
  <c r="V1527" i="3" s="1"/>
  <c r="S1527" i="3"/>
  <c r="I1527" i="3"/>
  <c r="AE1526" i="3"/>
  <c r="U1526" i="3"/>
  <c r="V1526" i="3" s="1"/>
  <c r="S1526" i="3"/>
  <c r="X1526" i="3" s="1"/>
  <c r="Y1526" i="3" s="1"/>
  <c r="Z1526" i="3" s="1"/>
  <c r="AA1526" i="3" s="1"/>
  <c r="I1526" i="3"/>
  <c r="AE1525" i="3"/>
  <c r="U1525" i="3"/>
  <c r="V1525" i="3" s="1"/>
  <c r="S1525" i="3"/>
  <c r="I1525" i="3"/>
  <c r="AE1524" i="3"/>
  <c r="U1524" i="3"/>
  <c r="V1524" i="3" s="1"/>
  <c r="S1524" i="3"/>
  <c r="X1524" i="3" s="1"/>
  <c r="Y1524" i="3" s="1"/>
  <c r="Z1524" i="3" s="1"/>
  <c r="AA1524" i="3" s="1"/>
  <c r="I1524" i="3"/>
  <c r="AE1523" i="3"/>
  <c r="U1523" i="3"/>
  <c r="V1523" i="3" s="1"/>
  <c r="S1523" i="3"/>
  <c r="I1523" i="3"/>
  <c r="AE1522" i="3"/>
  <c r="X1522" i="3"/>
  <c r="Y1522" i="3" s="1"/>
  <c r="Z1522" i="3" s="1"/>
  <c r="AA1522" i="3" s="1"/>
  <c r="U1522" i="3"/>
  <c r="V1522" i="3" s="1"/>
  <c r="S1522" i="3"/>
  <c r="I1522" i="3"/>
  <c r="AE1521" i="3"/>
  <c r="U1521" i="3"/>
  <c r="V1521" i="3" s="1"/>
  <c r="S1521" i="3"/>
  <c r="I1521" i="3"/>
  <c r="AE1520" i="3"/>
  <c r="U1520" i="3"/>
  <c r="V1520" i="3" s="1"/>
  <c r="S1520" i="3"/>
  <c r="X1520" i="3" s="1"/>
  <c r="Y1520" i="3" s="1"/>
  <c r="Z1520" i="3" s="1"/>
  <c r="O1520" i="3"/>
  <c r="P1520" i="3" s="1"/>
  <c r="I1520" i="3"/>
  <c r="AE1519" i="3"/>
  <c r="U1519" i="3"/>
  <c r="V1519" i="3" s="1"/>
  <c r="S1519" i="3"/>
  <c r="X1519" i="3" s="1"/>
  <c r="Y1519" i="3" s="1"/>
  <c r="Z1519" i="3" s="1"/>
  <c r="O1519" i="3"/>
  <c r="I1519" i="3"/>
  <c r="AE1518" i="3"/>
  <c r="U1518" i="3"/>
  <c r="V1518" i="3" s="1"/>
  <c r="S1518" i="3"/>
  <c r="X1518" i="3" s="1"/>
  <c r="Y1518" i="3" s="1"/>
  <c r="Z1518" i="3" s="1"/>
  <c r="O1518" i="3"/>
  <c r="I1518" i="3"/>
  <c r="AE1517" i="3"/>
  <c r="U1517" i="3"/>
  <c r="V1517" i="3" s="1"/>
  <c r="S1517" i="3"/>
  <c r="X1517" i="3" s="1"/>
  <c r="Y1517" i="3" s="1"/>
  <c r="Z1517" i="3" s="1"/>
  <c r="O1517" i="3"/>
  <c r="P1517" i="3" s="1"/>
  <c r="I1517" i="3"/>
  <c r="AE1516" i="3"/>
  <c r="U1516" i="3"/>
  <c r="V1516" i="3" s="1"/>
  <c r="S1516" i="3"/>
  <c r="X1516" i="3" s="1"/>
  <c r="Y1516" i="3" s="1"/>
  <c r="Z1516" i="3" s="1"/>
  <c r="Q1516" i="3"/>
  <c r="O1516" i="3"/>
  <c r="P1516" i="3" s="1"/>
  <c r="I1516" i="3"/>
  <c r="AE1515" i="3"/>
  <c r="U1515" i="3"/>
  <c r="V1515" i="3" s="1"/>
  <c r="S1515" i="3"/>
  <c r="X1515" i="3" s="1"/>
  <c r="Y1515" i="3" s="1"/>
  <c r="Z1515" i="3" s="1"/>
  <c r="O1515" i="3"/>
  <c r="I1515" i="3"/>
  <c r="AE1514" i="3"/>
  <c r="U1514" i="3"/>
  <c r="V1514" i="3" s="1"/>
  <c r="S1514" i="3"/>
  <c r="X1514" i="3" s="1"/>
  <c r="Y1514" i="3" s="1"/>
  <c r="Z1514" i="3" s="1"/>
  <c r="O1514" i="3"/>
  <c r="I1514" i="3"/>
  <c r="AE1513" i="3"/>
  <c r="U1513" i="3"/>
  <c r="V1513" i="3" s="1"/>
  <c r="S1513" i="3"/>
  <c r="X1513" i="3" s="1"/>
  <c r="Y1513" i="3" s="1"/>
  <c r="Z1513" i="3" s="1"/>
  <c r="O1513" i="3"/>
  <c r="P1513" i="3" s="1"/>
  <c r="I1513" i="3"/>
  <c r="AE1512" i="3"/>
  <c r="U1512" i="3"/>
  <c r="V1512" i="3" s="1"/>
  <c r="S1512" i="3"/>
  <c r="X1512" i="3" s="1"/>
  <c r="Y1512" i="3" s="1"/>
  <c r="Z1512" i="3" s="1"/>
  <c r="O1512" i="3"/>
  <c r="P1512" i="3" s="1"/>
  <c r="I1512" i="3"/>
  <c r="AE1511" i="3"/>
  <c r="U1511" i="3"/>
  <c r="V1511" i="3" s="1"/>
  <c r="S1511" i="3"/>
  <c r="X1511" i="3" s="1"/>
  <c r="Y1511" i="3" s="1"/>
  <c r="Z1511" i="3" s="1"/>
  <c r="O1511" i="3"/>
  <c r="I1511" i="3"/>
  <c r="AE1510" i="3"/>
  <c r="U1510" i="3"/>
  <c r="V1510" i="3" s="1"/>
  <c r="S1510" i="3"/>
  <c r="X1510" i="3" s="1"/>
  <c r="Y1510" i="3" s="1"/>
  <c r="Z1510" i="3" s="1"/>
  <c r="O1510" i="3"/>
  <c r="I1510" i="3"/>
  <c r="AE1509" i="3"/>
  <c r="U1509" i="3"/>
  <c r="V1509" i="3" s="1"/>
  <c r="S1509" i="3"/>
  <c r="X1509" i="3" s="1"/>
  <c r="Y1509" i="3" s="1"/>
  <c r="Z1509" i="3" s="1"/>
  <c r="O1509" i="3"/>
  <c r="P1509" i="3" s="1"/>
  <c r="I1509" i="3"/>
  <c r="AE1508" i="3"/>
  <c r="U1508" i="3"/>
  <c r="V1508" i="3" s="1"/>
  <c r="S1508" i="3"/>
  <c r="X1508" i="3" s="1"/>
  <c r="Y1508" i="3" s="1"/>
  <c r="Z1508" i="3" s="1"/>
  <c r="O1508" i="3"/>
  <c r="P1508" i="3" s="1"/>
  <c r="I1508" i="3"/>
  <c r="AE1507" i="3"/>
  <c r="U1507" i="3"/>
  <c r="V1507" i="3" s="1"/>
  <c r="S1507" i="3"/>
  <c r="X1507" i="3" s="1"/>
  <c r="Y1507" i="3" s="1"/>
  <c r="Z1507" i="3" s="1"/>
  <c r="O1507" i="3"/>
  <c r="I1507" i="3"/>
  <c r="AE1506" i="3"/>
  <c r="X1506" i="3"/>
  <c r="Y1506" i="3" s="1"/>
  <c r="Z1506" i="3" s="1"/>
  <c r="U1506" i="3"/>
  <c r="V1506" i="3" s="1"/>
  <c r="S1506" i="3"/>
  <c r="O1506" i="3"/>
  <c r="I1506" i="3"/>
  <c r="AE1505" i="3"/>
  <c r="U1505" i="3"/>
  <c r="V1505" i="3" s="1"/>
  <c r="S1505" i="3"/>
  <c r="X1505" i="3" s="1"/>
  <c r="Y1505" i="3" s="1"/>
  <c r="Z1505" i="3" s="1"/>
  <c r="O1505" i="3"/>
  <c r="P1505" i="3" s="1"/>
  <c r="I1505" i="3"/>
  <c r="AE1504" i="3"/>
  <c r="U1504" i="3"/>
  <c r="V1504" i="3" s="1"/>
  <c r="S1504" i="3"/>
  <c r="X1504" i="3" s="1"/>
  <c r="Y1504" i="3" s="1"/>
  <c r="Z1504" i="3" s="1"/>
  <c r="O1504" i="3"/>
  <c r="I1504" i="3"/>
  <c r="AE1503" i="3"/>
  <c r="U1503" i="3"/>
  <c r="V1503" i="3" s="1"/>
  <c r="S1503" i="3"/>
  <c r="X1503" i="3" s="1"/>
  <c r="Y1503" i="3" s="1"/>
  <c r="Z1503" i="3" s="1"/>
  <c r="O1503" i="3"/>
  <c r="I1503" i="3"/>
  <c r="AE1502" i="3"/>
  <c r="U1502" i="3"/>
  <c r="V1502" i="3" s="1"/>
  <c r="S1502" i="3"/>
  <c r="O1502" i="3"/>
  <c r="Q1502" i="3" s="1"/>
  <c r="I1502" i="3"/>
  <c r="AE1501" i="3"/>
  <c r="U1501" i="3"/>
  <c r="V1501" i="3" s="1"/>
  <c r="S1501" i="3"/>
  <c r="O1501" i="3"/>
  <c r="I1501" i="3"/>
  <c r="W1501" i="3" s="1"/>
  <c r="AE1500" i="3"/>
  <c r="U1500" i="3"/>
  <c r="V1500" i="3" s="1"/>
  <c r="S1500" i="3"/>
  <c r="O1500" i="3"/>
  <c r="Q1500" i="3" s="1"/>
  <c r="I1500" i="3"/>
  <c r="AE1499" i="3"/>
  <c r="U1499" i="3"/>
  <c r="V1499" i="3" s="1"/>
  <c r="S1499" i="3"/>
  <c r="Q1499" i="3"/>
  <c r="O1499" i="3"/>
  <c r="P1499" i="3" s="1"/>
  <c r="I1499" i="3"/>
  <c r="AE1498" i="3"/>
  <c r="U1498" i="3"/>
  <c r="V1498" i="3" s="1"/>
  <c r="S1498" i="3"/>
  <c r="O1498" i="3"/>
  <c r="Q1498" i="3" s="1"/>
  <c r="I1498" i="3"/>
  <c r="AE1497" i="3"/>
  <c r="U1497" i="3"/>
  <c r="V1497" i="3" s="1"/>
  <c r="S1497" i="3"/>
  <c r="O1497" i="3"/>
  <c r="I1497" i="3"/>
  <c r="AE1496" i="3"/>
  <c r="U1496" i="3"/>
  <c r="V1496" i="3" s="1"/>
  <c r="S1496" i="3"/>
  <c r="O1496" i="3"/>
  <c r="Q1496" i="3" s="1"/>
  <c r="I1496" i="3"/>
  <c r="AE1495" i="3"/>
  <c r="U1495" i="3"/>
  <c r="V1495" i="3" s="1"/>
  <c r="S1495" i="3"/>
  <c r="O1495" i="3"/>
  <c r="I1495" i="3"/>
  <c r="AE1494" i="3"/>
  <c r="U1494" i="3"/>
  <c r="V1494" i="3" s="1"/>
  <c r="S1494" i="3"/>
  <c r="O1494" i="3"/>
  <c r="I1494" i="3"/>
  <c r="AE1493" i="3"/>
  <c r="U1493" i="3"/>
  <c r="V1493" i="3" s="1"/>
  <c r="S1493" i="3"/>
  <c r="O1493" i="3"/>
  <c r="I1493" i="3"/>
  <c r="AE1492" i="3"/>
  <c r="U1492" i="3"/>
  <c r="V1492" i="3" s="1"/>
  <c r="S1492" i="3"/>
  <c r="O1492" i="3"/>
  <c r="I1492" i="3"/>
  <c r="AE1491" i="3"/>
  <c r="U1491" i="3"/>
  <c r="V1491" i="3" s="1"/>
  <c r="S1491" i="3"/>
  <c r="O1491" i="3"/>
  <c r="P1491" i="3" s="1"/>
  <c r="I1491" i="3"/>
  <c r="AE1490" i="3"/>
  <c r="U1490" i="3"/>
  <c r="V1490" i="3" s="1"/>
  <c r="S1490" i="3"/>
  <c r="O1490" i="3"/>
  <c r="Q1490" i="3" s="1"/>
  <c r="I1490" i="3"/>
  <c r="AE1489" i="3"/>
  <c r="U1489" i="3"/>
  <c r="V1489" i="3" s="1"/>
  <c r="S1489" i="3"/>
  <c r="O1489" i="3"/>
  <c r="I1489" i="3"/>
  <c r="AE1488" i="3"/>
  <c r="U1488" i="3"/>
  <c r="V1488" i="3" s="1"/>
  <c r="S1488" i="3"/>
  <c r="O1488" i="3"/>
  <c r="Q1488" i="3" s="1"/>
  <c r="I1488" i="3"/>
  <c r="AE1487" i="3"/>
  <c r="U1487" i="3"/>
  <c r="V1487" i="3" s="1"/>
  <c r="S1487" i="3"/>
  <c r="O1487" i="3"/>
  <c r="I1487" i="3"/>
  <c r="AE1486" i="3"/>
  <c r="U1486" i="3"/>
  <c r="V1486" i="3" s="1"/>
  <c r="S1486" i="3"/>
  <c r="O1486" i="3"/>
  <c r="Q1486" i="3" s="1"/>
  <c r="I1486" i="3"/>
  <c r="AE1485" i="3"/>
  <c r="U1485" i="3"/>
  <c r="V1485" i="3" s="1"/>
  <c r="S1485" i="3"/>
  <c r="O1485" i="3"/>
  <c r="I1485" i="3"/>
  <c r="AE1484" i="3"/>
  <c r="U1484" i="3"/>
  <c r="V1484" i="3" s="1"/>
  <c r="S1484" i="3"/>
  <c r="O1484" i="3"/>
  <c r="Q1484" i="3" s="1"/>
  <c r="I1484" i="3"/>
  <c r="AE1483" i="3"/>
  <c r="U1483" i="3"/>
  <c r="V1483" i="3" s="1"/>
  <c r="S1483" i="3"/>
  <c r="O1483" i="3"/>
  <c r="P1483" i="3" s="1"/>
  <c r="I1483" i="3"/>
  <c r="AE1482" i="3"/>
  <c r="U1482" i="3"/>
  <c r="V1482" i="3" s="1"/>
  <c r="S1482" i="3"/>
  <c r="O1482" i="3"/>
  <c r="Q1482" i="3" s="1"/>
  <c r="I1482" i="3"/>
  <c r="W1482" i="3" s="1"/>
  <c r="AE1481" i="3"/>
  <c r="U1481" i="3"/>
  <c r="V1481" i="3" s="1"/>
  <c r="S1481" i="3"/>
  <c r="O1481" i="3"/>
  <c r="I1481" i="3"/>
  <c r="AE1480" i="3"/>
  <c r="U1480" i="3"/>
  <c r="V1480" i="3" s="1"/>
  <c r="S1480" i="3"/>
  <c r="O1480" i="3"/>
  <c r="Q1480" i="3" s="1"/>
  <c r="I1480" i="3"/>
  <c r="AE1479" i="3"/>
  <c r="U1479" i="3"/>
  <c r="V1479" i="3" s="1"/>
  <c r="S1479" i="3"/>
  <c r="O1479" i="3"/>
  <c r="I1479" i="3"/>
  <c r="AE1478" i="3"/>
  <c r="U1478" i="3"/>
  <c r="V1478" i="3" s="1"/>
  <c r="S1478" i="3"/>
  <c r="O1478" i="3"/>
  <c r="Q1478" i="3" s="1"/>
  <c r="I1478" i="3"/>
  <c r="AE1477" i="3"/>
  <c r="U1477" i="3"/>
  <c r="V1477" i="3" s="1"/>
  <c r="S1477" i="3"/>
  <c r="O1477" i="3"/>
  <c r="I1477" i="3"/>
  <c r="AE1476" i="3"/>
  <c r="V1476" i="3"/>
  <c r="U1476" i="3"/>
  <c r="S1476" i="3"/>
  <c r="O1476" i="3"/>
  <c r="I1476" i="3"/>
  <c r="AE1475" i="3"/>
  <c r="U1475" i="3"/>
  <c r="V1475" i="3" s="1"/>
  <c r="W1475" i="3" s="1"/>
  <c r="S1475" i="3"/>
  <c r="O1475" i="3"/>
  <c r="P1475" i="3" s="1"/>
  <c r="I1475" i="3"/>
  <c r="AE1474" i="3"/>
  <c r="U1474" i="3"/>
  <c r="V1474" i="3" s="1"/>
  <c r="S1474" i="3"/>
  <c r="O1474" i="3"/>
  <c r="Q1474" i="3" s="1"/>
  <c r="I1474" i="3"/>
  <c r="W1474" i="3" s="1"/>
  <c r="AE1473" i="3"/>
  <c r="U1473" i="3"/>
  <c r="V1473" i="3" s="1"/>
  <c r="S1473" i="3"/>
  <c r="O1473" i="3"/>
  <c r="I1473" i="3"/>
  <c r="AE1472" i="3"/>
  <c r="U1472" i="3"/>
  <c r="V1472" i="3" s="1"/>
  <c r="S1472" i="3"/>
  <c r="O1472" i="3"/>
  <c r="I1472" i="3"/>
  <c r="AE1471" i="3"/>
  <c r="U1471" i="3"/>
  <c r="V1471" i="3" s="1"/>
  <c r="S1471" i="3"/>
  <c r="Q1471" i="3"/>
  <c r="O1471" i="3"/>
  <c r="P1471" i="3" s="1"/>
  <c r="I1471" i="3"/>
  <c r="AE1470" i="3"/>
  <c r="U1470" i="3"/>
  <c r="V1470" i="3" s="1"/>
  <c r="S1470" i="3"/>
  <c r="O1470" i="3"/>
  <c r="Q1470" i="3" s="1"/>
  <c r="I1470" i="3"/>
  <c r="AE1469" i="3"/>
  <c r="U1469" i="3"/>
  <c r="V1469" i="3" s="1"/>
  <c r="S1469" i="3"/>
  <c r="O1469" i="3"/>
  <c r="I1469" i="3"/>
  <c r="AE1468" i="3"/>
  <c r="U1468" i="3"/>
  <c r="V1468" i="3" s="1"/>
  <c r="S1468" i="3"/>
  <c r="O1468" i="3"/>
  <c r="Q1468" i="3" s="1"/>
  <c r="I1468" i="3"/>
  <c r="AE1467" i="3"/>
  <c r="U1467" i="3"/>
  <c r="V1467" i="3" s="1"/>
  <c r="S1467" i="3"/>
  <c r="O1467" i="3"/>
  <c r="I1467" i="3"/>
  <c r="AE1466" i="3"/>
  <c r="U1466" i="3"/>
  <c r="V1466" i="3" s="1"/>
  <c r="S1466" i="3"/>
  <c r="O1466" i="3"/>
  <c r="Q1466" i="3" s="1"/>
  <c r="I1466" i="3"/>
  <c r="AE1465" i="3"/>
  <c r="U1465" i="3"/>
  <c r="V1465" i="3" s="1"/>
  <c r="S1465" i="3"/>
  <c r="O1465" i="3"/>
  <c r="I1465" i="3"/>
  <c r="AE1464" i="3"/>
  <c r="U1464" i="3"/>
  <c r="V1464" i="3" s="1"/>
  <c r="S1464" i="3"/>
  <c r="P1464" i="3"/>
  <c r="O1464" i="3"/>
  <c r="Q1464" i="3" s="1"/>
  <c r="I1464" i="3"/>
  <c r="AE1463" i="3"/>
  <c r="U1463" i="3"/>
  <c r="V1463" i="3" s="1"/>
  <c r="W1463" i="3" s="1"/>
  <c r="S1463" i="3"/>
  <c r="O1463" i="3"/>
  <c r="I1463" i="3"/>
  <c r="AE1462" i="3"/>
  <c r="U1462" i="3"/>
  <c r="V1462" i="3" s="1"/>
  <c r="S1462" i="3"/>
  <c r="O1462" i="3"/>
  <c r="Q1462" i="3" s="1"/>
  <c r="I1462" i="3"/>
  <c r="AE1461" i="3"/>
  <c r="U1461" i="3"/>
  <c r="V1461" i="3" s="1"/>
  <c r="S1461" i="3"/>
  <c r="O1461" i="3"/>
  <c r="I1461" i="3"/>
  <c r="AE1460" i="3"/>
  <c r="U1460" i="3"/>
  <c r="V1460" i="3" s="1"/>
  <c r="S1460" i="3"/>
  <c r="P1460" i="3"/>
  <c r="O1460" i="3"/>
  <c r="Q1460" i="3" s="1"/>
  <c r="I1460" i="3"/>
  <c r="AE1459" i="3"/>
  <c r="U1459" i="3"/>
  <c r="V1459" i="3" s="1"/>
  <c r="S1459" i="3"/>
  <c r="O1459" i="3"/>
  <c r="P1459" i="3" s="1"/>
  <c r="I1459" i="3"/>
  <c r="AE1458" i="3"/>
  <c r="U1458" i="3"/>
  <c r="V1458" i="3" s="1"/>
  <c r="S1458" i="3"/>
  <c r="O1458" i="3"/>
  <c r="Q1458" i="3" s="1"/>
  <c r="I1458" i="3"/>
  <c r="AE1457" i="3"/>
  <c r="U1457" i="3"/>
  <c r="V1457" i="3" s="1"/>
  <c r="S1457" i="3"/>
  <c r="O1457" i="3"/>
  <c r="I1457" i="3"/>
  <c r="AE1456" i="3"/>
  <c r="U1456" i="3"/>
  <c r="V1456" i="3" s="1"/>
  <c r="S1456" i="3"/>
  <c r="O1456" i="3"/>
  <c r="I1456" i="3"/>
  <c r="AE1455" i="3"/>
  <c r="U1455" i="3"/>
  <c r="V1455" i="3" s="1"/>
  <c r="S1455" i="3"/>
  <c r="O1455" i="3"/>
  <c r="P1455" i="3" s="1"/>
  <c r="I1455" i="3"/>
  <c r="AE1454" i="3"/>
  <c r="Y1454" i="3"/>
  <c r="U1454" i="3"/>
  <c r="V1454" i="3" s="1"/>
  <c r="S1454" i="3"/>
  <c r="O1454" i="3"/>
  <c r="I1454" i="3"/>
  <c r="AE1453" i="3"/>
  <c r="U1453" i="3"/>
  <c r="V1453" i="3" s="1"/>
  <c r="S1453" i="3"/>
  <c r="O1453" i="3"/>
  <c r="I1453" i="3"/>
  <c r="AE1452" i="3"/>
  <c r="U1452" i="3"/>
  <c r="V1452" i="3" s="1"/>
  <c r="S1452" i="3"/>
  <c r="O1452" i="3"/>
  <c r="Q1452" i="3" s="1"/>
  <c r="I1452" i="3"/>
  <c r="AE1451" i="3"/>
  <c r="U1451" i="3"/>
  <c r="V1451" i="3" s="1"/>
  <c r="S1451" i="3"/>
  <c r="O1451" i="3"/>
  <c r="I1451" i="3"/>
  <c r="AE1450" i="3"/>
  <c r="U1450" i="3"/>
  <c r="V1450" i="3" s="1"/>
  <c r="S1450" i="3"/>
  <c r="O1450" i="3"/>
  <c r="I1450" i="3"/>
  <c r="AE1449" i="3"/>
  <c r="U1449" i="3"/>
  <c r="V1449" i="3" s="1"/>
  <c r="S1449" i="3"/>
  <c r="O1449" i="3"/>
  <c r="Q1449" i="3" s="1"/>
  <c r="I1449" i="3"/>
  <c r="AE1448" i="3"/>
  <c r="U1448" i="3"/>
  <c r="V1448" i="3" s="1"/>
  <c r="S1448" i="3"/>
  <c r="O1448" i="3"/>
  <c r="Q1448" i="3" s="1"/>
  <c r="I1448" i="3"/>
  <c r="AE1447" i="3"/>
  <c r="U1447" i="3"/>
  <c r="V1447" i="3" s="1"/>
  <c r="S1447" i="3"/>
  <c r="O1447" i="3"/>
  <c r="I1447" i="3"/>
  <c r="AE1446" i="3"/>
  <c r="U1446" i="3"/>
  <c r="V1446" i="3" s="1"/>
  <c r="S1446" i="3"/>
  <c r="O1446" i="3"/>
  <c r="Q1446" i="3" s="1"/>
  <c r="I1446" i="3"/>
  <c r="AE1445" i="3"/>
  <c r="U1445" i="3"/>
  <c r="V1445" i="3" s="1"/>
  <c r="S1445" i="3"/>
  <c r="O1445" i="3"/>
  <c r="I1445" i="3"/>
  <c r="AE1444" i="3"/>
  <c r="U1444" i="3"/>
  <c r="V1444" i="3" s="1"/>
  <c r="S1444" i="3"/>
  <c r="O1444" i="3"/>
  <c r="Q1444" i="3" s="1"/>
  <c r="I1444" i="3"/>
  <c r="AE1443" i="3"/>
  <c r="U1443" i="3"/>
  <c r="V1443" i="3" s="1"/>
  <c r="S1443" i="3"/>
  <c r="O1443" i="3"/>
  <c r="I1443" i="3"/>
  <c r="AE1442" i="3"/>
  <c r="U1442" i="3"/>
  <c r="V1442" i="3" s="1"/>
  <c r="S1442" i="3"/>
  <c r="O1442" i="3"/>
  <c r="Q1442" i="3" s="1"/>
  <c r="I1442" i="3"/>
  <c r="AE1441" i="3"/>
  <c r="U1441" i="3"/>
  <c r="V1441" i="3" s="1"/>
  <c r="S1441" i="3"/>
  <c r="O1441" i="3"/>
  <c r="I1441" i="3"/>
  <c r="AE1440" i="3"/>
  <c r="U1440" i="3"/>
  <c r="V1440" i="3" s="1"/>
  <c r="S1440" i="3"/>
  <c r="O1440" i="3"/>
  <c r="I1440" i="3"/>
  <c r="AE1439" i="3"/>
  <c r="U1439" i="3"/>
  <c r="V1439" i="3" s="1"/>
  <c r="S1439" i="3"/>
  <c r="O1439" i="3"/>
  <c r="I1439" i="3"/>
  <c r="AE1438" i="3"/>
  <c r="U1438" i="3"/>
  <c r="V1438" i="3" s="1"/>
  <c r="S1438" i="3"/>
  <c r="O1438" i="3"/>
  <c r="Q1438" i="3" s="1"/>
  <c r="I1438" i="3"/>
  <c r="AE1437" i="3"/>
  <c r="U1437" i="3"/>
  <c r="V1437" i="3" s="1"/>
  <c r="S1437" i="3"/>
  <c r="O1437" i="3"/>
  <c r="P1437" i="3" s="1"/>
  <c r="I1437" i="3"/>
  <c r="AE1436" i="3"/>
  <c r="U1436" i="3"/>
  <c r="V1436" i="3" s="1"/>
  <c r="S1436" i="3"/>
  <c r="O1436" i="3"/>
  <c r="Q1436" i="3" s="1"/>
  <c r="I1436" i="3"/>
  <c r="AE1435" i="3"/>
  <c r="U1435" i="3"/>
  <c r="V1435" i="3" s="1"/>
  <c r="S1435" i="3"/>
  <c r="O1435" i="3"/>
  <c r="I1435" i="3"/>
  <c r="AE1434" i="3"/>
  <c r="U1434" i="3"/>
  <c r="V1434" i="3" s="1"/>
  <c r="S1434" i="3"/>
  <c r="O1434" i="3"/>
  <c r="I1434" i="3"/>
  <c r="W1434" i="3" s="1"/>
  <c r="AE1433" i="3"/>
  <c r="U1433" i="3"/>
  <c r="V1433" i="3" s="1"/>
  <c r="W1433" i="3" s="1"/>
  <c r="S1433" i="3"/>
  <c r="O1433" i="3"/>
  <c r="Q1433" i="3" s="1"/>
  <c r="I1433" i="3"/>
  <c r="AE1432" i="3"/>
  <c r="U1432" i="3"/>
  <c r="V1432" i="3" s="1"/>
  <c r="S1432" i="3"/>
  <c r="O1432" i="3"/>
  <c r="Q1432" i="3" s="1"/>
  <c r="I1432" i="3"/>
  <c r="AE1431" i="3"/>
  <c r="U1431" i="3"/>
  <c r="V1431" i="3" s="1"/>
  <c r="S1431" i="3"/>
  <c r="O1431" i="3"/>
  <c r="I1431" i="3"/>
  <c r="AE1430" i="3"/>
  <c r="U1430" i="3"/>
  <c r="V1430" i="3" s="1"/>
  <c r="S1430" i="3"/>
  <c r="O1430" i="3"/>
  <c r="P1430" i="3" s="1"/>
  <c r="I1430" i="3"/>
  <c r="W1430" i="3" s="1"/>
  <c r="AE1429" i="3"/>
  <c r="U1429" i="3"/>
  <c r="V1429" i="3" s="1"/>
  <c r="S1429" i="3"/>
  <c r="O1429" i="3"/>
  <c r="P1429" i="3" s="1"/>
  <c r="I1429" i="3"/>
  <c r="AE1428" i="3"/>
  <c r="U1428" i="3"/>
  <c r="V1428" i="3" s="1"/>
  <c r="S1428" i="3"/>
  <c r="O1428" i="3"/>
  <c r="I1428" i="3"/>
  <c r="W1428" i="3" s="1"/>
  <c r="AE1427" i="3"/>
  <c r="U1427" i="3"/>
  <c r="V1427" i="3" s="1"/>
  <c r="S1427" i="3"/>
  <c r="O1427" i="3"/>
  <c r="I1427" i="3"/>
  <c r="AE1426" i="3"/>
  <c r="U1426" i="3"/>
  <c r="V1426" i="3" s="1"/>
  <c r="S1426" i="3"/>
  <c r="O1426" i="3"/>
  <c r="I1426" i="3"/>
  <c r="AE1425" i="3"/>
  <c r="U1425" i="3"/>
  <c r="V1425" i="3" s="1"/>
  <c r="S1425" i="3"/>
  <c r="O1425" i="3"/>
  <c r="I1425" i="3"/>
  <c r="AE1424" i="3"/>
  <c r="U1424" i="3"/>
  <c r="V1424" i="3" s="1"/>
  <c r="S1424" i="3"/>
  <c r="O1424" i="3"/>
  <c r="Q1424" i="3" s="1"/>
  <c r="I1424" i="3"/>
  <c r="AE1423" i="3"/>
  <c r="U1423" i="3"/>
  <c r="V1423" i="3" s="1"/>
  <c r="S1423" i="3"/>
  <c r="O1423" i="3"/>
  <c r="I1423" i="3"/>
  <c r="AE1422" i="3"/>
  <c r="Y1422" i="3"/>
  <c r="U1422" i="3"/>
  <c r="V1422" i="3" s="1"/>
  <c r="S1422" i="3"/>
  <c r="O1422" i="3"/>
  <c r="Q1422" i="3" s="1"/>
  <c r="I1422" i="3"/>
  <c r="AE1421" i="3"/>
  <c r="U1421" i="3"/>
  <c r="V1421" i="3" s="1"/>
  <c r="S1421" i="3"/>
  <c r="O1421" i="3"/>
  <c r="I1421" i="3"/>
  <c r="AE1420" i="3"/>
  <c r="U1420" i="3"/>
  <c r="V1420" i="3" s="1"/>
  <c r="S1420" i="3"/>
  <c r="O1420" i="3"/>
  <c r="Q1420" i="3" s="1"/>
  <c r="I1420" i="3"/>
  <c r="AE1419" i="3"/>
  <c r="U1419" i="3"/>
  <c r="V1419" i="3" s="1"/>
  <c r="S1419" i="3"/>
  <c r="O1419" i="3"/>
  <c r="I1419" i="3"/>
  <c r="AE1418" i="3"/>
  <c r="U1418" i="3"/>
  <c r="V1418" i="3" s="1"/>
  <c r="S1418" i="3"/>
  <c r="O1418" i="3"/>
  <c r="Q1418" i="3" s="1"/>
  <c r="I1418" i="3"/>
  <c r="AE1417" i="3"/>
  <c r="U1417" i="3"/>
  <c r="V1417" i="3" s="1"/>
  <c r="S1417" i="3"/>
  <c r="O1417" i="3"/>
  <c r="I1417" i="3"/>
  <c r="AE1416" i="3"/>
  <c r="V1416" i="3"/>
  <c r="U1416" i="3"/>
  <c r="S1416" i="3"/>
  <c r="P1416" i="3"/>
  <c r="O1416" i="3"/>
  <c r="Q1416" i="3" s="1"/>
  <c r="I1416" i="3"/>
  <c r="AE1415" i="3"/>
  <c r="U1415" i="3"/>
  <c r="V1415" i="3" s="1"/>
  <c r="S1415" i="3"/>
  <c r="O1415" i="3"/>
  <c r="I1415" i="3"/>
  <c r="AE1414" i="3"/>
  <c r="U1414" i="3"/>
  <c r="V1414" i="3" s="1"/>
  <c r="S1414" i="3"/>
  <c r="O1414" i="3"/>
  <c r="Q1414" i="3" s="1"/>
  <c r="I1414" i="3"/>
  <c r="AE1413" i="3"/>
  <c r="U1413" i="3"/>
  <c r="V1413" i="3" s="1"/>
  <c r="S1413" i="3"/>
  <c r="O1413" i="3"/>
  <c r="I1413" i="3"/>
  <c r="AE1412" i="3"/>
  <c r="U1412" i="3"/>
  <c r="V1412" i="3" s="1"/>
  <c r="S1412" i="3"/>
  <c r="O1412" i="3"/>
  <c r="Q1412" i="3" s="1"/>
  <c r="I1412" i="3"/>
  <c r="AE1411" i="3"/>
  <c r="U1411" i="3"/>
  <c r="V1411" i="3" s="1"/>
  <c r="S1411" i="3"/>
  <c r="Q1411" i="3"/>
  <c r="O1411" i="3"/>
  <c r="P1411" i="3" s="1"/>
  <c r="I1411" i="3"/>
  <c r="AE1410" i="3"/>
  <c r="U1410" i="3"/>
  <c r="V1410" i="3" s="1"/>
  <c r="S1410" i="3"/>
  <c r="P1410" i="3"/>
  <c r="O1410" i="3"/>
  <c r="Q1410" i="3" s="1"/>
  <c r="I1410" i="3"/>
  <c r="AE1409" i="3"/>
  <c r="U1409" i="3"/>
  <c r="V1409" i="3" s="1"/>
  <c r="S1409" i="3"/>
  <c r="O1409" i="3"/>
  <c r="I1409" i="3"/>
  <c r="AE1408" i="3"/>
  <c r="U1408" i="3"/>
  <c r="V1408" i="3" s="1"/>
  <c r="S1408" i="3"/>
  <c r="P1408" i="3"/>
  <c r="O1408" i="3"/>
  <c r="Q1408" i="3" s="1"/>
  <c r="I1408" i="3"/>
  <c r="AE1407" i="3"/>
  <c r="U1407" i="3"/>
  <c r="V1407" i="3" s="1"/>
  <c r="S1407" i="3"/>
  <c r="O1407" i="3"/>
  <c r="P1407" i="3" s="1"/>
  <c r="I1407" i="3"/>
  <c r="AE1406" i="3"/>
  <c r="U1406" i="3"/>
  <c r="V1406" i="3" s="1"/>
  <c r="S1406" i="3"/>
  <c r="Q1406" i="3"/>
  <c r="O1406" i="3"/>
  <c r="P1406" i="3" s="1"/>
  <c r="I1406" i="3"/>
  <c r="AE1405" i="3"/>
  <c r="U1405" i="3"/>
  <c r="V1405" i="3" s="1"/>
  <c r="S1405" i="3"/>
  <c r="O1405" i="3"/>
  <c r="I1405" i="3"/>
  <c r="AE1404" i="3"/>
  <c r="U1404" i="3"/>
  <c r="V1404" i="3" s="1"/>
  <c r="S1404" i="3"/>
  <c r="O1404" i="3"/>
  <c r="Q1404" i="3" s="1"/>
  <c r="I1404" i="3"/>
  <c r="AE1403" i="3"/>
  <c r="U1403" i="3"/>
  <c r="V1403" i="3" s="1"/>
  <c r="S1403" i="3"/>
  <c r="O1403" i="3"/>
  <c r="I1403" i="3"/>
  <c r="AE1402" i="3"/>
  <c r="U1402" i="3"/>
  <c r="V1402" i="3" s="1"/>
  <c r="S1402" i="3"/>
  <c r="O1402" i="3"/>
  <c r="Q1402" i="3" s="1"/>
  <c r="I1402" i="3"/>
  <c r="AE1401" i="3"/>
  <c r="U1401" i="3"/>
  <c r="V1401" i="3" s="1"/>
  <c r="S1401" i="3"/>
  <c r="O1401" i="3"/>
  <c r="I1401" i="3"/>
  <c r="AE1400" i="3"/>
  <c r="U1400" i="3"/>
  <c r="V1400" i="3" s="1"/>
  <c r="S1400" i="3"/>
  <c r="O1400" i="3"/>
  <c r="I1400" i="3"/>
  <c r="AE1399" i="3"/>
  <c r="U1399" i="3"/>
  <c r="V1399" i="3" s="1"/>
  <c r="S1399" i="3"/>
  <c r="O1399" i="3"/>
  <c r="I1399" i="3"/>
  <c r="AE1398" i="3"/>
  <c r="U1398" i="3"/>
  <c r="V1398" i="3" s="1"/>
  <c r="S1398" i="3"/>
  <c r="P1398" i="3"/>
  <c r="O1398" i="3"/>
  <c r="Q1398" i="3" s="1"/>
  <c r="I1398" i="3"/>
  <c r="AE1397" i="3"/>
  <c r="U1397" i="3"/>
  <c r="V1397" i="3" s="1"/>
  <c r="S1397" i="3"/>
  <c r="O1397" i="3"/>
  <c r="I1397" i="3"/>
  <c r="AE1396" i="3"/>
  <c r="U1396" i="3"/>
  <c r="V1396" i="3" s="1"/>
  <c r="S1396" i="3"/>
  <c r="P1396" i="3"/>
  <c r="O1396" i="3"/>
  <c r="Q1396" i="3" s="1"/>
  <c r="I1396" i="3"/>
  <c r="AE1395" i="3"/>
  <c r="U1395" i="3"/>
  <c r="V1395" i="3" s="1"/>
  <c r="S1395" i="3"/>
  <c r="O1395" i="3"/>
  <c r="I1395" i="3"/>
  <c r="AE1394" i="3"/>
  <c r="U1394" i="3"/>
  <c r="V1394" i="3" s="1"/>
  <c r="S1394" i="3"/>
  <c r="O1394" i="3"/>
  <c r="Q1394" i="3" s="1"/>
  <c r="I1394" i="3"/>
  <c r="AE1393" i="3"/>
  <c r="U1393" i="3"/>
  <c r="V1393" i="3" s="1"/>
  <c r="S1393" i="3"/>
  <c r="O1393" i="3"/>
  <c r="I1393" i="3"/>
  <c r="AE1392" i="3"/>
  <c r="U1392" i="3"/>
  <c r="V1392" i="3" s="1"/>
  <c r="S1392" i="3"/>
  <c r="O1392" i="3"/>
  <c r="Q1392" i="3" s="1"/>
  <c r="I1392" i="3"/>
  <c r="AE1391" i="3"/>
  <c r="U1391" i="3"/>
  <c r="V1391" i="3" s="1"/>
  <c r="S1391" i="3"/>
  <c r="O1391" i="3"/>
  <c r="Q1391" i="3" s="1"/>
  <c r="I1391" i="3"/>
  <c r="AE1390" i="3"/>
  <c r="U1390" i="3"/>
  <c r="V1390" i="3" s="1"/>
  <c r="S1390" i="3"/>
  <c r="O1390" i="3"/>
  <c r="I1390" i="3"/>
  <c r="AE1389" i="3"/>
  <c r="U1389" i="3"/>
  <c r="V1389" i="3" s="1"/>
  <c r="S1389" i="3"/>
  <c r="O1389" i="3"/>
  <c r="P1389" i="3" s="1"/>
  <c r="I1389" i="3"/>
  <c r="AE1388" i="3"/>
  <c r="U1388" i="3"/>
  <c r="V1388" i="3" s="1"/>
  <c r="S1388" i="3"/>
  <c r="O1388" i="3"/>
  <c r="Q1388" i="3" s="1"/>
  <c r="I1388" i="3"/>
  <c r="AE1387" i="3"/>
  <c r="U1387" i="3"/>
  <c r="V1387" i="3" s="1"/>
  <c r="S1387" i="3"/>
  <c r="O1387" i="3"/>
  <c r="Q1387" i="3" s="1"/>
  <c r="I1387" i="3"/>
  <c r="AE1386" i="3"/>
  <c r="U1386" i="3"/>
  <c r="V1386" i="3" s="1"/>
  <c r="S1386" i="3"/>
  <c r="P1386" i="3"/>
  <c r="O1386" i="3"/>
  <c r="Q1386" i="3" s="1"/>
  <c r="I1386" i="3"/>
  <c r="AE1385" i="3"/>
  <c r="U1385" i="3"/>
  <c r="V1385" i="3" s="1"/>
  <c r="S1385" i="3"/>
  <c r="O1385" i="3"/>
  <c r="I1385" i="3"/>
  <c r="AE1384" i="3"/>
  <c r="U1384" i="3"/>
  <c r="V1384" i="3" s="1"/>
  <c r="S1384" i="3"/>
  <c r="O1384" i="3"/>
  <c r="Q1384" i="3" s="1"/>
  <c r="I1384" i="3"/>
  <c r="AE1383" i="3"/>
  <c r="U1383" i="3"/>
  <c r="V1383" i="3" s="1"/>
  <c r="S1383" i="3"/>
  <c r="O1383" i="3"/>
  <c r="Q1383" i="3" s="1"/>
  <c r="I1383" i="3"/>
  <c r="AE1382" i="3"/>
  <c r="U1382" i="3"/>
  <c r="V1382" i="3" s="1"/>
  <c r="S1382" i="3"/>
  <c r="O1382" i="3"/>
  <c r="Q1382" i="3" s="1"/>
  <c r="I1382" i="3"/>
  <c r="AE1381" i="3"/>
  <c r="U1381" i="3"/>
  <c r="V1381" i="3" s="1"/>
  <c r="S1381" i="3"/>
  <c r="O1381" i="3"/>
  <c r="P1381" i="3" s="1"/>
  <c r="I1381" i="3"/>
  <c r="AE1380" i="3"/>
  <c r="U1380" i="3"/>
  <c r="V1380" i="3" s="1"/>
  <c r="S1380" i="3"/>
  <c r="O1380" i="3"/>
  <c r="Q1380" i="3" s="1"/>
  <c r="I1380" i="3"/>
  <c r="AE1379" i="3"/>
  <c r="U1379" i="3"/>
  <c r="V1379" i="3" s="1"/>
  <c r="S1379" i="3"/>
  <c r="O1379" i="3"/>
  <c r="Q1379" i="3" s="1"/>
  <c r="I1379" i="3"/>
  <c r="AE1378" i="3"/>
  <c r="U1378" i="3"/>
  <c r="V1378" i="3" s="1"/>
  <c r="S1378" i="3"/>
  <c r="O1378" i="3"/>
  <c r="I1378" i="3"/>
  <c r="AE1377" i="3"/>
  <c r="U1377" i="3"/>
  <c r="V1377" i="3" s="1"/>
  <c r="W1377" i="3" s="1"/>
  <c r="S1377" i="3"/>
  <c r="O1377" i="3"/>
  <c r="I1377" i="3"/>
  <c r="AE1376" i="3"/>
  <c r="U1376" i="3"/>
  <c r="V1376" i="3" s="1"/>
  <c r="S1376" i="3"/>
  <c r="O1376" i="3"/>
  <c r="Q1376" i="3" s="1"/>
  <c r="I1376" i="3"/>
  <c r="AE1375" i="3"/>
  <c r="U1375" i="3"/>
  <c r="V1375" i="3" s="1"/>
  <c r="S1375" i="3"/>
  <c r="O1375" i="3"/>
  <c r="Q1375" i="3" s="1"/>
  <c r="I1375" i="3"/>
  <c r="AE1374" i="3"/>
  <c r="U1374" i="3"/>
  <c r="V1374" i="3" s="1"/>
  <c r="S1374" i="3"/>
  <c r="O1374" i="3"/>
  <c r="Q1374" i="3" s="1"/>
  <c r="I1374" i="3"/>
  <c r="AE1373" i="3"/>
  <c r="U1373" i="3"/>
  <c r="V1373" i="3" s="1"/>
  <c r="S1373" i="3"/>
  <c r="O1373" i="3"/>
  <c r="P1373" i="3" s="1"/>
  <c r="I1373" i="3"/>
  <c r="AE1372" i="3"/>
  <c r="U1372" i="3"/>
  <c r="V1372" i="3" s="1"/>
  <c r="S1372" i="3"/>
  <c r="O1372" i="3"/>
  <c r="Q1372" i="3" s="1"/>
  <c r="I1372" i="3"/>
  <c r="AE1371" i="3"/>
  <c r="U1371" i="3"/>
  <c r="V1371" i="3" s="1"/>
  <c r="S1371" i="3"/>
  <c r="O1371" i="3"/>
  <c r="Q1371" i="3" s="1"/>
  <c r="I1371" i="3"/>
  <c r="AE1370" i="3"/>
  <c r="U1370" i="3"/>
  <c r="V1370" i="3" s="1"/>
  <c r="S1370" i="3"/>
  <c r="O1370" i="3"/>
  <c r="Q1370" i="3" s="1"/>
  <c r="I1370" i="3"/>
  <c r="AE1369" i="3"/>
  <c r="U1369" i="3"/>
  <c r="V1369" i="3" s="1"/>
  <c r="S1369" i="3"/>
  <c r="O1369" i="3"/>
  <c r="I1369" i="3"/>
  <c r="AE1368" i="3"/>
  <c r="U1368" i="3"/>
  <c r="V1368" i="3" s="1"/>
  <c r="S1368" i="3"/>
  <c r="O1368" i="3"/>
  <c r="Q1368" i="3" s="1"/>
  <c r="I1368" i="3"/>
  <c r="AE1367" i="3"/>
  <c r="U1367" i="3"/>
  <c r="V1367" i="3" s="1"/>
  <c r="S1367" i="3"/>
  <c r="O1367" i="3"/>
  <c r="Q1367" i="3" s="1"/>
  <c r="I1367" i="3"/>
  <c r="AE1366" i="3"/>
  <c r="U1366" i="3"/>
  <c r="V1366" i="3" s="1"/>
  <c r="S1366" i="3"/>
  <c r="O1366" i="3"/>
  <c r="Q1366" i="3" s="1"/>
  <c r="I1366" i="3"/>
  <c r="AE1365" i="3"/>
  <c r="U1365" i="3"/>
  <c r="V1365" i="3" s="1"/>
  <c r="S1365" i="3"/>
  <c r="O1365" i="3"/>
  <c r="P1365" i="3" s="1"/>
  <c r="I1365" i="3"/>
  <c r="AE1364" i="3"/>
  <c r="U1364" i="3"/>
  <c r="V1364" i="3" s="1"/>
  <c r="S1364" i="3"/>
  <c r="O1364" i="3"/>
  <c r="I1364" i="3"/>
  <c r="AE1363" i="3"/>
  <c r="U1363" i="3"/>
  <c r="V1363" i="3" s="1"/>
  <c r="W1363" i="3" s="1"/>
  <c r="S1363" i="3"/>
  <c r="O1363" i="3"/>
  <c r="Q1363" i="3" s="1"/>
  <c r="I1363" i="3"/>
  <c r="AE1362" i="3"/>
  <c r="U1362" i="3"/>
  <c r="V1362" i="3" s="1"/>
  <c r="S1362" i="3"/>
  <c r="O1362" i="3"/>
  <c r="I1362" i="3"/>
  <c r="AE1361" i="3"/>
  <c r="U1361" i="3"/>
  <c r="V1361" i="3" s="1"/>
  <c r="S1361" i="3"/>
  <c r="O1361" i="3"/>
  <c r="P1361" i="3" s="1"/>
  <c r="I1361" i="3"/>
  <c r="AE1360" i="3"/>
  <c r="U1360" i="3"/>
  <c r="V1360" i="3" s="1"/>
  <c r="S1360" i="3"/>
  <c r="O1360" i="3"/>
  <c r="Q1360" i="3" s="1"/>
  <c r="I1360" i="3"/>
  <c r="AE1359" i="3"/>
  <c r="U1359" i="3"/>
  <c r="V1359" i="3" s="1"/>
  <c r="S1359" i="3"/>
  <c r="O1359" i="3"/>
  <c r="Q1359" i="3" s="1"/>
  <c r="I1359" i="3"/>
  <c r="AE1358" i="3"/>
  <c r="U1358" i="3"/>
  <c r="V1358" i="3" s="1"/>
  <c r="S1358" i="3"/>
  <c r="O1358" i="3"/>
  <c r="Q1358" i="3" s="1"/>
  <c r="I1358" i="3"/>
  <c r="AE1357" i="3"/>
  <c r="U1357" i="3"/>
  <c r="V1357" i="3" s="1"/>
  <c r="S1357" i="3"/>
  <c r="O1357" i="3"/>
  <c r="P1357" i="3" s="1"/>
  <c r="I1357" i="3"/>
  <c r="AE1356" i="3"/>
  <c r="U1356" i="3"/>
  <c r="V1356" i="3" s="1"/>
  <c r="S1356" i="3"/>
  <c r="O1356" i="3"/>
  <c r="I1356" i="3"/>
  <c r="AE1355" i="3"/>
  <c r="U1355" i="3"/>
  <c r="V1355" i="3" s="1"/>
  <c r="S1355" i="3"/>
  <c r="O1355" i="3"/>
  <c r="Q1355" i="3" s="1"/>
  <c r="I1355" i="3"/>
  <c r="AE1354" i="3"/>
  <c r="U1354" i="3"/>
  <c r="V1354" i="3" s="1"/>
  <c r="S1354" i="3"/>
  <c r="O1354" i="3"/>
  <c r="Q1354" i="3" s="1"/>
  <c r="I1354" i="3"/>
  <c r="AE1353" i="3"/>
  <c r="U1353" i="3"/>
  <c r="V1353" i="3" s="1"/>
  <c r="S1353" i="3"/>
  <c r="O1353" i="3"/>
  <c r="P1353" i="3" s="1"/>
  <c r="I1353" i="3"/>
  <c r="AE1352" i="3"/>
  <c r="U1352" i="3"/>
  <c r="V1352" i="3" s="1"/>
  <c r="S1352" i="3"/>
  <c r="O1352" i="3"/>
  <c r="Q1352" i="3" s="1"/>
  <c r="I1352" i="3"/>
  <c r="AE1351" i="3"/>
  <c r="U1351" i="3"/>
  <c r="V1351" i="3" s="1"/>
  <c r="S1351" i="3"/>
  <c r="O1351" i="3"/>
  <c r="Q1351" i="3" s="1"/>
  <c r="I1351" i="3"/>
  <c r="AE1350" i="3"/>
  <c r="U1350" i="3"/>
  <c r="V1350" i="3" s="1"/>
  <c r="S1350" i="3"/>
  <c r="O1350" i="3"/>
  <c r="Q1350" i="3" s="1"/>
  <c r="I1350" i="3"/>
  <c r="AE1349" i="3"/>
  <c r="U1349" i="3"/>
  <c r="V1349" i="3" s="1"/>
  <c r="S1349" i="3"/>
  <c r="O1349" i="3"/>
  <c r="I1349" i="3"/>
  <c r="AE1348" i="3"/>
  <c r="U1348" i="3"/>
  <c r="V1348" i="3" s="1"/>
  <c r="S1348" i="3"/>
  <c r="O1348" i="3"/>
  <c r="Q1348" i="3" s="1"/>
  <c r="I1348" i="3"/>
  <c r="AE1347" i="3"/>
  <c r="U1347" i="3"/>
  <c r="V1347" i="3" s="1"/>
  <c r="S1347" i="3"/>
  <c r="O1347" i="3"/>
  <c r="Q1347" i="3" s="1"/>
  <c r="I1347" i="3"/>
  <c r="AE1346" i="3"/>
  <c r="V1346" i="3"/>
  <c r="U1346" i="3"/>
  <c r="S1346" i="3"/>
  <c r="O1346" i="3"/>
  <c r="Q1346" i="3" s="1"/>
  <c r="I1346" i="3"/>
  <c r="AE1345" i="3"/>
  <c r="U1345" i="3"/>
  <c r="V1345" i="3" s="1"/>
  <c r="S1345" i="3"/>
  <c r="O1345" i="3"/>
  <c r="P1345" i="3" s="1"/>
  <c r="I1345" i="3"/>
  <c r="AE1344" i="3"/>
  <c r="U1344" i="3"/>
  <c r="V1344" i="3" s="1"/>
  <c r="S1344" i="3"/>
  <c r="O1344" i="3"/>
  <c r="Q1344" i="3" s="1"/>
  <c r="I1344" i="3"/>
  <c r="AE1343" i="3"/>
  <c r="U1343" i="3"/>
  <c r="V1343" i="3" s="1"/>
  <c r="S1343" i="3"/>
  <c r="O1343" i="3"/>
  <c r="Q1343" i="3" s="1"/>
  <c r="I1343" i="3"/>
  <c r="AE1342" i="3"/>
  <c r="U1342" i="3"/>
  <c r="V1342" i="3" s="1"/>
  <c r="S1342" i="3"/>
  <c r="O1342" i="3"/>
  <c r="I1342" i="3"/>
  <c r="AE1341" i="3"/>
  <c r="U1341" i="3"/>
  <c r="V1341" i="3" s="1"/>
  <c r="S1341" i="3"/>
  <c r="O1341" i="3"/>
  <c r="P1341" i="3" s="1"/>
  <c r="I1341" i="3"/>
  <c r="AE1340" i="3"/>
  <c r="U1340" i="3"/>
  <c r="V1340" i="3" s="1"/>
  <c r="S1340" i="3"/>
  <c r="O1340" i="3"/>
  <c r="Q1340" i="3" s="1"/>
  <c r="I1340" i="3"/>
  <c r="AE1339" i="3"/>
  <c r="U1339" i="3"/>
  <c r="V1339" i="3" s="1"/>
  <c r="S1339" i="3"/>
  <c r="O1339" i="3"/>
  <c r="Q1339" i="3" s="1"/>
  <c r="I1339" i="3"/>
  <c r="AE1338" i="3"/>
  <c r="U1338" i="3"/>
  <c r="V1338" i="3" s="1"/>
  <c r="S1338" i="3"/>
  <c r="O1338" i="3"/>
  <c r="Q1338" i="3" s="1"/>
  <c r="I1338" i="3"/>
  <c r="AE1337" i="3"/>
  <c r="U1337" i="3"/>
  <c r="V1337" i="3" s="1"/>
  <c r="S1337" i="3"/>
  <c r="O1337" i="3"/>
  <c r="I1337" i="3"/>
  <c r="AE1336" i="3"/>
  <c r="U1336" i="3"/>
  <c r="V1336" i="3" s="1"/>
  <c r="S1336" i="3"/>
  <c r="O1336" i="3"/>
  <c r="Q1336" i="3" s="1"/>
  <c r="I1336" i="3"/>
  <c r="AE1335" i="3"/>
  <c r="U1335" i="3"/>
  <c r="V1335" i="3" s="1"/>
  <c r="S1335" i="3"/>
  <c r="O1335" i="3"/>
  <c r="Q1335" i="3" s="1"/>
  <c r="I1335" i="3"/>
  <c r="AE1334" i="3"/>
  <c r="U1334" i="3"/>
  <c r="V1334" i="3" s="1"/>
  <c r="S1334" i="3"/>
  <c r="O1334" i="3"/>
  <c r="I1334" i="3"/>
  <c r="AE1333" i="3"/>
  <c r="U1333" i="3"/>
  <c r="V1333" i="3" s="1"/>
  <c r="S1333" i="3"/>
  <c r="O1333" i="3"/>
  <c r="I1333" i="3"/>
  <c r="AE1332" i="3"/>
  <c r="U1332" i="3"/>
  <c r="V1332" i="3" s="1"/>
  <c r="S1332" i="3"/>
  <c r="O1332" i="3"/>
  <c r="Q1332" i="3" s="1"/>
  <c r="I1332" i="3"/>
  <c r="AE1331" i="3"/>
  <c r="U1331" i="3"/>
  <c r="V1331" i="3" s="1"/>
  <c r="S1331" i="3"/>
  <c r="O1331" i="3"/>
  <c r="Q1331" i="3" s="1"/>
  <c r="I1331" i="3"/>
  <c r="AE1330" i="3"/>
  <c r="U1330" i="3"/>
  <c r="V1330" i="3" s="1"/>
  <c r="S1330" i="3"/>
  <c r="O1330" i="3"/>
  <c r="Q1330" i="3" s="1"/>
  <c r="I1330" i="3"/>
  <c r="AE1329" i="3"/>
  <c r="U1329" i="3"/>
  <c r="V1329" i="3" s="1"/>
  <c r="W1329" i="3" s="1"/>
  <c r="S1329" i="3"/>
  <c r="O1329" i="3"/>
  <c r="I1329" i="3"/>
  <c r="AE1328" i="3"/>
  <c r="U1328" i="3"/>
  <c r="V1328" i="3" s="1"/>
  <c r="S1328" i="3"/>
  <c r="O1328" i="3"/>
  <c r="I1328" i="3"/>
  <c r="AE1327" i="3"/>
  <c r="U1327" i="3"/>
  <c r="V1327" i="3" s="1"/>
  <c r="S1327" i="3"/>
  <c r="O1327" i="3"/>
  <c r="Q1327" i="3" s="1"/>
  <c r="I1327" i="3"/>
  <c r="AE1326" i="3"/>
  <c r="U1326" i="3"/>
  <c r="V1326" i="3" s="1"/>
  <c r="S1326" i="3"/>
  <c r="O1326" i="3"/>
  <c r="I1326" i="3"/>
  <c r="AE1325" i="3"/>
  <c r="U1325" i="3"/>
  <c r="V1325" i="3" s="1"/>
  <c r="S1325" i="3"/>
  <c r="O1325" i="3"/>
  <c r="Q1325" i="3" s="1"/>
  <c r="I1325" i="3"/>
  <c r="AE1324" i="3"/>
  <c r="U1324" i="3"/>
  <c r="V1324" i="3" s="1"/>
  <c r="S1324" i="3"/>
  <c r="O1324" i="3"/>
  <c r="Q1324" i="3" s="1"/>
  <c r="I1324" i="3"/>
  <c r="AE1323" i="3"/>
  <c r="U1323" i="3"/>
  <c r="V1323" i="3" s="1"/>
  <c r="S1323" i="3"/>
  <c r="O1323" i="3"/>
  <c r="Q1323" i="3" s="1"/>
  <c r="I1323" i="3"/>
  <c r="AE1322" i="3"/>
  <c r="U1322" i="3"/>
  <c r="V1322" i="3" s="1"/>
  <c r="S1322" i="3"/>
  <c r="O1322" i="3"/>
  <c r="Q1322" i="3" s="1"/>
  <c r="I1322" i="3"/>
  <c r="AE1321" i="3"/>
  <c r="U1321" i="3"/>
  <c r="V1321" i="3" s="1"/>
  <c r="W1321" i="3" s="1"/>
  <c r="S1321" i="3"/>
  <c r="Q1321" i="3"/>
  <c r="P1321" i="3"/>
  <c r="O1321" i="3"/>
  <c r="I1321" i="3"/>
  <c r="AE1320" i="3"/>
  <c r="U1320" i="3"/>
  <c r="V1320" i="3" s="1"/>
  <c r="S1320" i="3"/>
  <c r="O1320" i="3"/>
  <c r="I1320" i="3"/>
  <c r="AE1319" i="3"/>
  <c r="U1319" i="3"/>
  <c r="V1319" i="3" s="1"/>
  <c r="S1319" i="3"/>
  <c r="O1319" i="3"/>
  <c r="Q1319" i="3" s="1"/>
  <c r="I1319" i="3"/>
  <c r="AE1318" i="3"/>
  <c r="U1318" i="3"/>
  <c r="V1318" i="3" s="1"/>
  <c r="S1318" i="3"/>
  <c r="O1318" i="3"/>
  <c r="I1318" i="3"/>
  <c r="AE1317" i="3"/>
  <c r="U1317" i="3"/>
  <c r="V1317" i="3" s="1"/>
  <c r="S1317" i="3"/>
  <c r="O1317" i="3"/>
  <c r="Q1317" i="3" s="1"/>
  <c r="I1317" i="3"/>
  <c r="AE1316" i="3"/>
  <c r="U1316" i="3"/>
  <c r="V1316" i="3" s="1"/>
  <c r="S1316" i="3"/>
  <c r="O1316" i="3"/>
  <c r="P1316" i="3" s="1"/>
  <c r="I1316" i="3"/>
  <c r="W1316" i="3" s="1"/>
  <c r="AE1315" i="3"/>
  <c r="U1315" i="3"/>
  <c r="V1315" i="3" s="1"/>
  <c r="S1315" i="3"/>
  <c r="O1315" i="3"/>
  <c r="Q1315" i="3" s="1"/>
  <c r="I1315" i="3"/>
  <c r="AE1314" i="3"/>
  <c r="U1314" i="3"/>
  <c r="V1314" i="3" s="1"/>
  <c r="S1314" i="3"/>
  <c r="O1314" i="3"/>
  <c r="Q1314" i="3" s="1"/>
  <c r="I1314" i="3"/>
  <c r="AE1313" i="3"/>
  <c r="U1313" i="3"/>
  <c r="V1313" i="3" s="1"/>
  <c r="S1313" i="3"/>
  <c r="O1313" i="3"/>
  <c r="I1313" i="3"/>
  <c r="AE1312" i="3"/>
  <c r="U1312" i="3"/>
  <c r="V1312" i="3" s="1"/>
  <c r="S1312" i="3"/>
  <c r="O1312" i="3"/>
  <c r="P1312" i="3" s="1"/>
  <c r="I1312" i="3"/>
  <c r="AE1311" i="3"/>
  <c r="U1311" i="3"/>
  <c r="V1311" i="3" s="1"/>
  <c r="S1311" i="3"/>
  <c r="O1311" i="3"/>
  <c r="Q1311" i="3" s="1"/>
  <c r="I1311" i="3"/>
  <c r="AE1310" i="3"/>
  <c r="U1310" i="3"/>
  <c r="V1310" i="3" s="1"/>
  <c r="S1310" i="3"/>
  <c r="O1310" i="3"/>
  <c r="Q1310" i="3" s="1"/>
  <c r="I1310" i="3"/>
  <c r="AE1309" i="3"/>
  <c r="U1309" i="3"/>
  <c r="V1309" i="3" s="1"/>
  <c r="S1309" i="3"/>
  <c r="Q1309" i="3"/>
  <c r="O1309" i="3"/>
  <c r="P1309" i="3" s="1"/>
  <c r="I1309" i="3"/>
  <c r="AE1308" i="3"/>
  <c r="U1308" i="3"/>
  <c r="V1308" i="3" s="1"/>
  <c r="S1308" i="3"/>
  <c r="O1308" i="3"/>
  <c r="I1308" i="3"/>
  <c r="AE1307" i="3"/>
  <c r="U1307" i="3"/>
  <c r="V1307" i="3" s="1"/>
  <c r="S1307" i="3"/>
  <c r="O1307" i="3"/>
  <c r="Q1307" i="3" s="1"/>
  <c r="I1307" i="3"/>
  <c r="AE1306" i="3"/>
  <c r="U1306" i="3"/>
  <c r="V1306" i="3" s="1"/>
  <c r="S1306" i="3"/>
  <c r="O1306" i="3"/>
  <c r="Q1306" i="3" s="1"/>
  <c r="I1306" i="3"/>
  <c r="AE1305" i="3"/>
  <c r="U1305" i="3"/>
  <c r="V1305" i="3" s="1"/>
  <c r="S1305" i="3"/>
  <c r="O1305" i="3"/>
  <c r="I1305" i="3"/>
  <c r="W1305" i="3" s="1"/>
  <c r="AE1304" i="3"/>
  <c r="Y1304" i="3"/>
  <c r="U1304" i="3"/>
  <c r="V1304" i="3" s="1"/>
  <c r="S1304" i="3"/>
  <c r="O1304" i="3"/>
  <c r="I1304" i="3"/>
  <c r="AE1303" i="3"/>
  <c r="U1303" i="3"/>
  <c r="V1303" i="3" s="1"/>
  <c r="W1303" i="3" s="1"/>
  <c r="S1303" i="3"/>
  <c r="O1303" i="3"/>
  <c r="I1303" i="3"/>
  <c r="AE1302" i="3"/>
  <c r="Y1302" i="3"/>
  <c r="U1302" i="3"/>
  <c r="V1302" i="3" s="1"/>
  <c r="S1302" i="3"/>
  <c r="O1302" i="3"/>
  <c r="I1302" i="3"/>
  <c r="AE1301" i="3"/>
  <c r="U1301" i="3"/>
  <c r="V1301" i="3" s="1"/>
  <c r="S1301" i="3"/>
  <c r="O1301" i="3"/>
  <c r="Q1301" i="3" s="1"/>
  <c r="I1301" i="3"/>
  <c r="W1301" i="3" s="1"/>
  <c r="AE1300" i="3"/>
  <c r="U1300" i="3"/>
  <c r="V1300" i="3" s="1"/>
  <c r="S1300" i="3"/>
  <c r="O1300" i="3"/>
  <c r="I1300" i="3"/>
  <c r="AE1299" i="3"/>
  <c r="U1299" i="3"/>
  <c r="V1299" i="3" s="1"/>
  <c r="S1299" i="3"/>
  <c r="O1299" i="3"/>
  <c r="Q1299" i="3" s="1"/>
  <c r="I1299" i="3"/>
  <c r="AE1298" i="3"/>
  <c r="U1298" i="3"/>
  <c r="V1298" i="3" s="1"/>
  <c r="S1298" i="3"/>
  <c r="O1298" i="3"/>
  <c r="I1298" i="3"/>
  <c r="AE1297" i="3"/>
  <c r="U1297" i="3"/>
  <c r="V1297" i="3" s="1"/>
  <c r="S1297" i="3"/>
  <c r="O1297" i="3"/>
  <c r="Q1297" i="3" s="1"/>
  <c r="I1297" i="3"/>
  <c r="AE1296" i="3"/>
  <c r="U1296" i="3"/>
  <c r="V1296" i="3" s="1"/>
  <c r="S1296" i="3"/>
  <c r="O1296" i="3"/>
  <c r="P1296" i="3" s="1"/>
  <c r="I1296" i="3"/>
  <c r="AE1295" i="3"/>
  <c r="U1295" i="3"/>
  <c r="V1295" i="3" s="1"/>
  <c r="S1295" i="3"/>
  <c r="O1295" i="3"/>
  <c r="Q1295" i="3" s="1"/>
  <c r="I1295" i="3"/>
  <c r="AE1294" i="3"/>
  <c r="U1294" i="3"/>
  <c r="V1294" i="3" s="1"/>
  <c r="S1294" i="3"/>
  <c r="O1294" i="3"/>
  <c r="Q1294" i="3" s="1"/>
  <c r="I1294" i="3"/>
  <c r="AE1293" i="3"/>
  <c r="U1293" i="3"/>
  <c r="V1293" i="3" s="1"/>
  <c r="S1293" i="3"/>
  <c r="O1293" i="3"/>
  <c r="I1293" i="3"/>
  <c r="AE1292" i="3"/>
  <c r="U1292" i="3"/>
  <c r="V1292" i="3" s="1"/>
  <c r="S1292" i="3"/>
  <c r="O1292" i="3"/>
  <c r="I1292" i="3"/>
  <c r="AE1291" i="3"/>
  <c r="U1291" i="3"/>
  <c r="V1291" i="3" s="1"/>
  <c r="S1291" i="3"/>
  <c r="O1291" i="3"/>
  <c r="Q1291" i="3" s="1"/>
  <c r="I1291" i="3"/>
  <c r="AE1290" i="3"/>
  <c r="U1290" i="3"/>
  <c r="V1290" i="3" s="1"/>
  <c r="S1290" i="3"/>
  <c r="O1290" i="3"/>
  <c r="Q1290" i="3" s="1"/>
  <c r="I1290" i="3"/>
  <c r="AE1289" i="3"/>
  <c r="U1289" i="3"/>
  <c r="V1289" i="3" s="1"/>
  <c r="S1289" i="3"/>
  <c r="Q1289" i="3"/>
  <c r="O1289" i="3"/>
  <c r="P1289" i="3" s="1"/>
  <c r="I1289" i="3"/>
  <c r="AE1288" i="3"/>
  <c r="U1288" i="3"/>
  <c r="V1288" i="3" s="1"/>
  <c r="S1288" i="3"/>
  <c r="O1288" i="3"/>
  <c r="P1288" i="3" s="1"/>
  <c r="I1288" i="3"/>
  <c r="AE1287" i="3"/>
  <c r="U1287" i="3"/>
  <c r="V1287" i="3" s="1"/>
  <c r="S1287" i="3"/>
  <c r="O1287" i="3"/>
  <c r="Q1287" i="3" s="1"/>
  <c r="I1287" i="3"/>
  <c r="AE1286" i="3"/>
  <c r="U1286" i="3"/>
  <c r="V1286" i="3" s="1"/>
  <c r="S1286" i="3"/>
  <c r="O1286" i="3"/>
  <c r="Q1286" i="3" s="1"/>
  <c r="I1286" i="3"/>
  <c r="AE1285" i="3"/>
  <c r="U1285" i="3"/>
  <c r="V1285" i="3" s="1"/>
  <c r="W1285" i="3" s="1"/>
  <c r="S1285" i="3"/>
  <c r="O1285" i="3"/>
  <c r="Q1285" i="3" s="1"/>
  <c r="I1285" i="3"/>
  <c r="AE1284" i="3"/>
  <c r="U1284" i="3"/>
  <c r="V1284" i="3" s="1"/>
  <c r="S1284" i="3"/>
  <c r="O1284" i="3"/>
  <c r="I1284" i="3"/>
  <c r="AE1283" i="3"/>
  <c r="U1283" i="3"/>
  <c r="V1283" i="3" s="1"/>
  <c r="S1283" i="3"/>
  <c r="O1283" i="3"/>
  <c r="Q1283" i="3" s="1"/>
  <c r="I1283" i="3"/>
  <c r="AE1282" i="3"/>
  <c r="U1282" i="3"/>
  <c r="V1282" i="3" s="1"/>
  <c r="S1282" i="3"/>
  <c r="O1282" i="3"/>
  <c r="I1282" i="3"/>
  <c r="AE1281" i="3"/>
  <c r="U1281" i="3"/>
  <c r="V1281" i="3" s="1"/>
  <c r="S1281" i="3"/>
  <c r="O1281" i="3"/>
  <c r="Q1281" i="3" s="1"/>
  <c r="I1281" i="3"/>
  <c r="AE1280" i="3"/>
  <c r="U1280" i="3"/>
  <c r="V1280" i="3" s="1"/>
  <c r="S1280" i="3"/>
  <c r="O1280" i="3"/>
  <c r="Q1280" i="3" s="1"/>
  <c r="I1280" i="3"/>
  <c r="AE1279" i="3"/>
  <c r="U1279" i="3"/>
  <c r="V1279" i="3" s="1"/>
  <c r="S1279" i="3"/>
  <c r="O1279" i="3"/>
  <c r="I1279" i="3"/>
  <c r="AE1278" i="3"/>
  <c r="U1278" i="3"/>
  <c r="V1278" i="3" s="1"/>
  <c r="S1278" i="3"/>
  <c r="O1278" i="3"/>
  <c r="I1278" i="3"/>
  <c r="AE1277" i="3"/>
  <c r="U1277" i="3"/>
  <c r="V1277" i="3" s="1"/>
  <c r="W1277" i="3" s="1"/>
  <c r="S1277" i="3"/>
  <c r="O1277" i="3"/>
  <c r="I1277" i="3"/>
  <c r="AE1276" i="3"/>
  <c r="U1276" i="3"/>
  <c r="V1276" i="3" s="1"/>
  <c r="S1276" i="3"/>
  <c r="O1276" i="3"/>
  <c r="Q1276" i="3" s="1"/>
  <c r="I1276" i="3"/>
  <c r="AE1275" i="3"/>
  <c r="U1275" i="3"/>
  <c r="V1275" i="3" s="1"/>
  <c r="S1275" i="3"/>
  <c r="O1275" i="3"/>
  <c r="I1275" i="3"/>
  <c r="AE1274" i="3"/>
  <c r="U1274" i="3"/>
  <c r="V1274" i="3" s="1"/>
  <c r="S1274" i="3"/>
  <c r="O1274" i="3"/>
  <c r="Q1274" i="3" s="1"/>
  <c r="I1274" i="3"/>
  <c r="AE1273" i="3"/>
  <c r="U1273" i="3"/>
  <c r="V1273" i="3" s="1"/>
  <c r="S1273" i="3"/>
  <c r="O1273" i="3"/>
  <c r="P1273" i="3" s="1"/>
  <c r="I1273" i="3"/>
  <c r="AE1272" i="3"/>
  <c r="U1272" i="3"/>
  <c r="V1272" i="3" s="1"/>
  <c r="S1272" i="3"/>
  <c r="O1272" i="3"/>
  <c r="Q1272" i="3" s="1"/>
  <c r="I1272" i="3"/>
  <c r="AE1271" i="3"/>
  <c r="U1271" i="3"/>
  <c r="V1271" i="3" s="1"/>
  <c r="S1271" i="3"/>
  <c r="O1271" i="3"/>
  <c r="I1271" i="3"/>
  <c r="AE1270" i="3"/>
  <c r="U1270" i="3"/>
  <c r="V1270" i="3" s="1"/>
  <c r="S1270" i="3"/>
  <c r="O1270" i="3"/>
  <c r="I1270" i="3"/>
  <c r="AE1269" i="3"/>
  <c r="U1269" i="3"/>
  <c r="V1269" i="3" s="1"/>
  <c r="S1269" i="3"/>
  <c r="O1269" i="3"/>
  <c r="I1269" i="3"/>
  <c r="AE1268" i="3"/>
  <c r="U1268" i="3"/>
  <c r="V1268" i="3" s="1"/>
  <c r="S1268" i="3"/>
  <c r="P1268" i="3"/>
  <c r="O1268" i="3"/>
  <c r="Q1268" i="3" s="1"/>
  <c r="I1268" i="3"/>
  <c r="AE1267" i="3"/>
  <c r="U1267" i="3"/>
  <c r="V1267" i="3" s="1"/>
  <c r="S1267" i="3"/>
  <c r="O1267" i="3"/>
  <c r="I1267" i="3"/>
  <c r="AE1266" i="3"/>
  <c r="U1266" i="3"/>
  <c r="V1266" i="3" s="1"/>
  <c r="S1266" i="3"/>
  <c r="P1266" i="3"/>
  <c r="O1266" i="3"/>
  <c r="Q1266" i="3" s="1"/>
  <c r="I1266" i="3"/>
  <c r="AE1265" i="3"/>
  <c r="U1265" i="3"/>
  <c r="V1265" i="3" s="1"/>
  <c r="S1265" i="3"/>
  <c r="O1265" i="3"/>
  <c r="I1265" i="3"/>
  <c r="AE1264" i="3"/>
  <c r="U1264" i="3"/>
  <c r="V1264" i="3" s="1"/>
  <c r="S1264" i="3"/>
  <c r="O1264" i="3"/>
  <c r="Q1264" i="3" s="1"/>
  <c r="I1264" i="3"/>
  <c r="AE1263" i="3"/>
  <c r="U1263" i="3"/>
  <c r="V1263" i="3" s="1"/>
  <c r="S1263" i="3"/>
  <c r="O1263" i="3"/>
  <c r="I1263" i="3"/>
  <c r="AE1262" i="3"/>
  <c r="U1262" i="3"/>
  <c r="V1262" i="3" s="1"/>
  <c r="S1262" i="3"/>
  <c r="O1262" i="3"/>
  <c r="Q1262" i="3" s="1"/>
  <c r="I1262" i="3"/>
  <c r="AE1261" i="3"/>
  <c r="U1261" i="3"/>
  <c r="V1261" i="3" s="1"/>
  <c r="S1261" i="3"/>
  <c r="O1261" i="3"/>
  <c r="P1261" i="3" s="1"/>
  <c r="I1261" i="3"/>
  <c r="AE1260" i="3"/>
  <c r="U1260" i="3"/>
  <c r="V1260" i="3" s="1"/>
  <c r="S1260" i="3"/>
  <c r="O1260" i="3"/>
  <c r="Q1260" i="3" s="1"/>
  <c r="I1260" i="3"/>
  <c r="AE1259" i="3"/>
  <c r="U1259" i="3"/>
  <c r="V1259" i="3" s="1"/>
  <c r="S1259" i="3"/>
  <c r="O1259" i="3"/>
  <c r="I1259" i="3"/>
  <c r="AE1258" i="3"/>
  <c r="U1258" i="3"/>
  <c r="V1258" i="3" s="1"/>
  <c r="S1258" i="3"/>
  <c r="O1258" i="3"/>
  <c r="I1258" i="3"/>
  <c r="AE1257" i="3"/>
  <c r="U1257" i="3"/>
  <c r="V1257" i="3" s="1"/>
  <c r="S1257" i="3"/>
  <c r="O1257" i="3"/>
  <c r="I1257" i="3"/>
  <c r="AE1256" i="3"/>
  <c r="U1256" i="3"/>
  <c r="V1256" i="3" s="1"/>
  <c r="S1256" i="3"/>
  <c r="O1256" i="3"/>
  <c r="Q1256" i="3" s="1"/>
  <c r="I1256" i="3"/>
  <c r="AE1255" i="3"/>
  <c r="U1255" i="3"/>
  <c r="V1255" i="3" s="1"/>
  <c r="S1255" i="3"/>
  <c r="O1255" i="3"/>
  <c r="I1255" i="3"/>
  <c r="AE1254" i="3"/>
  <c r="U1254" i="3"/>
  <c r="V1254" i="3" s="1"/>
  <c r="S1254" i="3"/>
  <c r="O1254" i="3"/>
  <c r="Q1254" i="3" s="1"/>
  <c r="I1254" i="3"/>
  <c r="AE1253" i="3"/>
  <c r="U1253" i="3"/>
  <c r="V1253" i="3" s="1"/>
  <c r="S1253" i="3"/>
  <c r="O1253" i="3"/>
  <c r="P1253" i="3" s="1"/>
  <c r="I1253" i="3"/>
  <c r="AE1252" i="3"/>
  <c r="U1252" i="3"/>
  <c r="V1252" i="3" s="1"/>
  <c r="S1252" i="3"/>
  <c r="O1252" i="3"/>
  <c r="Q1252" i="3" s="1"/>
  <c r="I1252" i="3"/>
  <c r="AE1251" i="3"/>
  <c r="U1251" i="3"/>
  <c r="V1251" i="3" s="1"/>
  <c r="S1251" i="3"/>
  <c r="O1251" i="3"/>
  <c r="I1251" i="3"/>
  <c r="AE1250" i="3"/>
  <c r="U1250" i="3"/>
  <c r="V1250" i="3" s="1"/>
  <c r="S1250" i="3"/>
  <c r="O1250" i="3"/>
  <c r="I1250" i="3"/>
  <c r="AE1249" i="3"/>
  <c r="Y1249" i="3"/>
  <c r="U1249" i="3"/>
  <c r="V1249" i="3" s="1"/>
  <c r="S1249" i="3"/>
  <c r="O1249" i="3"/>
  <c r="I1249" i="3"/>
  <c r="AE1248" i="3"/>
  <c r="U1248" i="3"/>
  <c r="V1248" i="3" s="1"/>
  <c r="S1248" i="3"/>
  <c r="O1248" i="3"/>
  <c r="Q1248" i="3" s="1"/>
  <c r="I1248" i="3"/>
  <c r="AE1247" i="3"/>
  <c r="Y1247" i="3"/>
  <c r="U1247" i="3"/>
  <c r="V1247" i="3" s="1"/>
  <c r="S1247" i="3"/>
  <c r="O1247" i="3"/>
  <c r="I1247" i="3"/>
  <c r="AE1246" i="3"/>
  <c r="U1246" i="3"/>
  <c r="V1246" i="3" s="1"/>
  <c r="S1246" i="3"/>
  <c r="P1246" i="3"/>
  <c r="O1246" i="3"/>
  <c r="Q1246" i="3" s="1"/>
  <c r="I1246" i="3"/>
  <c r="AE1245" i="3"/>
  <c r="U1245" i="3"/>
  <c r="V1245" i="3" s="1"/>
  <c r="S1245" i="3"/>
  <c r="O1245" i="3"/>
  <c r="I1245" i="3"/>
  <c r="AE1244" i="3"/>
  <c r="U1244" i="3"/>
  <c r="V1244" i="3" s="1"/>
  <c r="S1244" i="3"/>
  <c r="O1244" i="3"/>
  <c r="Q1244" i="3" s="1"/>
  <c r="I1244" i="3"/>
  <c r="AE1243" i="3"/>
  <c r="U1243" i="3"/>
  <c r="V1243" i="3" s="1"/>
  <c r="S1243" i="3"/>
  <c r="O1243" i="3"/>
  <c r="I1243" i="3"/>
  <c r="AE1242" i="3"/>
  <c r="U1242" i="3"/>
  <c r="V1242" i="3" s="1"/>
  <c r="S1242" i="3"/>
  <c r="O1242" i="3"/>
  <c r="Q1242" i="3" s="1"/>
  <c r="I1242" i="3"/>
  <c r="AE1241" i="3"/>
  <c r="U1241" i="3"/>
  <c r="V1241" i="3" s="1"/>
  <c r="S1241" i="3"/>
  <c r="O1241" i="3"/>
  <c r="I1241" i="3"/>
  <c r="W1241" i="3" s="1"/>
  <c r="AE1240" i="3"/>
  <c r="U1240" i="3"/>
  <c r="V1240" i="3" s="1"/>
  <c r="S1240" i="3"/>
  <c r="O1240" i="3"/>
  <c r="I1240" i="3"/>
  <c r="AE1239" i="3"/>
  <c r="U1239" i="3"/>
  <c r="V1239" i="3" s="1"/>
  <c r="S1239" i="3"/>
  <c r="O1239" i="3"/>
  <c r="I1239" i="3"/>
  <c r="AE1238" i="3"/>
  <c r="U1238" i="3"/>
  <c r="V1238" i="3" s="1"/>
  <c r="S1238" i="3"/>
  <c r="O1238" i="3"/>
  <c r="I1238" i="3"/>
  <c r="AE1237" i="3"/>
  <c r="U1237" i="3"/>
  <c r="V1237" i="3" s="1"/>
  <c r="S1237" i="3"/>
  <c r="Q1237" i="3"/>
  <c r="O1237" i="3"/>
  <c r="P1237" i="3" s="1"/>
  <c r="I1237" i="3"/>
  <c r="AE1236" i="3"/>
  <c r="U1236" i="3"/>
  <c r="V1236" i="3" s="1"/>
  <c r="S1236" i="3"/>
  <c r="O1236" i="3"/>
  <c r="P1236" i="3" s="1"/>
  <c r="I1236" i="3"/>
  <c r="AE1235" i="3"/>
  <c r="U1235" i="3"/>
  <c r="V1235" i="3" s="1"/>
  <c r="S1235" i="3"/>
  <c r="O1235" i="3"/>
  <c r="I1235" i="3"/>
  <c r="AE1234" i="3"/>
  <c r="U1234" i="3"/>
  <c r="V1234" i="3" s="1"/>
  <c r="S1234" i="3"/>
  <c r="O1234" i="3"/>
  <c r="Q1234" i="3" s="1"/>
  <c r="I1234" i="3"/>
  <c r="AE1233" i="3"/>
  <c r="U1233" i="3"/>
  <c r="V1233" i="3" s="1"/>
  <c r="S1233" i="3"/>
  <c r="O1233" i="3"/>
  <c r="P1233" i="3" s="1"/>
  <c r="I1233" i="3"/>
  <c r="AE1232" i="3"/>
  <c r="Y1232" i="3"/>
  <c r="U1232" i="3"/>
  <c r="V1232" i="3" s="1"/>
  <c r="S1232" i="3"/>
  <c r="O1232" i="3"/>
  <c r="I1232" i="3"/>
  <c r="AE1231" i="3"/>
  <c r="Y1231" i="3"/>
  <c r="U1231" i="3"/>
  <c r="V1231" i="3" s="1"/>
  <c r="S1231" i="3"/>
  <c r="O1231" i="3"/>
  <c r="I1231" i="3"/>
  <c r="AE1230" i="3"/>
  <c r="U1230" i="3"/>
  <c r="V1230" i="3" s="1"/>
  <c r="S1230" i="3"/>
  <c r="O1230" i="3"/>
  <c r="Q1230" i="3" s="1"/>
  <c r="I1230" i="3"/>
  <c r="AE1229" i="3"/>
  <c r="U1229" i="3"/>
  <c r="V1229" i="3" s="1"/>
  <c r="S1229" i="3"/>
  <c r="O1229" i="3"/>
  <c r="P1229" i="3" s="1"/>
  <c r="I1229" i="3"/>
  <c r="AE1228" i="3"/>
  <c r="U1228" i="3"/>
  <c r="V1228" i="3" s="1"/>
  <c r="S1228" i="3"/>
  <c r="Q1228" i="3"/>
  <c r="O1228" i="3"/>
  <c r="P1228" i="3" s="1"/>
  <c r="I1228" i="3"/>
  <c r="AE1227" i="3"/>
  <c r="U1227" i="3"/>
  <c r="V1227" i="3" s="1"/>
  <c r="S1227" i="3"/>
  <c r="O1227" i="3"/>
  <c r="I1227" i="3"/>
  <c r="AE1226" i="3"/>
  <c r="U1226" i="3"/>
  <c r="V1226" i="3" s="1"/>
  <c r="S1226" i="3"/>
  <c r="O1226" i="3"/>
  <c r="Q1226" i="3" s="1"/>
  <c r="I1226" i="3"/>
  <c r="AE1225" i="3"/>
  <c r="U1225" i="3"/>
  <c r="V1225" i="3" s="1"/>
  <c r="W1225" i="3" s="1"/>
  <c r="S1225" i="3"/>
  <c r="O1225" i="3"/>
  <c r="P1225" i="3" s="1"/>
  <c r="I1225" i="3"/>
  <c r="AE1224" i="3"/>
  <c r="Y1224" i="3"/>
  <c r="U1224" i="3"/>
  <c r="V1224" i="3" s="1"/>
  <c r="S1224" i="3"/>
  <c r="O1224" i="3"/>
  <c r="Q1224" i="3" s="1"/>
  <c r="I1224" i="3"/>
  <c r="AE1223" i="3"/>
  <c r="Y1223" i="3"/>
  <c r="U1223" i="3"/>
  <c r="V1223" i="3" s="1"/>
  <c r="S1223" i="3"/>
  <c r="O1223" i="3"/>
  <c r="I1223" i="3"/>
  <c r="AE1222" i="3"/>
  <c r="Y1222" i="3"/>
  <c r="U1222" i="3"/>
  <c r="V1222" i="3" s="1"/>
  <c r="S1222" i="3"/>
  <c r="O1222" i="3"/>
  <c r="I1222" i="3"/>
  <c r="AE1221" i="3"/>
  <c r="Y1221" i="3"/>
  <c r="U1221" i="3"/>
  <c r="V1221" i="3" s="1"/>
  <c r="S1221" i="3"/>
  <c r="O1221" i="3"/>
  <c r="P1221" i="3" s="1"/>
  <c r="I1221" i="3"/>
  <c r="AE1220" i="3"/>
  <c r="Y1220" i="3"/>
  <c r="U1220" i="3"/>
  <c r="V1220" i="3" s="1"/>
  <c r="S1220" i="3"/>
  <c r="O1220" i="3"/>
  <c r="Q1220" i="3" s="1"/>
  <c r="I1220" i="3"/>
  <c r="AE1219" i="3"/>
  <c r="Y1219" i="3"/>
  <c r="U1219" i="3"/>
  <c r="V1219" i="3" s="1"/>
  <c r="S1219" i="3"/>
  <c r="Z1219" i="3" s="1"/>
  <c r="O1219" i="3"/>
  <c r="I1219" i="3"/>
  <c r="AE1218" i="3"/>
  <c r="U1218" i="3"/>
  <c r="V1218" i="3" s="1"/>
  <c r="S1218" i="3"/>
  <c r="O1218" i="3"/>
  <c r="I1218" i="3"/>
  <c r="AE1217" i="3"/>
  <c r="U1217" i="3"/>
  <c r="V1217" i="3" s="1"/>
  <c r="S1217" i="3"/>
  <c r="O1217" i="3"/>
  <c r="I1217" i="3"/>
  <c r="AE1216" i="3"/>
  <c r="U1216" i="3"/>
  <c r="V1216" i="3" s="1"/>
  <c r="S1216" i="3"/>
  <c r="O1216" i="3"/>
  <c r="I1216" i="3"/>
  <c r="W1216" i="3" s="1"/>
  <c r="AE1215" i="3"/>
  <c r="U1215" i="3"/>
  <c r="V1215" i="3" s="1"/>
  <c r="S1215" i="3"/>
  <c r="O1215" i="3"/>
  <c r="I1215" i="3"/>
  <c r="AE1214" i="3"/>
  <c r="U1214" i="3"/>
  <c r="V1214" i="3" s="1"/>
  <c r="S1214" i="3"/>
  <c r="O1214" i="3"/>
  <c r="Q1214" i="3" s="1"/>
  <c r="I1214" i="3"/>
  <c r="AE1213" i="3"/>
  <c r="U1213" i="3"/>
  <c r="V1213" i="3" s="1"/>
  <c r="S1213" i="3"/>
  <c r="O1213" i="3"/>
  <c r="I1213" i="3"/>
  <c r="AE1212" i="3"/>
  <c r="U1212" i="3"/>
  <c r="V1212" i="3" s="1"/>
  <c r="S1212" i="3"/>
  <c r="O1212" i="3"/>
  <c r="P1212" i="3" s="1"/>
  <c r="I1212" i="3"/>
  <c r="AE1211" i="3"/>
  <c r="U1211" i="3"/>
  <c r="V1211" i="3" s="1"/>
  <c r="S1211" i="3"/>
  <c r="O1211" i="3"/>
  <c r="I1211" i="3"/>
  <c r="AE1210" i="3"/>
  <c r="U1210" i="3"/>
  <c r="V1210" i="3" s="1"/>
  <c r="S1210" i="3"/>
  <c r="O1210" i="3"/>
  <c r="Q1210" i="3" s="1"/>
  <c r="I1210" i="3"/>
  <c r="AE1209" i="3"/>
  <c r="U1209" i="3"/>
  <c r="V1209" i="3" s="1"/>
  <c r="S1209" i="3"/>
  <c r="O1209" i="3"/>
  <c r="I1209" i="3"/>
  <c r="AE1208" i="3"/>
  <c r="U1208" i="3"/>
  <c r="V1208" i="3" s="1"/>
  <c r="S1208" i="3"/>
  <c r="O1208" i="3"/>
  <c r="I1208" i="3"/>
  <c r="AE1207" i="3"/>
  <c r="U1207" i="3"/>
  <c r="V1207" i="3" s="1"/>
  <c r="S1207" i="3"/>
  <c r="O1207" i="3"/>
  <c r="I1207" i="3"/>
  <c r="AE1206" i="3"/>
  <c r="U1206" i="3"/>
  <c r="V1206" i="3" s="1"/>
  <c r="S1206" i="3"/>
  <c r="O1206" i="3"/>
  <c r="I1206" i="3"/>
  <c r="AE1205" i="3"/>
  <c r="U1205" i="3"/>
  <c r="V1205" i="3" s="1"/>
  <c r="S1205" i="3"/>
  <c r="O1205" i="3"/>
  <c r="I1205" i="3"/>
  <c r="AE1204" i="3"/>
  <c r="U1204" i="3"/>
  <c r="V1204" i="3" s="1"/>
  <c r="S1204" i="3"/>
  <c r="O1204" i="3"/>
  <c r="P1204" i="3" s="1"/>
  <c r="I1204" i="3"/>
  <c r="AE1203" i="3"/>
  <c r="U1203" i="3"/>
  <c r="V1203" i="3" s="1"/>
  <c r="S1203" i="3"/>
  <c r="O1203" i="3"/>
  <c r="I1203" i="3"/>
  <c r="AE1202" i="3"/>
  <c r="U1202" i="3"/>
  <c r="V1202" i="3" s="1"/>
  <c r="S1202" i="3"/>
  <c r="O1202" i="3"/>
  <c r="Q1202" i="3" s="1"/>
  <c r="I1202" i="3"/>
  <c r="AE1201" i="3"/>
  <c r="U1201" i="3"/>
  <c r="V1201" i="3" s="1"/>
  <c r="S1201" i="3"/>
  <c r="O1201" i="3"/>
  <c r="P1201" i="3" s="1"/>
  <c r="I1201" i="3"/>
  <c r="AE1200" i="3"/>
  <c r="U1200" i="3"/>
  <c r="V1200" i="3" s="1"/>
  <c r="S1200" i="3"/>
  <c r="O1200" i="3"/>
  <c r="Q1200" i="3" s="1"/>
  <c r="I1200" i="3"/>
  <c r="AE1199" i="3"/>
  <c r="U1199" i="3"/>
  <c r="V1199" i="3" s="1"/>
  <c r="S1199" i="3"/>
  <c r="O1199" i="3"/>
  <c r="I1199" i="3"/>
  <c r="AE1198" i="3"/>
  <c r="U1198" i="3"/>
  <c r="V1198" i="3" s="1"/>
  <c r="S1198" i="3"/>
  <c r="O1198" i="3"/>
  <c r="Q1198" i="3" s="1"/>
  <c r="I1198" i="3"/>
  <c r="AE1197" i="3"/>
  <c r="U1197" i="3"/>
  <c r="V1197" i="3" s="1"/>
  <c r="S1197" i="3"/>
  <c r="O1197" i="3"/>
  <c r="P1197" i="3" s="1"/>
  <c r="I1197" i="3"/>
  <c r="AE1196" i="3"/>
  <c r="U1196" i="3"/>
  <c r="V1196" i="3" s="1"/>
  <c r="S1196" i="3"/>
  <c r="O1196" i="3"/>
  <c r="Q1196" i="3" s="1"/>
  <c r="I1196" i="3"/>
  <c r="AE1195" i="3"/>
  <c r="U1195" i="3"/>
  <c r="V1195" i="3" s="1"/>
  <c r="S1195" i="3"/>
  <c r="O1195" i="3"/>
  <c r="I1195" i="3"/>
  <c r="AE1194" i="3"/>
  <c r="U1194" i="3"/>
  <c r="V1194" i="3" s="1"/>
  <c r="S1194" i="3"/>
  <c r="O1194" i="3"/>
  <c r="Q1194" i="3" s="1"/>
  <c r="I1194" i="3"/>
  <c r="AE1193" i="3"/>
  <c r="U1193" i="3"/>
  <c r="V1193" i="3" s="1"/>
  <c r="S1193" i="3"/>
  <c r="O1193" i="3"/>
  <c r="I1193" i="3"/>
  <c r="AE1192" i="3"/>
  <c r="U1192" i="3"/>
  <c r="V1192" i="3" s="1"/>
  <c r="S1192" i="3"/>
  <c r="O1192" i="3"/>
  <c r="Q1192" i="3" s="1"/>
  <c r="I1192" i="3"/>
  <c r="AE1191" i="3"/>
  <c r="U1191" i="3"/>
  <c r="V1191" i="3" s="1"/>
  <c r="S1191" i="3"/>
  <c r="O1191" i="3"/>
  <c r="I1191" i="3"/>
  <c r="AE1190" i="3"/>
  <c r="U1190" i="3"/>
  <c r="V1190" i="3" s="1"/>
  <c r="S1190" i="3"/>
  <c r="O1190" i="3"/>
  <c r="Q1190" i="3" s="1"/>
  <c r="I1190" i="3"/>
  <c r="AE1189" i="3"/>
  <c r="U1189" i="3"/>
  <c r="V1189" i="3" s="1"/>
  <c r="S1189" i="3"/>
  <c r="O1189" i="3"/>
  <c r="I1189" i="3"/>
  <c r="AE1188" i="3"/>
  <c r="U1188" i="3"/>
  <c r="V1188" i="3" s="1"/>
  <c r="S1188" i="3"/>
  <c r="O1188" i="3"/>
  <c r="I1188" i="3"/>
  <c r="AE1187" i="3"/>
  <c r="U1187" i="3"/>
  <c r="V1187" i="3" s="1"/>
  <c r="S1187" i="3"/>
  <c r="O1187" i="3"/>
  <c r="I1187" i="3"/>
  <c r="AE1186" i="3"/>
  <c r="U1186" i="3"/>
  <c r="V1186" i="3" s="1"/>
  <c r="S1186" i="3"/>
  <c r="O1186" i="3"/>
  <c r="I1186" i="3"/>
  <c r="AE1185" i="3"/>
  <c r="U1185" i="3"/>
  <c r="V1185" i="3" s="1"/>
  <c r="S1185" i="3"/>
  <c r="O1185" i="3"/>
  <c r="Q1185" i="3" s="1"/>
  <c r="I1185" i="3"/>
  <c r="AE1184" i="3"/>
  <c r="V1184" i="3"/>
  <c r="U1184" i="3"/>
  <c r="S1184" i="3"/>
  <c r="O1184" i="3"/>
  <c r="Q1184" i="3" s="1"/>
  <c r="I1184" i="3"/>
  <c r="AE1183" i="3"/>
  <c r="U1183" i="3"/>
  <c r="V1183" i="3" s="1"/>
  <c r="S1183" i="3"/>
  <c r="O1183" i="3"/>
  <c r="I1183" i="3"/>
  <c r="AE1182" i="3"/>
  <c r="U1182" i="3"/>
  <c r="V1182" i="3" s="1"/>
  <c r="S1182" i="3"/>
  <c r="O1182" i="3"/>
  <c r="I1182" i="3"/>
  <c r="AE1181" i="3"/>
  <c r="U1181" i="3"/>
  <c r="V1181" i="3" s="1"/>
  <c r="W1181" i="3" s="1"/>
  <c r="S1181" i="3"/>
  <c r="O1181" i="3"/>
  <c r="P1181" i="3" s="1"/>
  <c r="I1181" i="3"/>
  <c r="AE1180" i="3"/>
  <c r="U1180" i="3"/>
  <c r="V1180" i="3" s="1"/>
  <c r="S1180" i="3"/>
  <c r="O1180" i="3"/>
  <c r="Q1180" i="3" s="1"/>
  <c r="I1180" i="3"/>
  <c r="AE1179" i="3"/>
  <c r="U1179" i="3"/>
  <c r="V1179" i="3" s="1"/>
  <c r="S1179" i="3"/>
  <c r="O1179" i="3"/>
  <c r="I1179" i="3"/>
  <c r="AE1178" i="3"/>
  <c r="U1178" i="3"/>
  <c r="V1178" i="3" s="1"/>
  <c r="S1178" i="3"/>
  <c r="O1178" i="3"/>
  <c r="I1178" i="3"/>
  <c r="AE1177" i="3"/>
  <c r="U1177" i="3"/>
  <c r="V1177" i="3" s="1"/>
  <c r="S1177" i="3"/>
  <c r="O1177" i="3"/>
  <c r="I1177" i="3"/>
  <c r="AE1176" i="3"/>
  <c r="V1176" i="3"/>
  <c r="U1176" i="3"/>
  <c r="S1176" i="3"/>
  <c r="O1176" i="3"/>
  <c r="Q1176" i="3" s="1"/>
  <c r="I1176" i="3"/>
  <c r="AE1175" i="3"/>
  <c r="U1175" i="3"/>
  <c r="V1175" i="3" s="1"/>
  <c r="S1175" i="3"/>
  <c r="O1175" i="3"/>
  <c r="I1175" i="3"/>
  <c r="AE1174" i="3"/>
  <c r="U1174" i="3"/>
  <c r="V1174" i="3" s="1"/>
  <c r="S1174" i="3"/>
  <c r="O1174" i="3"/>
  <c r="Q1174" i="3" s="1"/>
  <c r="I1174" i="3"/>
  <c r="AE1173" i="3"/>
  <c r="U1173" i="3"/>
  <c r="V1173" i="3" s="1"/>
  <c r="S1173" i="3"/>
  <c r="O1173" i="3"/>
  <c r="I1173" i="3"/>
  <c r="AE1172" i="3"/>
  <c r="U1172" i="3"/>
  <c r="V1172" i="3" s="1"/>
  <c r="S1172" i="3"/>
  <c r="O1172" i="3"/>
  <c r="I1172" i="3"/>
  <c r="AE1171" i="3"/>
  <c r="U1171" i="3"/>
  <c r="V1171" i="3" s="1"/>
  <c r="S1171" i="3"/>
  <c r="O1171" i="3"/>
  <c r="I1171" i="3"/>
  <c r="W1171" i="3" s="1"/>
  <c r="AE1170" i="3"/>
  <c r="U1170" i="3"/>
  <c r="V1170" i="3" s="1"/>
  <c r="S1170" i="3"/>
  <c r="O1170" i="3"/>
  <c r="I1170" i="3"/>
  <c r="AE1169" i="3"/>
  <c r="U1169" i="3"/>
  <c r="V1169" i="3" s="1"/>
  <c r="S1169" i="3"/>
  <c r="O1169" i="3"/>
  <c r="Q1169" i="3" s="1"/>
  <c r="I1169" i="3"/>
  <c r="AE1168" i="3"/>
  <c r="V1168" i="3"/>
  <c r="U1168" i="3"/>
  <c r="S1168" i="3"/>
  <c r="O1168" i="3"/>
  <c r="I1168" i="3"/>
  <c r="AE1167" i="3"/>
  <c r="U1167" i="3"/>
  <c r="V1167" i="3" s="1"/>
  <c r="S1167" i="3"/>
  <c r="O1167" i="3"/>
  <c r="I1167" i="3"/>
  <c r="AE1166" i="3"/>
  <c r="U1166" i="3"/>
  <c r="V1166" i="3" s="1"/>
  <c r="S1166" i="3"/>
  <c r="O1166" i="3"/>
  <c r="Q1166" i="3" s="1"/>
  <c r="I1166" i="3"/>
  <c r="AE1165" i="3"/>
  <c r="U1165" i="3"/>
  <c r="V1165" i="3" s="1"/>
  <c r="S1165" i="3"/>
  <c r="O1165" i="3"/>
  <c r="Q1165" i="3" s="1"/>
  <c r="I1165" i="3"/>
  <c r="AE1164" i="3"/>
  <c r="V1164" i="3"/>
  <c r="U1164" i="3"/>
  <c r="S1164" i="3"/>
  <c r="O1164" i="3"/>
  <c r="Q1164" i="3" s="1"/>
  <c r="I1164" i="3"/>
  <c r="AE1163" i="3"/>
  <c r="U1163" i="3"/>
  <c r="V1163" i="3" s="1"/>
  <c r="S1163" i="3"/>
  <c r="O1163" i="3"/>
  <c r="I1163" i="3"/>
  <c r="AE1162" i="3"/>
  <c r="U1162" i="3"/>
  <c r="V1162" i="3" s="1"/>
  <c r="S1162" i="3"/>
  <c r="O1162" i="3"/>
  <c r="Q1162" i="3" s="1"/>
  <c r="I1162" i="3"/>
  <c r="AE1161" i="3"/>
  <c r="U1161" i="3"/>
  <c r="V1161" i="3" s="1"/>
  <c r="S1161" i="3"/>
  <c r="O1161" i="3"/>
  <c r="I1161" i="3"/>
  <c r="AE1160" i="3"/>
  <c r="U1160" i="3"/>
  <c r="V1160" i="3" s="1"/>
  <c r="S1160" i="3"/>
  <c r="O1160" i="3"/>
  <c r="Q1160" i="3" s="1"/>
  <c r="I1160" i="3"/>
  <c r="AE1159" i="3"/>
  <c r="U1159" i="3"/>
  <c r="V1159" i="3" s="1"/>
  <c r="S1159" i="3"/>
  <c r="O1159" i="3"/>
  <c r="I1159" i="3"/>
  <c r="AE1158" i="3"/>
  <c r="U1158" i="3"/>
  <c r="V1158" i="3" s="1"/>
  <c r="S1158" i="3"/>
  <c r="O1158" i="3"/>
  <c r="Q1158" i="3" s="1"/>
  <c r="I1158" i="3"/>
  <c r="AE1157" i="3"/>
  <c r="U1157" i="3"/>
  <c r="V1157" i="3" s="1"/>
  <c r="W1157" i="3" s="1"/>
  <c r="S1157" i="3"/>
  <c r="O1157" i="3"/>
  <c r="Q1157" i="3" s="1"/>
  <c r="I1157" i="3"/>
  <c r="AE1156" i="3"/>
  <c r="U1156" i="3"/>
  <c r="V1156" i="3" s="1"/>
  <c r="S1156" i="3"/>
  <c r="O1156" i="3"/>
  <c r="Q1156" i="3" s="1"/>
  <c r="I1156" i="3"/>
  <c r="AE1155" i="3"/>
  <c r="U1155" i="3"/>
  <c r="V1155" i="3" s="1"/>
  <c r="S1155" i="3"/>
  <c r="O1155" i="3"/>
  <c r="I1155" i="3"/>
  <c r="AE1154" i="3"/>
  <c r="U1154" i="3"/>
  <c r="V1154" i="3" s="1"/>
  <c r="S1154" i="3"/>
  <c r="O1154" i="3"/>
  <c r="Q1154" i="3" s="1"/>
  <c r="I1154" i="3"/>
  <c r="AE1153" i="3"/>
  <c r="U1153" i="3"/>
  <c r="V1153" i="3" s="1"/>
  <c r="W1153" i="3" s="1"/>
  <c r="S1153" i="3"/>
  <c r="Q1153" i="3"/>
  <c r="O1153" i="3"/>
  <c r="P1153" i="3" s="1"/>
  <c r="I1153" i="3"/>
  <c r="AE1152" i="3"/>
  <c r="U1152" i="3"/>
  <c r="V1152" i="3" s="1"/>
  <c r="S1152" i="3"/>
  <c r="O1152" i="3"/>
  <c r="I1152" i="3"/>
  <c r="AE1151" i="3"/>
  <c r="U1151" i="3"/>
  <c r="V1151" i="3" s="1"/>
  <c r="S1151" i="3"/>
  <c r="O1151" i="3"/>
  <c r="I1151" i="3"/>
  <c r="AE1150" i="3"/>
  <c r="U1150" i="3"/>
  <c r="V1150" i="3" s="1"/>
  <c r="S1150" i="3"/>
  <c r="O1150" i="3"/>
  <c r="I1150" i="3"/>
  <c r="AE1149" i="3"/>
  <c r="U1149" i="3"/>
  <c r="V1149" i="3" s="1"/>
  <c r="S1149" i="3"/>
  <c r="O1149" i="3"/>
  <c r="Q1149" i="3" s="1"/>
  <c r="I1149" i="3"/>
  <c r="AE1148" i="3"/>
  <c r="U1148" i="3"/>
  <c r="V1148" i="3" s="1"/>
  <c r="S1148" i="3"/>
  <c r="O1148" i="3"/>
  <c r="Q1148" i="3" s="1"/>
  <c r="I1148" i="3"/>
  <c r="AE1147" i="3"/>
  <c r="U1147" i="3"/>
  <c r="V1147" i="3" s="1"/>
  <c r="S1147" i="3"/>
  <c r="O1147" i="3"/>
  <c r="I1147" i="3"/>
  <c r="AE1146" i="3"/>
  <c r="U1146" i="3"/>
  <c r="V1146" i="3" s="1"/>
  <c r="S1146" i="3"/>
  <c r="O1146" i="3"/>
  <c r="Q1146" i="3" s="1"/>
  <c r="I1146" i="3"/>
  <c r="AE1145" i="3"/>
  <c r="V1145" i="3"/>
  <c r="U1145" i="3"/>
  <c r="S1145" i="3"/>
  <c r="Q1145" i="3"/>
  <c r="O1145" i="3"/>
  <c r="P1145" i="3" s="1"/>
  <c r="I1145" i="3"/>
  <c r="AE1144" i="3"/>
  <c r="U1144" i="3"/>
  <c r="V1144" i="3" s="1"/>
  <c r="S1144" i="3"/>
  <c r="O1144" i="3"/>
  <c r="I1144" i="3"/>
  <c r="AE1143" i="3"/>
  <c r="U1143" i="3"/>
  <c r="V1143" i="3" s="1"/>
  <c r="S1143" i="3"/>
  <c r="O1143" i="3"/>
  <c r="I1143" i="3"/>
  <c r="AE1142" i="3"/>
  <c r="U1142" i="3"/>
  <c r="V1142" i="3" s="1"/>
  <c r="S1142" i="3"/>
  <c r="O1142" i="3"/>
  <c r="Q1142" i="3" s="1"/>
  <c r="I1142" i="3"/>
  <c r="AE1141" i="3"/>
  <c r="U1141" i="3"/>
  <c r="V1141" i="3" s="1"/>
  <c r="S1141" i="3"/>
  <c r="O1141" i="3"/>
  <c r="I1141" i="3"/>
  <c r="AE1140" i="3"/>
  <c r="U1140" i="3"/>
  <c r="V1140" i="3" s="1"/>
  <c r="S1140" i="3"/>
  <c r="O1140" i="3"/>
  <c r="I1140" i="3"/>
  <c r="AE1139" i="3"/>
  <c r="U1139" i="3"/>
  <c r="V1139" i="3" s="1"/>
  <c r="S1139" i="3"/>
  <c r="O1139" i="3"/>
  <c r="I1139" i="3"/>
  <c r="AE1138" i="3"/>
  <c r="U1138" i="3"/>
  <c r="V1138" i="3" s="1"/>
  <c r="S1138" i="3"/>
  <c r="O1138" i="3"/>
  <c r="I1138" i="3"/>
  <c r="AE1137" i="3"/>
  <c r="U1137" i="3"/>
  <c r="V1137" i="3" s="1"/>
  <c r="S1137" i="3"/>
  <c r="O1137" i="3"/>
  <c r="Q1137" i="3" s="1"/>
  <c r="I1137" i="3"/>
  <c r="AE1136" i="3"/>
  <c r="U1136" i="3"/>
  <c r="V1136" i="3" s="1"/>
  <c r="S1136" i="3"/>
  <c r="Q1136" i="3"/>
  <c r="O1136" i="3"/>
  <c r="P1136" i="3" s="1"/>
  <c r="I1136" i="3"/>
  <c r="AE1135" i="3"/>
  <c r="U1135" i="3"/>
  <c r="V1135" i="3" s="1"/>
  <c r="S1135" i="3"/>
  <c r="O1135" i="3"/>
  <c r="I1135" i="3"/>
  <c r="AE1134" i="3"/>
  <c r="U1134" i="3"/>
  <c r="V1134" i="3" s="1"/>
  <c r="S1134" i="3"/>
  <c r="O1134" i="3"/>
  <c r="I1134" i="3"/>
  <c r="AE1133" i="3"/>
  <c r="U1133" i="3"/>
  <c r="V1133" i="3" s="1"/>
  <c r="S1133" i="3"/>
  <c r="O1133" i="3"/>
  <c r="Q1133" i="3" s="1"/>
  <c r="I1133" i="3"/>
  <c r="AE1132" i="3"/>
  <c r="U1132" i="3"/>
  <c r="V1132" i="3" s="1"/>
  <c r="S1132" i="3"/>
  <c r="O1132" i="3"/>
  <c r="I1132" i="3"/>
  <c r="AE1131" i="3"/>
  <c r="U1131" i="3"/>
  <c r="V1131" i="3" s="1"/>
  <c r="S1131" i="3"/>
  <c r="O1131" i="3"/>
  <c r="I1131" i="3"/>
  <c r="AE1130" i="3"/>
  <c r="U1130" i="3"/>
  <c r="V1130" i="3" s="1"/>
  <c r="S1130" i="3"/>
  <c r="O1130" i="3"/>
  <c r="Q1130" i="3" s="1"/>
  <c r="I1130" i="3"/>
  <c r="AE1129" i="3"/>
  <c r="U1129" i="3"/>
  <c r="V1129" i="3" s="1"/>
  <c r="S1129" i="3"/>
  <c r="O1129" i="3"/>
  <c r="I1129" i="3"/>
  <c r="AE1128" i="3"/>
  <c r="U1128" i="3"/>
  <c r="V1128" i="3" s="1"/>
  <c r="S1128" i="3"/>
  <c r="O1128" i="3"/>
  <c r="Q1128" i="3" s="1"/>
  <c r="I1128" i="3"/>
  <c r="AE1127" i="3"/>
  <c r="U1127" i="3"/>
  <c r="V1127" i="3" s="1"/>
  <c r="S1127" i="3"/>
  <c r="O1127" i="3"/>
  <c r="I1127" i="3"/>
  <c r="AE1126" i="3"/>
  <c r="U1126" i="3"/>
  <c r="V1126" i="3" s="1"/>
  <c r="S1126" i="3"/>
  <c r="O1126" i="3"/>
  <c r="Q1126" i="3" s="1"/>
  <c r="I1126" i="3"/>
  <c r="AE1125" i="3"/>
  <c r="U1125" i="3"/>
  <c r="V1125" i="3" s="1"/>
  <c r="W1125" i="3" s="1"/>
  <c r="S1125" i="3"/>
  <c r="P1125" i="3"/>
  <c r="O1125" i="3"/>
  <c r="Q1125" i="3" s="1"/>
  <c r="I1125" i="3"/>
  <c r="AE1124" i="3"/>
  <c r="U1124" i="3"/>
  <c r="V1124" i="3" s="1"/>
  <c r="S1124" i="3"/>
  <c r="O1124" i="3"/>
  <c r="Q1124" i="3" s="1"/>
  <c r="I1124" i="3"/>
  <c r="AE1123" i="3"/>
  <c r="U1123" i="3"/>
  <c r="V1123" i="3" s="1"/>
  <c r="S1123" i="3"/>
  <c r="O1123" i="3"/>
  <c r="I1123" i="3"/>
  <c r="AE1122" i="3"/>
  <c r="U1122" i="3"/>
  <c r="V1122" i="3" s="1"/>
  <c r="S1122" i="3"/>
  <c r="O1122" i="3"/>
  <c r="I1122" i="3"/>
  <c r="AE1121" i="3"/>
  <c r="U1121" i="3"/>
  <c r="V1121" i="3" s="1"/>
  <c r="W1121" i="3" s="1"/>
  <c r="S1121" i="3"/>
  <c r="O1121" i="3"/>
  <c r="I1121" i="3"/>
  <c r="AE1120" i="3"/>
  <c r="U1120" i="3"/>
  <c r="V1120" i="3" s="1"/>
  <c r="S1120" i="3"/>
  <c r="O1120" i="3"/>
  <c r="I1120" i="3"/>
  <c r="AE1119" i="3"/>
  <c r="U1119" i="3"/>
  <c r="V1119" i="3" s="1"/>
  <c r="S1119" i="3"/>
  <c r="O1119" i="3"/>
  <c r="I1119" i="3"/>
  <c r="AE1118" i="3"/>
  <c r="U1118" i="3"/>
  <c r="V1118" i="3" s="1"/>
  <c r="S1118" i="3"/>
  <c r="O1118" i="3"/>
  <c r="I1118" i="3"/>
  <c r="AE1117" i="3"/>
  <c r="V1117" i="3"/>
  <c r="U1117" i="3"/>
  <c r="S1117" i="3"/>
  <c r="O1117" i="3"/>
  <c r="Q1117" i="3" s="1"/>
  <c r="I1117" i="3"/>
  <c r="AE1116" i="3"/>
  <c r="U1116" i="3"/>
  <c r="V1116" i="3" s="1"/>
  <c r="S1116" i="3"/>
  <c r="O1116" i="3"/>
  <c r="Q1116" i="3" s="1"/>
  <c r="I1116" i="3"/>
  <c r="AE1115" i="3"/>
  <c r="U1115" i="3"/>
  <c r="V1115" i="3" s="1"/>
  <c r="S1115" i="3"/>
  <c r="O1115" i="3"/>
  <c r="I1115" i="3"/>
  <c r="AE1114" i="3"/>
  <c r="V1114" i="3"/>
  <c r="U1114" i="3"/>
  <c r="S1114" i="3"/>
  <c r="O1114" i="3"/>
  <c r="Q1114" i="3" s="1"/>
  <c r="I1114" i="3"/>
  <c r="AE1113" i="3"/>
  <c r="U1113" i="3"/>
  <c r="V1113" i="3" s="1"/>
  <c r="W1113" i="3" s="1"/>
  <c r="S1113" i="3"/>
  <c r="O1113" i="3"/>
  <c r="Q1113" i="3" s="1"/>
  <c r="I1113" i="3"/>
  <c r="AE1112" i="3"/>
  <c r="U1112" i="3"/>
  <c r="V1112" i="3" s="1"/>
  <c r="S1112" i="3"/>
  <c r="Q1112" i="3"/>
  <c r="O1112" i="3"/>
  <c r="P1112" i="3" s="1"/>
  <c r="I1112" i="3"/>
  <c r="AE1111" i="3"/>
  <c r="U1111" i="3"/>
  <c r="V1111" i="3" s="1"/>
  <c r="S1111" i="3"/>
  <c r="O1111" i="3"/>
  <c r="I1111" i="3"/>
  <c r="AE1110" i="3"/>
  <c r="U1110" i="3"/>
  <c r="V1110" i="3" s="1"/>
  <c r="S1110" i="3"/>
  <c r="O1110" i="3"/>
  <c r="Q1110" i="3" s="1"/>
  <c r="I1110" i="3"/>
  <c r="AE1109" i="3"/>
  <c r="U1109" i="3"/>
  <c r="V1109" i="3" s="1"/>
  <c r="S1109" i="3"/>
  <c r="O1109" i="3"/>
  <c r="I1109" i="3"/>
  <c r="AE1108" i="3"/>
  <c r="U1108" i="3"/>
  <c r="V1108" i="3" s="1"/>
  <c r="S1108" i="3"/>
  <c r="O1108" i="3"/>
  <c r="I1108" i="3"/>
  <c r="AE1107" i="3"/>
  <c r="U1107" i="3"/>
  <c r="V1107" i="3" s="1"/>
  <c r="S1107" i="3"/>
  <c r="O1107" i="3"/>
  <c r="I1107" i="3"/>
  <c r="AE1106" i="3"/>
  <c r="U1106" i="3"/>
  <c r="V1106" i="3" s="1"/>
  <c r="S1106" i="3"/>
  <c r="O1106" i="3"/>
  <c r="I1106" i="3"/>
  <c r="AE1105" i="3"/>
  <c r="U1105" i="3"/>
  <c r="V1105" i="3" s="1"/>
  <c r="S1105" i="3"/>
  <c r="O1105" i="3"/>
  <c r="Q1105" i="3" s="1"/>
  <c r="I1105" i="3"/>
  <c r="AE1104" i="3"/>
  <c r="U1104" i="3"/>
  <c r="V1104" i="3" s="1"/>
  <c r="S1104" i="3"/>
  <c r="O1104" i="3"/>
  <c r="Q1104" i="3" s="1"/>
  <c r="I1104" i="3"/>
  <c r="AE1103" i="3"/>
  <c r="U1103" i="3"/>
  <c r="V1103" i="3" s="1"/>
  <c r="S1103" i="3"/>
  <c r="O1103" i="3"/>
  <c r="I1103" i="3"/>
  <c r="AE1102" i="3"/>
  <c r="U1102" i="3"/>
  <c r="V1102" i="3" s="1"/>
  <c r="S1102" i="3"/>
  <c r="O1102" i="3"/>
  <c r="I1102" i="3"/>
  <c r="AE1101" i="3"/>
  <c r="U1101" i="3"/>
  <c r="V1101" i="3" s="1"/>
  <c r="S1101" i="3"/>
  <c r="O1101" i="3"/>
  <c r="Q1101" i="3" s="1"/>
  <c r="I1101" i="3"/>
  <c r="AE1100" i="3"/>
  <c r="V1100" i="3"/>
  <c r="U1100" i="3"/>
  <c r="S1100" i="3"/>
  <c r="P1100" i="3"/>
  <c r="O1100" i="3"/>
  <c r="Q1100" i="3" s="1"/>
  <c r="I1100" i="3"/>
  <c r="AE1099" i="3"/>
  <c r="U1099" i="3"/>
  <c r="V1099" i="3" s="1"/>
  <c r="S1099" i="3"/>
  <c r="O1099" i="3"/>
  <c r="I1099" i="3"/>
  <c r="AE1098" i="3"/>
  <c r="U1098" i="3"/>
  <c r="V1098" i="3" s="1"/>
  <c r="S1098" i="3"/>
  <c r="O1098" i="3"/>
  <c r="Q1098" i="3" s="1"/>
  <c r="I1098" i="3"/>
  <c r="AE1097" i="3"/>
  <c r="U1097" i="3"/>
  <c r="V1097" i="3" s="1"/>
  <c r="S1097" i="3"/>
  <c r="O1097" i="3"/>
  <c r="I1097" i="3"/>
  <c r="AE1096" i="3"/>
  <c r="U1096" i="3"/>
  <c r="V1096" i="3" s="1"/>
  <c r="S1096" i="3"/>
  <c r="O1096" i="3"/>
  <c r="Q1096" i="3" s="1"/>
  <c r="I1096" i="3"/>
  <c r="AE1095" i="3"/>
  <c r="U1095" i="3"/>
  <c r="V1095" i="3" s="1"/>
  <c r="S1095" i="3"/>
  <c r="O1095" i="3"/>
  <c r="I1095" i="3"/>
  <c r="AE1094" i="3"/>
  <c r="U1094" i="3"/>
  <c r="V1094" i="3" s="1"/>
  <c r="S1094" i="3"/>
  <c r="O1094" i="3"/>
  <c r="I1094" i="3"/>
  <c r="AE1093" i="3"/>
  <c r="U1093" i="3"/>
  <c r="V1093" i="3" s="1"/>
  <c r="S1093" i="3"/>
  <c r="P1093" i="3"/>
  <c r="O1093" i="3"/>
  <c r="Q1093" i="3" s="1"/>
  <c r="I1093" i="3"/>
  <c r="AE1092" i="3"/>
  <c r="U1092" i="3"/>
  <c r="V1092" i="3" s="1"/>
  <c r="S1092" i="3"/>
  <c r="O1092" i="3"/>
  <c r="Q1092" i="3" s="1"/>
  <c r="I1092" i="3"/>
  <c r="AE1091" i="3"/>
  <c r="U1091" i="3"/>
  <c r="V1091" i="3" s="1"/>
  <c r="S1091" i="3"/>
  <c r="O1091" i="3"/>
  <c r="I1091" i="3"/>
  <c r="AE1090" i="3"/>
  <c r="U1090" i="3"/>
  <c r="V1090" i="3" s="1"/>
  <c r="S1090" i="3"/>
  <c r="O1090" i="3"/>
  <c r="I1090" i="3"/>
  <c r="AE1089" i="3"/>
  <c r="U1089" i="3"/>
  <c r="V1089" i="3" s="1"/>
  <c r="S1089" i="3"/>
  <c r="O1089" i="3"/>
  <c r="I1089" i="3"/>
  <c r="AE1088" i="3"/>
  <c r="U1088" i="3"/>
  <c r="V1088" i="3" s="1"/>
  <c r="S1088" i="3"/>
  <c r="O1088" i="3"/>
  <c r="I1088" i="3"/>
  <c r="AE1087" i="3"/>
  <c r="U1087" i="3"/>
  <c r="V1087" i="3" s="1"/>
  <c r="S1087" i="3"/>
  <c r="O1087" i="3"/>
  <c r="I1087" i="3"/>
  <c r="AE1086" i="3"/>
  <c r="U1086" i="3"/>
  <c r="V1086" i="3" s="1"/>
  <c r="S1086" i="3"/>
  <c r="O1086" i="3"/>
  <c r="I1086" i="3"/>
  <c r="AE1085" i="3"/>
  <c r="U1085" i="3"/>
  <c r="V1085" i="3" s="1"/>
  <c r="S1085" i="3"/>
  <c r="O1085" i="3"/>
  <c r="Q1085" i="3" s="1"/>
  <c r="I1085" i="3"/>
  <c r="AE1084" i="3"/>
  <c r="U1084" i="3"/>
  <c r="V1084" i="3" s="1"/>
  <c r="S1084" i="3"/>
  <c r="O1084" i="3"/>
  <c r="I1084" i="3"/>
  <c r="AE1083" i="3"/>
  <c r="U1083" i="3"/>
  <c r="V1083" i="3" s="1"/>
  <c r="S1083" i="3"/>
  <c r="O1083" i="3"/>
  <c r="I1083" i="3"/>
  <c r="AE1082" i="3"/>
  <c r="U1082" i="3"/>
  <c r="V1082" i="3" s="1"/>
  <c r="S1082" i="3"/>
  <c r="O1082" i="3"/>
  <c r="Q1082" i="3" s="1"/>
  <c r="I1082" i="3"/>
  <c r="AE1081" i="3"/>
  <c r="U1081" i="3"/>
  <c r="V1081" i="3" s="1"/>
  <c r="S1081" i="3"/>
  <c r="O1081" i="3"/>
  <c r="I1081" i="3"/>
  <c r="AE1080" i="3"/>
  <c r="U1080" i="3"/>
  <c r="V1080" i="3" s="1"/>
  <c r="S1080" i="3"/>
  <c r="O1080" i="3"/>
  <c r="P1080" i="3" s="1"/>
  <c r="I1080" i="3"/>
  <c r="AE1079" i="3"/>
  <c r="U1079" i="3"/>
  <c r="V1079" i="3" s="1"/>
  <c r="S1079" i="3"/>
  <c r="O1079" i="3"/>
  <c r="I1079" i="3"/>
  <c r="AE1078" i="3"/>
  <c r="U1078" i="3"/>
  <c r="V1078" i="3" s="1"/>
  <c r="S1078" i="3"/>
  <c r="O1078" i="3"/>
  <c r="Q1078" i="3" s="1"/>
  <c r="I1078" i="3"/>
  <c r="AE1077" i="3"/>
  <c r="U1077" i="3"/>
  <c r="V1077" i="3" s="1"/>
  <c r="S1077" i="3"/>
  <c r="O1077" i="3"/>
  <c r="I1077" i="3"/>
  <c r="AE1076" i="3"/>
  <c r="U1076" i="3"/>
  <c r="V1076" i="3" s="1"/>
  <c r="S1076" i="3"/>
  <c r="O1076" i="3"/>
  <c r="I1076" i="3"/>
  <c r="AE1075" i="3"/>
  <c r="U1075" i="3"/>
  <c r="V1075" i="3" s="1"/>
  <c r="S1075" i="3"/>
  <c r="O1075" i="3"/>
  <c r="I1075" i="3"/>
  <c r="AE1074" i="3"/>
  <c r="U1074" i="3"/>
  <c r="V1074" i="3" s="1"/>
  <c r="S1074" i="3"/>
  <c r="O1074" i="3"/>
  <c r="I1074" i="3"/>
  <c r="AE1073" i="3"/>
  <c r="U1073" i="3"/>
  <c r="V1073" i="3" s="1"/>
  <c r="S1073" i="3"/>
  <c r="O1073" i="3"/>
  <c r="Q1073" i="3" s="1"/>
  <c r="I1073" i="3"/>
  <c r="AE1072" i="3"/>
  <c r="U1072" i="3"/>
  <c r="V1072" i="3" s="1"/>
  <c r="S1072" i="3"/>
  <c r="O1072" i="3"/>
  <c r="I1072" i="3"/>
  <c r="AE1071" i="3"/>
  <c r="U1071" i="3"/>
  <c r="V1071" i="3" s="1"/>
  <c r="S1071" i="3"/>
  <c r="O1071" i="3"/>
  <c r="I1071" i="3"/>
  <c r="AE1070" i="3"/>
  <c r="U1070" i="3"/>
  <c r="V1070" i="3" s="1"/>
  <c r="S1070" i="3"/>
  <c r="O1070" i="3"/>
  <c r="Q1070" i="3" s="1"/>
  <c r="I1070" i="3"/>
  <c r="AE1069" i="3"/>
  <c r="U1069" i="3"/>
  <c r="V1069" i="3" s="1"/>
  <c r="S1069" i="3"/>
  <c r="O1069" i="3"/>
  <c r="I1069" i="3"/>
  <c r="W1069" i="3" s="1"/>
  <c r="AE1068" i="3"/>
  <c r="U1068" i="3"/>
  <c r="V1068" i="3" s="1"/>
  <c r="S1068" i="3"/>
  <c r="O1068" i="3"/>
  <c r="I1068" i="3"/>
  <c r="W1068" i="3" s="1"/>
  <c r="AE1067" i="3"/>
  <c r="U1067" i="3"/>
  <c r="V1067" i="3" s="1"/>
  <c r="S1067" i="3"/>
  <c r="O1067" i="3"/>
  <c r="I1067" i="3"/>
  <c r="AE1066" i="3"/>
  <c r="U1066" i="3"/>
  <c r="V1066" i="3" s="1"/>
  <c r="S1066" i="3"/>
  <c r="O1066" i="3"/>
  <c r="Q1066" i="3" s="1"/>
  <c r="I1066" i="3"/>
  <c r="AE1065" i="3"/>
  <c r="U1065" i="3"/>
  <c r="V1065" i="3" s="1"/>
  <c r="S1065" i="3"/>
  <c r="O1065" i="3"/>
  <c r="I1065" i="3"/>
  <c r="AE1064" i="3"/>
  <c r="U1064" i="3"/>
  <c r="V1064" i="3" s="1"/>
  <c r="S1064" i="3"/>
  <c r="O1064" i="3"/>
  <c r="Q1064" i="3" s="1"/>
  <c r="I1064" i="3"/>
  <c r="AE1063" i="3"/>
  <c r="U1063" i="3"/>
  <c r="V1063" i="3" s="1"/>
  <c r="S1063" i="3"/>
  <c r="O1063" i="3"/>
  <c r="I1063" i="3"/>
  <c r="AE1062" i="3"/>
  <c r="U1062" i="3"/>
  <c r="V1062" i="3" s="1"/>
  <c r="S1062" i="3"/>
  <c r="O1062" i="3"/>
  <c r="Q1062" i="3" s="1"/>
  <c r="I1062" i="3"/>
  <c r="AE1061" i="3"/>
  <c r="U1061" i="3"/>
  <c r="V1061" i="3" s="1"/>
  <c r="W1061" i="3" s="1"/>
  <c r="S1061" i="3"/>
  <c r="O1061" i="3"/>
  <c r="P1061" i="3" s="1"/>
  <c r="I1061" i="3"/>
  <c r="AE1060" i="3"/>
  <c r="U1060" i="3"/>
  <c r="V1060" i="3" s="1"/>
  <c r="S1060" i="3"/>
  <c r="O1060" i="3"/>
  <c r="I1060" i="3"/>
  <c r="AE1059" i="3"/>
  <c r="U1059" i="3"/>
  <c r="V1059" i="3" s="1"/>
  <c r="S1059" i="3"/>
  <c r="O1059" i="3"/>
  <c r="I1059" i="3"/>
  <c r="AE1058" i="3"/>
  <c r="U1058" i="3"/>
  <c r="V1058" i="3" s="1"/>
  <c r="S1058" i="3"/>
  <c r="O1058" i="3"/>
  <c r="Q1058" i="3" s="1"/>
  <c r="I1058" i="3"/>
  <c r="AE1057" i="3"/>
  <c r="U1057" i="3"/>
  <c r="V1057" i="3" s="1"/>
  <c r="S1057" i="3"/>
  <c r="O1057" i="3"/>
  <c r="Q1057" i="3" s="1"/>
  <c r="I1057" i="3"/>
  <c r="AE1056" i="3"/>
  <c r="U1056" i="3"/>
  <c r="V1056" i="3" s="1"/>
  <c r="S1056" i="3"/>
  <c r="O1056" i="3"/>
  <c r="I1056" i="3"/>
  <c r="AE1055" i="3"/>
  <c r="U1055" i="3"/>
  <c r="V1055" i="3" s="1"/>
  <c r="S1055" i="3"/>
  <c r="O1055" i="3"/>
  <c r="I1055" i="3"/>
  <c r="AE1054" i="3"/>
  <c r="U1054" i="3"/>
  <c r="V1054" i="3" s="1"/>
  <c r="S1054" i="3"/>
  <c r="O1054" i="3"/>
  <c r="I1054" i="3"/>
  <c r="AE1053" i="3"/>
  <c r="U1053" i="3"/>
  <c r="V1053" i="3" s="1"/>
  <c r="S1053" i="3"/>
  <c r="O1053" i="3"/>
  <c r="Q1053" i="3" s="1"/>
  <c r="I1053" i="3"/>
  <c r="AE1052" i="3"/>
  <c r="U1052" i="3"/>
  <c r="V1052" i="3" s="1"/>
  <c r="S1052" i="3"/>
  <c r="O1052" i="3"/>
  <c r="Q1052" i="3" s="1"/>
  <c r="I1052" i="3"/>
  <c r="AE1051" i="3"/>
  <c r="U1051" i="3"/>
  <c r="V1051" i="3" s="1"/>
  <c r="S1051" i="3"/>
  <c r="O1051" i="3"/>
  <c r="I1051" i="3"/>
  <c r="AE1050" i="3"/>
  <c r="U1050" i="3"/>
  <c r="V1050" i="3" s="1"/>
  <c r="S1050" i="3"/>
  <c r="O1050" i="3"/>
  <c r="Q1050" i="3" s="1"/>
  <c r="I1050" i="3"/>
  <c r="AE1049" i="3"/>
  <c r="V1049" i="3"/>
  <c r="U1049" i="3"/>
  <c r="S1049" i="3"/>
  <c r="Q1049" i="3"/>
  <c r="O1049" i="3"/>
  <c r="P1049" i="3" s="1"/>
  <c r="I1049" i="3"/>
  <c r="AE1048" i="3"/>
  <c r="V1048" i="3"/>
  <c r="U1048" i="3"/>
  <c r="S1048" i="3"/>
  <c r="Q1048" i="3"/>
  <c r="O1048" i="3"/>
  <c r="P1048" i="3" s="1"/>
  <c r="I1048" i="3"/>
  <c r="AE1047" i="3"/>
  <c r="U1047" i="3"/>
  <c r="V1047" i="3" s="1"/>
  <c r="S1047" i="3"/>
  <c r="O1047" i="3"/>
  <c r="I1047" i="3"/>
  <c r="AE1046" i="3"/>
  <c r="U1046" i="3"/>
  <c r="V1046" i="3" s="1"/>
  <c r="S1046" i="3"/>
  <c r="O1046" i="3"/>
  <c r="Q1046" i="3" s="1"/>
  <c r="I1046" i="3"/>
  <c r="AE1045" i="3"/>
  <c r="U1045" i="3"/>
  <c r="V1045" i="3" s="1"/>
  <c r="S1045" i="3"/>
  <c r="O1045" i="3"/>
  <c r="I1045" i="3"/>
  <c r="AE1044" i="3"/>
  <c r="U1044" i="3"/>
  <c r="V1044" i="3" s="1"/>
  <c r="S1044" i="3"/>
  <c r="O1044" i="3"/>
  <c r="I1044" i="3"/>
  <c r="AE1043" i="3"/>
  <c r="U1043" i="3"/>
  <c r="V1043" i="3" s="1"/>
  <c r="S1043" i="3"/>
  <c r="O1043" i="3"/>
  <c r="I1043" i="3"/>
  <c r="W1043" i="3" s="1"/>
  <c r="AE1042" i="3"/>
  <c r="U1042" i="3"/>
  <c r="V1042" i="3" s="1"/>
  <c r="S1042" i="3"/>
  <c r="O1042" i="3"/>
  <c r="I1042" i="3"/>
  <c r="AE1041" i="3"/>
  <c r="U1041" i="3"/>
  <c r="V1041" i="3" s="1"/>
  <c r="S1041" i="3"/>
  <c r="O1041" i="3"/>
  <c r="Q1041" i="3" s="1"/>
  <c r="I1041" i="3"/>
  <c r="AE1040" i="3"/>
  <c r="U1040" i="3"/>
  <c r="V1040" i="3" s="1"/>
  <c r="S1040" i="3"/>
  <c r="O1040" i="3"/>
  <c r="I1040" i="3"/>
  <c r="AE1039" i="3"/>
  <c r="U1039" i="3"/>
  <c r="V1039" i="3" s="1"/>
  <c r="S1039" i="3"/>
  <c r="O1039" i="3"/>
  <c r="I1039" i="3"/>
  <c r="AE1038" i="3"/>
  <c r="U1038" i="3"/>
  <c r="V1038" i="3" s="1"/>
  <c r="S1038" i="3"/>
  <c r="O1038" i="3"/>
  <c r="I1038" i="3"/>
  <c r="AE1037" i="3"/>
  <c r="V1037" i="3"/>
  <c r="U1037" i="3"/>
  <c r="S1037" i="3"/>
  <c r="O1037" i="3"/>
  <c r="I1037" i="3"/>
  <c r="AE1036" i="3"/>
  <c r="V1036" i="3"/>
  <c r="U1036" i="3"/>
  <c r="S1036" i="3"/>
  <c r="O1036" i="3"/>
  <c r="I1036" i="3"/>
  <c r="AE1035" i="3"/>
  <c r="U1035" i="3"/>
  <c r="V1035" i="3" s="1"/>
  <c r="S1035" i="3"/>
  <c r="O1035" i="3"/>
  <c r="I1035" i="3"/>
  <c r="W1035" i="3" s="1"/>
  <c r="AE1034" i="3"/>
  <c r="U1034" i="3"/>
  <c r="V1034" i="3" s="1"/>
  <c r="S1034" i="3"/>
  <c r="P1034" i="3"/>
  <c r="O1034" i="3"/>
  <c r="Q1034" i="3" s="1"/>
  <c r="I1034" i="3"/>
  <c r="AE1033" i="3"/>
  <c r="U1033" i="3"/>
  <c r="V1033" i="3" s="1"/>
  <c r="S1033" i="3"/>
  <c r="O1033" i="3"/>
  <c r="I1033" i="3"/>
  <c r="AE1032" i="3"/>
  <c r="U1032" i="3"/>
  <c r="V1032" i="3" s="1"/>
  <c r="S1032" i="3"/>
  <c r="O1032" i="3"/>
  <c r="Q1032" i="3" s="1"/>
  <c r="I1032" i="3"/>
  <c r="AE1031" i="3"/>
  <c r="U1031" i="3"/>
  <c r="V1031" i="3" s="1"/>
  <c r="S1031" i="3"/>
  <c r="O1031" i="3"/>
  <c r="I1031" i="3"/>
  <c r="AE1030" i="3"/>
  <c r="U1030" i="3"/>
  <c r="V1030" i="3" s="1"/>
  <c r="S1030" i="3"/>
  <c r="O1030" i="3"/>
  <c r="Q1030" i="3" s="1"/>
  <c r="I1030" i="3"/>
  <c r="AE1029" i="3"/>
  <c r="V1029" i="3"/>
  <c r="U1029" i="3"/>
  <c r="S1029" i="3"/>
  <c r="O1029" i="3"/>
  <c r="Q1029" i="3" s="1"/>
  <c r="I1029" i="3"/>
  <c r="AE1028" i="3"/>
  <c r="V1028" i="3"/>
  <c r="U1028" i="3"/>
  <c r="S1028" i="3"/>
  <c r="O1028" i="3"/>
  <c r="Q1028" i="3" s="1"/>
  <c r="I1028" i="3"/>
  <c r="AE1027" i="3"/>
  <c r="U1027" i="3"/>
  <c r="V1027" i="3" s="1"/>
  <c r="S1027" i="3"/>
  <c r="O1027" i="3"/>
  <c r="I1027" i="3"/>
  <c r="AE1026" i="3"/>
  <c r="U1026" i="3"/>
  <c r="V1026" i="3" s="1"/>
  <c r="S1026" i="3"/>
  <c r="O1026" i="3"/>
  <c r="Q1026" i="3" s="1"/>
  <c r="I1026" i="3"/>
  <c r="AE1025" i="3"/>
  <c r="U1025" i="3"/>
  <c r="V1025" i="3" s="1"/>
  <c r="S1025" i="3"/>
  <c r="O1025" i="3"/>
  <c r="P1025" i="3" s="1"/>
  <c r="I1025" i="3"/>
  <c r="AE1024" i="3"/>
  <c r="U1024" i="3"/>
  <c r="V1024" i="3" s="1"/>
  <c r="S1024" i="3"/>
  <c r="O1024" i="3"/>
  <c r="I1024" i="3"/>
  <c r="AE1023" i="3"/>
  <c r="U1023" i="3"/>
  <c r="V1023" i="3" s="1"/>
  <c r="S1023" i="3"/>
  <c r="O1023" i="3"/>
  <c r="I1023" i="3"/>
  <c r="AE1022" i="3"/>
  <c r="U1022" i="3"/>
  <c r="V1022" i="3" s="1"/>
  <c r="S1022" i="3"/>
  <c r="O1022" i="3"/>
  <c r="I1022" i="3"/>
  <c r="AE1021" i="3"/>
  <c r="U1021" i="3"/>
  <c r="V1021" i="3" s="1"/>
  <c r="S1021" i="3"/>
  <c r="O1021" i="3"/>
  <c r="Q1021" i="3" s="1"/>
  <c r="I1021" i="3"/>
  <c r="AE1020" i="3"/>
  <c r="U1020" i="3"/>
  <c r="V1020" i="3" s="1"/>
  <c r="S1020" i="3"/>
  <c r="O1020" i="3"/>
  <c r="Q1020" i="3" s="1"/>
  <c r="I1020" i="3"/>
  <c r="AE1019" i="3"/>
  <c r="U1019" i="3"/>
  <c r="V1019" i="3" s="1"/>
  <c r="S1019" i="3"/>
  <c r="O1019" i="3"/>
  <c r="I1019" i="3"/>
  <c r="AE1018" i="3"/>
  <c r="U1018" i="3"/>
  <c r="V1018" i="3" s="1"/>
  <c r="S1018" i="3"/>
  <c r="O1018" i="3"/>
  <c r="Q1018" i="3" s="1"/>
  <c r="I1018" i="3"/>
  <c r="AE1017" i="3"/>
  <c r="U1017" i="3"/>
  <c r="V1017" i="3" s="1"/>
  <c r="S1017" i="3"/>
  <c r="O1017" i="3"/>
  <c r="I1017" i="3"/>
  <c r="AE1016" i="3"/>
  <c r="U1016" i="3"/>
  <c r="V1016" i="3" s="1"/>
  <c r="S1016" i="3"/>
  <c r="O1016" i="3"/>
  <c r="Q1016" i="3" s="1"/>
  <c r="I1016" i="3"/>
  <c r="AE1015" i="3"/>
  <c r="U1015" i="3"/>
  <c r="V1015" i="3" s="1"/>
  <c r="S1015" i="3"/>
  <c r="O1015" i="3"/>
  <c r="I1015" i="3"/>
  <c r="AE1014" i="3"/>
  <c r="U1014" i="3"/>
  <c r="V1014" i="3" s="1"/>
  <c r="S1014" i="3"/>
  <c r="O1014" i="3"/>
  <c r="Q1014" i="3" s="1"/>
  <c r="I1014" i="3"/>
  <c r="AE1013" i="3"/>
  <c r="U1013" i="3"/>
  <c r="V1013" i="3" s="1"/>
  <c r="S1013" i="3"/>
  <c r="O1013" i="3"/>
  <c r="I1013" i="3"/>
  <c r="AE1012" i="3"/>
  <c r="U1012" i="3"/>
  <c r="V1012" i="3" s="1"/>
  <c r="S1012" i="3"/>
  <c r="O1012" i="3"/>
  <c r="I1012" i="3"/>
  <c r="AE1011" i="3"/>
  <c r="U1011" i="3"/>
  <c r="V1011" i="3" s="1"/>
  <c r="S1011" i="3"/>
  <c r="O1011" i="3"/>
  <c r="I1011" i="3"/>
  <c r="AE1010" i="3"/>
  <c r="U1010" i="3"/>
  <c r="V1010" i="3" s="1"/>
  <c r="S1010" i="3"/>
  <c r="O1010" i="3"/>
  <c r="I1010" i="3"/>
  <c r="AE1009" i="3"/>
  <c r="U1009" i="3"/>
  <c r="V1009" i="3" s="1"/>
  <c r="S1009" i="3"/>
  <c r="O1009" i="3"/>
  <c r="Q1009" i="3" s="1"/>
  <c r="I1009" i="3"/>
  <c r="AE1008" i="3"/>
  <c r="U1008" i="3"/>
  <c r="V1008" i="3" s="1"/>
  <c r="S1008" i="3"/>
  <c r="Q1008" i="3"/>
  <c r="O1008" i="3"/>
  <c r="P1008" i="3" s="1"/>
  <c r="I1008" i="3"/>
  <c r="AE1007" i="3"/>
  <c r="Y1007" i="3"/>
  <c r="U1007" i="3"/>
  <c r="V1007" i="3" s="1"/>
  <c r="S1007" i="3"/>
  <c r="O1007" i="3"/>
  <c r="Q1007" i="3" s="1"/>
  <c r="I1007" i="3"/>
  <c r="AE1006" i="3"/>
  <c r="U1006" i="3"/>
  <c r="V1006" i="3" s="1"/>
  <c r="S1006" i="3"/>
  <c r="O1006" i="3"/>
  <c r="I1006" i="3"/>
  <c r="AE1005" i="3"/>
  <c r="U1005" i="3"/>
  <c r="V1005" i="3" s="1"/>
  <c r="S1005" i="3"/>
  <c r="O1005" i="3"/>
  <c r="I1005" i="3"/>
  <c r="AE1004" i="3"/>
  <c r="U1004" i="3"/>
  <c r="V1004" i="3" s="1"/>
  <c r="S1004" i="3"/>
  <c r="O1004" i="3"/>
  <c r="I1004" i="3"/>
  <c r="AE1003" i="3"/>
  <c r="U1003" i="3"/>
  <c r="V1003" i="3" s="1"/>
  <c r="S1003" i="3"/>
  <c r="O1003" i="3"/>
  <c r="Q1003" i="3" s="1"/>
  <c r="I1003" i="3"/>
  <c r="AE1002" i="3"/>
  <c r="U1002" i="3"/>
  <c r="V1002" i="3" s="1"/>
  <c r="S1002" i="3"/>
  <c r="O1002" i="3"/>
  <c r="Q1002" i="3" s="1"/>
  <c r="I1002" i="3"/>
  <c r="AE1001" i="3"/>
  <c r="U1001" i="3"/>
  <c r="V1001" i="3" s="1"/>
  <c r="S1001" i="3"/>
  <c r="O1001" i="3"/>
  <c r="I1001" i="3"/>
  <c r="AE1000" i="3"/>
  <c r="U1000" i="3"/>
  <c r="V1000" i="3" s="1"/>
  <c r="S1000" i="3"/>
  <c r="O1000" i="3"/>
  <c r="Q1000" i="3" s="1"/>
  <c r="I1000" i="3"/>
  <c r="AE999" i="3"/>
  <c r="U999" i="3"/>
  <c r="V999" i="3" s="1"/>
  <c r="W999" i="3" s="1"/>
  <c r="S999" i="3"/>
  <c r="P999" i="3"/>
  <c r="O999" i="3"/>
  <c r="Q999" i="3" s="1"/>
  <c r="I999" i="3"/>
  <c r="AE998" i="3"/>
  <c r="U998" i="3"/>
  <c r="V998" i="3" s="1"/>
  <c r="S998" i="3"/>
  <c r="P998" i="3"/>
  <c r="O998" i="3"/>
  <c r="Q998" i="3" s="1"/>
  <c r="I998" i="3"/>
  <c r="AE997" i="3"/>
  <c r="U997" i="3"/>
  <c r="V997" i="3" s="1"/>
  <c r="S997" i="3"/>
  <c r="O997" i="3"/>
  <c r="I997" i="3"/>
  <c r="AE996" i="3"/>
  <c r="U996" i="3"/>
  <c r="V996" i="3" s="1"/>
  <c r="S996" i="3"/>
  <c r="O996" i="3"/>
  <c r="Q996" i="3" s="1"/>
  <c r="I996" i="3"/>
  <c r="AE995" i="3"/>
  <c r="U995" i="3"/>
  <c r="V995" i="3" s="1"/>
  <c r="S995" i="3"/>
  <c r="Q995" i="3"/>
  <c r="O995" i="3"/>
  <c r="P995" i="3" s="1"/>
  <c r="I995" i="3"/>
  <c r="AE994" i="3"/>
  <c r="U994" i="3"/>
  <c r="V994" i="3" s="1"/>
  <c r="S994" i="3"/>
  <c r="P994" i="3"/>
  <c r="O994" i="3"/>
  <c r="Q994" i="3" s="1"/>
  <c r="I994" i="3"/>
  <c r="AE993" i="3"/>
  <c r="U993" i="3"/>
  <c r="V993" i="3" s="1"/>
  <c r="S993" i="3"/>
  <c r="O993" i="3"/>
  <c r="I993" i="3"/>
  <c r="AE992" i="3"/>
  <c r="U992" i="3"/>
  <c r="V992" i="3" s="1"/>
  <c r="S992" i="3"/>
  <c r="O992" i="3"/>
  <c r="Q992" i="3" s="1"/>
  <c r="I992" i="3"/>
  <c r="AE991" i="3"/>
  <c r="U991" i="3"/>
  <c r="V991" i="3" s="1"/>
  <c r="S991" i="3"/>
  <c r="O991" i="3"/>
  <c r="P991" i="3" s="1"/>
  <c r="I991" i="3"/>
  <c r="AE990" i="3"/>
  <c r="U990" i="3"/>
  <c r="V990" i="3" s="1"/>
  <c r="S990" i="3"/>
  <c r="O990" i="3"/>
  <c r="I990" i="3"/>
  <c r="AE989" i="3"/>
  <c r="U989" i="3"/>
  <c r="V989" i="3" s="1"/>
  <c r="S989" i="3"/>
  <c r="O989" i="3"/>
  <c r="I989" i="3"/>
  <c r="AE988" i="3"/>
  <c r="U988" i="3"/>
  <c r="V988" i="3" s="1"/>
  <c r="S988" i="3"/>
  <c r="O988" i="3"/>
  <c r="I988" i="3"/>
  <c r="AE987" i="3"/>
  <c r="U987" i="3"/>
  <c r="V987" i="3" s="1"/>
  <c r="S987" i="3"/>
  <c r="O987" i="3"/>
  <c r="P987" i="3" s="1"/>
  <c r="I987" i="3"/>
  <c r="W987" i="3" s="1"/>
  <c r="AE986" i="3"/>
  <c r="U986" i="3"/>
  <c r="V986" i="3" s="1"/>
  <c r="S986" i="3"/>
  <c r="O986" i="3"/>
  <c r="Q986" i="3" s="1"/>
  <c r="I986" i="3"/>
  <c r="AE985" i="3"/>
  <c r="U985" i="3"/>
  <c r="V985" i="3" s="1"/>
  <c r="S985" i="3"/>
  <c r="O985" i="3"/>
  <c r="I985" i="3"/>
  <c r="AE984" i="3"/>
  <c r="U984" i="3"/>
  <c r="V984" i="3" s="1"/>
  <c r="S984" i="3"/>
  <c r="O984" i="3"/>
  <c r="I984" i="3"/>
  <c r="AE983" i="3"/>
  <c r="U983" i="3"/>
  <c r="V983" i="3" s="1"/>
  <c r="S983" i="3"/>
  <c r="O983" i="3"/>
  <c r="P983" i="3" s="1"/>
  <c r="I983" i="3"/>
  <c r="AE982" i="3"/>
  <c r="U982" i="3"/>
  <c r="V982" i="3" s="1"/>
  <c r="S982" i="3"/>
  <c r="O982" i="3"/>
  <c r="I982" i="3"/>
  <c r="AE981" i="3"/>
  <c r="U981" i="3"/>
  <c r="V981" i="3" s="1"/>
  <c r="S981" i="3"/>
  <c r="O981" i="3"/>
  <c r="I981" i="3"/>
  <c r="AE980" i="3"/>
  <c r="U980" i="3"/>
  <c r="V980" i="3" s="1"/>
  <c r="S980" i="3"/>
  <c r="O980" i="3"/>
  <c r="Q980" i="3" s="1"/>
  <c r="I980" i="3"/>
  <c r="AE979" i="3"/>
  <c r="U979" i="3"/>
  <c r="V979" i="3" s="1"/>
  <c r="W979" i="3" s="1"/>
  <c r="S979" i="3"/>
  <c r="O979" i="3"/>
  <c r="P979" i="3" s="1"/>
  <c r="I979" i="3"/>
  <c r="AE978" i="3"/>
  <c r="U978" i="3"/>
  <c r="V978" i="3" s="1"/>
  <c r="S978" i="3"/>
  <c r="O978" i="3"/>
  <c r="Q978" i="3" s="1"/>
  <c r="I978" i="3"/>
  <c r="W978" i="3" s="1"/>
  <c r="X978" i="3" s="1"/>
  <c r="Y978" i="3" s="1"/>
  <c r="AE977" i="3"/>
  <c r="U977" i="3"/>
  <c r="V977" i="3" s="1"/>
  <c r="S977" i="3"/>
  <c r="O977" i="3"/>
  <c r="I977" i="3"/>
  <c r="AE976" i="3"/>
  <c r="U976" i="3"/>
  <c r="V976" i="3" s="1"/>
  <c r="W976" i="3" s="1"/>
  <c r="S976" i="3"/>
  <c r="O976" i="3"/>
  <c r="Q976" i="3" s="1"/>
  <c r="I976" i="3"/>
  <c r="AE975" i="3"/>
  <c r="U975" i="3"/>
  <c r="V975" i="3" s="1"/>
  <c r="S975" i="3"/>
  <c r="O975" i="3"/>
  <c r="I975" i="3"/>
  <c r="AE974" i="3"/>
  <c r="U974" i="3"/>
  <c r="V974" i="3" s="1"/>
  <c r="S974" i="3"/>
  <c r="O974" i="3"/>
  <c r="Q974" i="3" s="1"/>
  <c r="AA974" i="3" s="1"/>
  <c r="I974" i="3"/>
  <c r="AE973" i="3"/>
  <c r="U973" i="3"/>
  <c r="V973" i="3" s="1"/>
  <c r="S973" i="3"/>
  <c r="O973" i="3"/>
  <c r="P973" i="3" s="1"/>
  <c r="I973" i="3"/>
  <c r="AE972" i="3"/>
  <c r="U972" i="3"/>
  <c r="V972" i="3" s="1"/>
  <c r="S972" i="3"/>
  <c r="O972" i="3"/>
  <c r="Q972" i="3" s="1"/>
  <c r="AA972" i="3" s="1"/>
  <c r="I972" i="3"/>
  <c r="AE971" i="3"/>
  <c r="U971" i="3"/>
  <c r="V971" i="3" s="1"/>
  <c r="S971" i="3"/>
  <c r="O971" i="3"/>
  <c r="I971" i="3"/>
  <c r="AE970" i="3"/>
  <c r="U970" i="3"/>
  <c r="V970" i="3" s="1"/>
  <c r="S970" i="3"/>
  <c r="O970" i="3"/>
  <c r="Q970" i="3" s="1"/>
  <c r="AA970" i="3" s="1"/>
  <c r="I970" i="3"/>
  <c r="W970" i="3" s="1"/>
  <c r="Y970" i="3" s="1"/>
  <c r="AE969" i="3"/>
  <c r="U969" i="3"/>
  <c r="V969" i="3" s="1"/>
  <c r="S969" i="3"/>
  <c r="O969" i="3"/>
  <c r="P969" i="3" s="1"/>
  <c r="I969" i="3"/>
  <c r="AE968" i="3"/>
  <c r="U968" i="3"/>
  <c r="V968" i="3" s="1"/>
  <c r="W968" i="3" s="1"/>
  <c r="Y968" i="3" s="1"/>
  <c r="S968" i="3"/>
  <c r="O968" i="3"/>
  <c r="Q968" i="3" s="1"/>
  <c r="AA968" i="3" s="1"/>
  <c r="I968" i="3"/>
  <c r="AE967" i="3"/>
  <c r="U967" i="3"/>
  <c r="V967" i="3" s="1"/>
  <c r="S967" i="3"/>
  <c r="O967" i="3"/>
  <c r="I967" i="3"/>
  <c r="AE966" i="3"/>
  <c r="U966" i="3"/>
  <c r="V966" i="3" s="1"/>
  <c r="S966" i="3"/>
  <c r="Z966" i="3" s="1"/>
  <c r="Q966" i="3"/>
  <c r="P966" i="3"/>
  <c r="I966" i="3"/>
  <c r="AE965" i="3"/>
  <c r="Y965" i="3"/>
  <c r="U965" i="3"/>
  <c r="V965" i="3" s="1"/>
  <c r="S965" i="3"/>
  <c r="O965" i="3"/>
  <c r="P965" i="3" s="1"/>
  <c r="I965" i="3"/>
  <c r="AE964" i="3"/>
  <c r="Y964" i="3"/>
  <c r="U964" i="3"/>
  <c r="V964" i="3" s="1"/>
  <c r="S964" i="3"/>
  <c r="O964" i="3"/>
  <c r="P964" i="3" s="1"/>
  <c r="I964" i="3"/>
  <c r="AD957" i="3"/>
  <c r="J957" i="3"/>
  <c r="J960" i="3" s="1"/>
  <c r="AE956" i="3"/>
  <c r="W956" i="3"/>
  <c r="U956" i="3"/>
  <c r="V956" i="3" s="1"/>
  <c r="S956" i="3"/>
  <c r="I956" i="3"/>
  <c r="AE955" i="3"/>
  <c r="W955" i="3"/>
  <c r="U955" i="3"/>
  <c r="V955" i="3" s="1"/>
  <c r="S955" i="3"/>
  <c r="O955" i="3"/>
  <c r="I955" i="3"/>
  <c r="AE954" i="3"/>
  <c r="U954" i="3"/>
  <c r="V954" i="3" s="1"/>
  <c r="S954" i="3"/>
  <c r="O954" i="3"/>
  <c r="Q954" i="3" s="1"/>
  <c r="I954" i="3"/>
  <c r="AE953" i="3"/>
  <c r="U953" i="3"/>
  <c r="V953" i="3" s="1"/>
  <c r="S953" i="3"/>
  <c r="O953" i="3"/>
  <c r="I953" i="3"/>
  <c r="W953" i="3" s="1"/>
  <c r="AE952" i="3"/>
  <c r="U952" i="3"/>
  <c r="V952" i="3" s="1"/>
  <c r="S952" i="3"/>
  <c r="O952" i="3"/>
  <c r="Q952" i="3" s="1"/>
  <c r="I952" i="3"/>
  <c r="AE951" i="3"/>
  <c r="U951" i="3"/>
  <c r="V951" i="3" s="1"/>
  <c r="S951" i="3"/>
  <c r="O951" i="3"/>
  <c r="I951" i="3"/>
  <c r="AE950" i="3"/>
  <c r="Y950" i="3"/>
  <c r="U950" i="3"/>
  <c r="V950" i="3" s="1"/>
  <c r="S950" i="3"/>
  <c r="Z950" i="3" s="1"/>
  <c r="O950" i="3"/>
  <c r="I950" i="3"/>
  <c r="W950" i="3" s="1"/>
  <c r="AE949" i="3"/>
  <c r="Y949" i="3"/>
  <c r="Z949" i="3" s="1"/>
  <c r="U949" i="3"/>
  <c r="V949" i="3" s="1"/>
  <c r="S949" i="3"/>
  <c r="O949" i="3"/>
  <c r="I949" i="3"/>
  <c r="AE948" i="3"/>
  <c r="Y948" i="3"/>
  <c r="U948" i="3"/>
  <c r="V948" i="3" s="1"/>
  <c r="S948" i="3"/>
  <c r="O948" i="3"/>
  <c r="I948" i="3"/>
  <c r="AE947" i="3"/>
  <c r="Y947" i="3"/>
  <c r="U947" i="3"/>
  <c r="V947" i="3" s="1"/>
  <c r="S947" i="3"/>
  <c r="Z947" i="3" s="1"/>
  <c r="O947" i="3"/>
  <c r="I947" i="3"/>
  <c r="AE946" i="3"/>
  <c r="Y946" i="3"/>
  <c r="U946" i="3"/>
  <c r="V946" i="3" s="1"/>
  <c r="S946" i="3"/>
  <c r="Z946" i="3" s="1"/>
  <c r="O946" i="3"/>
  <c r="I946" i="3"/>
  <c r="W946" i="3" s="1"/>
  <c r="AE945" i="3"/>
  <c r="Y945" i="3"/>
  <c r="U945" i="3"/>
  <c r="V945" i="3" s="1"/>
  <c r="S945" i="3"/>
  <c r="O945" i="3"/>
  <c r="I945" i="3"/>
  <c r="AE944" i="3"/>
  <c r="Y944" i="3"/>
  <c r="U944" i="3"/>
  <c r="V944" i="3" s="1"/>
  <c r="S944" i="3"/>
  <c r="O944" i="3"/>
  <c r="I944" i="3"/>
  <c r="AE943" i="3"/>
  <c r="Y943" i="3"/>
  <c r="U943" i="3"/>
  <c r="V943" i="3" s="1"/>
  <c r="S943" i="3"/>
  <c r="O943" i="3"/>
  <c r="I943" i="3"/>
  <c r="AE942" i="3"/>
  <c r="Y942" i="3"/>
  <c r="U942" i="3"/>
  <c r="V942" i="3" s="1"/>
  <c r="S942" i="3"/>
  <c r="O942" i="3"/>
  <c r="I942" i="3"/>
  <c r="AE941" i="3"/>
  <c r="Y941" i="3"/>
  <c r="U941" i="3"/>
  <c r="V941" i="3" s="1"/>
  <c r="S941" i="3"/>
  <c r="O941" i="3"/>
  <c r="I941" i="3"/>
  <c r="AE940" i="3"/>
  <c r="Y940" i="3"/>
  <c r="U940" i="3"/>
  <c r="V940" i="3" s="1"/>
  <c r="S940" i="3"/>
  <c r="O940" i="3"/>
  <c r="I940" i="3"/>
  <c r="AE939" i="3"/>
  <c r="Y939" i="3"/>
  <c r="U939" i="3"/>
  <c r="V939" i="3" s="1"/>
  <c r="S939" i="3"/>
  <c r="O939" i="3"/>
  <c r="Q939" i="3" s="1"/>
  <c r="AA939" i="3" s="1"/>
  <c r="I939" i="3"/>
  <c r="AE938" i="3"/>
  <c r="Y938" i="3"/>
  <c r="U938" i="3"/>
  <c r="V938" i="3" s="1"/>
  <c r="S938" i="3"/>
  <c r="O938" i="3"/>
  <c r="Q938" i="3" s="1"/>
  <c r="AA938" i="3" s="1"/>
  <c r="I938" i="3"/>
  <c r="AD931" i="3"/>
  <c r="P931" i="3"/>
  <c r="AE930" i="3"/>
  <c r="U930" i="3"/>
  <c r="V930" i="3" s="1"/>
  <c r="S930" i="3"/>
  <c r="Q930" i="3"/>
  <c r="Q931" i="3" s="1"/>
  <c r="I930" i="3"/>
  <c r="AE929" i="3"/>
  <c r="U929" i="3"/>
  <c r="V929" i="3" s="1"/>
  <c r="S929" i="3"/>
  <c r="X929" i="3" s="1"/>
  <c r="Y929" i="3" s="1"/>
  <c r="Z929" i="3" s="1"/>
  <c r="AA929" i="3" s="1"/>
  <c r="I929" i="3"/>
  <c r="AE928" i="3"/>
  <c r="U928" i="3"/>
  <c r="V928" i="3" s="1"/>
  <c r="S928" i="3"/>
  <c r="I928" i="3"/>
  <c r="AE927" i="3"/>
  <c r="U927" i="3"/>
  <c r="V927" i="3" s="1"/>
  <c r="S927" i="3"/>
  <c r="O927" i="3"/>
  <c r="I927" i="3"/>
  <c r="AE926" i="3"/>
  <c r="U926" i="3"/>
  <c r="V926" i="3" s="1"/>
  <c r="S926" i="3"/>
  <c r="X926" i="3" s="1"/>
  <c r="Y926" i="3" s="1"/>
  <c r="O926" i="3"/>
  <c r="I926" i="3"/>
  <c r="AE925" i="3"/>
  <c r="U925" i="3"/>
  <c r="V925" i="3" s="1"/>
  <c r="S925" i="3"/>
  <c r="X925" i="3" s="1"/>
  <c r="Y925" i="3" s="1"/>
  <c r="O925" i="3"/>
  <c r="I925" i="3"/>
  <c r="AE924" i="3"/>
  <c r="U924" i="3"/>
  <c r="V924" i="3" s="1"/>
  <c r="S924" i="3"/>
  <c r="X924" i="3" s="1"/>
  <c r="Y924" i="3" s="1"/>
  <c r="O924" i="3"/>
  <c r="I924" i="3"/>
  <c r="AE923" i="3"/>
  <c r="U923" i="3"/>
  <c r="V923" i="3" s="1"/>
  <c r="S923" i="3"/>
  <c r="O923" i="3"/>
  <c r="I923" i="3"/>
  <c r="AE922" i="3"/>
  <c r="X922" i="3"/>
  <c r="Y922" i="3" s="1"/>
  <c r="Z922" i="3" s="1"/>
  <c r="AA922" i="3" s="1"/>
  <c r="U922" i="3"/>
  <c r="V922" i="3" s="1"/>
  <c r="S922" i="3"/>
  <c r="O922" i="3"/>
  <c r="I922" i="3"/>
  <c r="AE921" i="3"/>
  <c r="U921" i="3"/>
  <c r="V921" i="3" s="1"/>
  <c r="S921" i="3"/>
  <c r="X921" i="3" s="1"/>
  <c r="Y921" i="3" s="1"/>
  <c r="O921" i="3"/>
  <c r="I921" i="3"/>
  <c r="AE920" i="3"/>
  <c r="X920" i="3"/>
  <c r="Y920" i="3" s="1"/>
  <c r="U920" i="3"/>
  <c r="V920" i="3" s="1"/>
  <c r="S920" i="3"/>
  <c r="O920" i="3"/>
  <c r="I920" i="3"/>
  <c r="AE919" i="3"/>
  <c r="U919" i="3"/>
  <c r="V919" i="3" s="1"/>
  <c r="S919" i="3"/>
  <c r="O919" i="3"/>
  <c r="I919" i="3"/>
  <c r="AE918" i="3"/>
  <c r="U918" i="3"/>
  <c r="V918" i="3" s="1"/>
  <c r="S918" i="3"/>
  <c r="O918" i="3"/>
  <c r="I918" i="3"/>
  <c r="AE917" i="3"/>
  <c r="U917" i="3"/>
  <c r="V917" i="3" s="1"/>
  <c r="W917" i="3" s="1"/>
  <c r="S917" i="3"/>
  <c r="O917" i="3"/>
  <c r="I917" i="3"/>
  <c r="AE916" i="3"/>
  <c r="U916" i="3"/>
  <c r="V916" i="3" s="1"/>
  <c r="S916" i="3"/>
  <c r="O916" i="3"/>
  <c r="I916" i="3"/>
  <c r="AE915" i="3"/>
  <c r="U915" i="3"/>
  <c r="V915" i="3" s="1"/>
  <c r="S915" i="3"/>
  <c r="O915" i="3"/>
  <c r="I915" i="3"/>
  <c r="AE914" i="3"/>
  <c r="U914" i="3"/>
  <c r="V914" i="3" s="1"/>
  <c r="S914" i="3"/>
  <c r="O914" i="3"/>
  <c r="I914" i="3"/>
  <c r="AE913" i="3"/>
  <c r="U913" i="3"/>
  <c r="V913" i="3" s="1"/>
  <c r="S913" i="3"/>
  <c r="O913" i="3"/>
  <c r="I913" i="3"/>
  <c r="AE912" i="3"/>
  <c r="U912" i="3"/>
  <c r="V912" i="3" s="1"/>
  <c r="S912" i="3"/>
  <c r="O912" i="3"/>
  <c r="I912" i="3"/>
  <c r="AE911" i="3"/>
  <c r="U911" i="3"/>
  <c r="V911" i="3" s="1"/>
  <c r="S911" i="3"/>
  <c r="O911" i="3"/>
  <c r="I911" i="3"/>
  <c r="AE910" i="3"/>
  <c r="U910" i="3"/>
  <c r="V910" i="3" s="1"/>
  <c r="S910" i="3"/>
  <c r="O910" i="3"/>
  <c r="I910" i="3"/>
  <c r="AE909" i="3"/>
  <c r="U909" i="3"/>
  <c r="V909" i="3" s="1"/>
  <c r="S909" i="3"/>
  <c r="O909" i="3"/>
  <c r="I909" i="3"/>
  <c r="AE908" i="3"/>
  <c r="U908" i="3"/>
  <c r="V908" i="3" s="1"/>
  <c r="S908" i="3"/>
  <c r="O908" i="3"/>
  <c r="I908" i="3"/>
  <c r="AE907" i="3"/>
  <c r="U907" i="3"/>
  <c r="V907" i="3" s="1"/>
  <c r="S907" i="3"/>
  <c r="O907" i="3"/>
  <c r="I907" i="3"/>
  <c r="AE906" i="3"/>
  <c r="U906" i="3"/>
  <c r="V906" i="3" s="1"/>
  <c r="W906" i="3" s="1"/>
  <c r="S906" i="3"/>
  <c r="O906" i="3"/>
  <c r="I906" i="3"/>
  <c r="AE905" i="3"/>
  <c r="V905" i="3"/>
  <c r="U905" i="3"/>
  <c r="S905" i="3"/>
  <c r="O905" i="3"/>
  <c r="I905" i="3"/>
  <c r="AE904" i="3"/>
  <c r="U904" i="3"/>
  <c r="V904" i="3" s="1"/>
  <c r="S904" i="3"/>
  <c r="O904" i="3"/>
  <c r="I904" i="3"/>
  <c r="AE903" i="3"/>
  <c r="U903" i="3"/>
  <c r="V903" i="3" s="1"/>
  <c r="S903" i="3"/>
  <c r="O903" i="3"/>
  <c r="I903" i="3"/>
  <c r="AE902" i="3"/>
  <c r="U902" i="3"/>
  <c r="V902" i="3" s="1"/>
  <c r="S902" i="3"/>
  <c r="O902" i="3"/>
  <c r="I902" i="3"/>
  <c r="AE901" i="3"/>
  <c r="U901" i="3"/>
  <c r="V901" i="3" s="1"/>
  <c r="S901" i="3"/>
  <c r="O901" i="3"/>
  <c r="I901" i="3"/>
  <c r="AE900" i="3"/>
  <c r="U900" i="3"/>
  <c r="V900" i="3" s="1"/>
  <c r="S900" i="3"/>
  <c r="O900" i="3"/>
  <c r="I900" i="3"/>
  <c r="AE899" i="3"/>
  <c r="U899" i="3"/>
  <c r="V899" i="3" s="1"/>
  <c r="S899" i="3"/>
  <c r="O899" i="3"/>
  <c r="I899" i="3"/>
  <c r="AE898" i="3"/>
  <c r="U898" i="3"/>
  <c r="V898" i="3" s="1"/>
  <c r="S898" i="3"/>
  <c r="O898" i="3"/>
  <c r="I898" i="3"/>
  <c r="AE897" i="3"/>
  <c r="U897" i="3"/>
  <c r="V897" i="3" s="1"/>
  <c r="S897" i="3"/>
  <c r="O897" i="3"/>
  <c r="I897" i="3"/>
  <c r="AE896" i="3"/>
  <c r="U896" i="3"/>
  <c r="V896" i="3" s="1"/>
  <c r="S896" i="3"/>
  <c r="O896" i="3"/>
  <c r="I896" i="3"/>
  <c r="AE895" i="3"/>
  <c r="U895" i="3"/>
  <c r="V895" i="3" s="1"/>
  <c r="S895" i="3"/>
  <c r="O895" i="3"/>
  <c r="I895" i="3"/>
  <c r="AE894" i="3"/>
  <c r="U894" i="3"/>
  <c r="V894" i="3" s="1"/>
  <c r="S894" i="3"/>
  <c r="O894" i="3"/>
  <c r="I894" i="3"/>
  <c r="W894" i="3" s="1"/>
  <c r="AE893" i="3"/>
  <c r="U893" i="3"/>
  <c r="V893" i="3" s="1"/>
  <c r="S893" i="3"/>
  <c r="O893" i="3"/>
  <c r="I893" i="3"/>
  <c r="AE892" i="3"/>
  <c r="U892" i="3"/>
  <c r="V892" i="3" s="1"/>
  <c r="S892" i="3"/>
  <c r="O892" i="3"/>
  <c r="I892" i="3"/>
  <c r="AE891" i="3"/>
  <c r="U891" i="3"/>
  <c r="V891" i="3" s="1"/>
  <c r="S891" i="3"/>
  <c r="O891" i="3"/>
  <c r="I891" i="3"/>
  <c r="AE890" i="3"/>
  <c r="U890" i="3"/>
  <c r="V890" i="3" s="1"/>
  <c r="S890" i="3"/>
  <c r="O890" i="3"/>
  <c r="I890" i="3"/>
  <c r="W890" i="3" s="1"/>
  <c r="AE889" i="3"/>
  <c r="U889" i="3"/>
  <c r="V889" i="3" s="1"/>
  <c r="S889" i="3"/>
  <c r="O889" i="3"/>
  <c r="I889" i="3"/>
  <c r="AE888" i="3"/>
  <c r="Y888" i="3"/>
  <c r="U888" i="3"/>
  <c r="V888" i="3" s="1"/>
  <c r="S888" i="3"/>
  <c r="O888" i="3"/>
  <c r="I888" i="3"/>
  <c r="AE887" i="3"/>
  <c r="U887" i="3"/>
  <c r="V887" i="3" s="1"/>
  <c r="S887" i="3"/>
  <c r="O887" i="3"/>
  <c r="I887" i="3"/>
  <c r="AE886" i="3"/>
  <c r="U886" i="3"/>
  <c r="V886" i="3" s="1"/>
  <c r="S886" i="3"/>
  <c r="O886" i="3"/>
  <c r="I886" i="3"/>
  <c r="AE885" i="3"/>
  <c r="U885" i="3"/>
  <c r="V885" i="3" s="1"/>
  <c r="S885" i="3"/>
  <c r="O885" i="3"/>
  <c r="I885" i="3"/>
  <c r="AE884" i="3"/>
  <c r="U884" i="3"/>
  <c r="V884" i="3" s="1"/>
  <c r="S884" i="3"/>
  <c r="O884" i="3"/>
  <c r="I884" i="3"/>
  <c r="AE883" i="3"/>
  <c r="U883" i="3"/>
  <c r="V883" i="3" s="1"/>
  <c r="S883" i="3"/>
  <c r="O883" i="3"/>
  <c r="I883" i="3"/>
  <c r="AE882" i="3"/>
  <c r="U882" i="3"/>
  <c r="V882" i="3" s="1"/>
  <c r="S882" i="3"/>
  <c r="O882" i="3"/>
  <c r="I882" i="3"/>
  <c r="AE881" i="3"/>
  <c r="U881" i="3"/>
  <c r="V881" i="3" s="1"/>
  <c r="S881" i="3"/>
  <c r="O881" i="3"/>
  <c r="I881" i="3"/>
  <c r="AE880" i="3"/>
  <c r="U880" i="3"/>
  <c r="V880" i="3" s="1"/>
  <c r="W880" i="3" s="1"/>
  <c r="S880" i="3"/>
  <c r="O880" i="3"/>
  <c r="I880" i="3"/>
  <c r="AE879" i="3"/>
  <c r="U879" i="3"/>
  <c r="V879" i="3" s="1"/>
  <c r="S879" i="3"/>
  <c r="O879" i="3"/>
  <c r="I879" i="3"/>
  <c r="AE878" i="3"/>
  <c r="U878" i="3"/>
  <c r="V878" i="3" s="1"/>
  <c r="S878" i="3"/>
  <c r="O878" i="3"/>
  <c r="I878" i="3"/>
  <c r="AE877" i="3"/>
  <c r="U877" i="3"/>
  <c r="V877" i="3" s="1"/>
  <c r="S877" i="3"/>
  <c r="O877" i="3"/>
  <c r="I877" i="3"/>
  <c r="AE876" i="3"/>
  <c r="U876" i="3"/>
  <c r="V876" i="3" s="1"/>
  <c r="S876" i="3"/>
  <c r="O876" i="3"/>
  <c r="I876" i="3"/>
  <c r="AE875" i="3"/>
  <c r="U875" i="3"/>
  <c r="V875" i="3" s="1"/>
  <c r="S875" i="3"/>
  <c r="O875" i="3"/>
  <c r="I875" i="3"/>
  <c r="AE874" i="3"/>
  <c r="U874" i="3"/>
  <c r="V874" i="3" s="1"/>
  <c r="S874" i="3"/>
  <c r="O874" i="3"/>
  <c r="I874" i="3"/>
  <c r="AE873" i="3"/>
  <c r="U873" i="3"/>
  <c r="V873" i="3" s="1"/>
  <c r="S873" i="3"/>
  <c r="O873" i="3"/>
  <c r="I873" i="3"/>
  <c r="AE872" i="3"/>
  <c r="V872" i="3"/>
  <c r="U872" i="3"/>
  <c r="S872" i="3"/>
  <c r="O872" i="3"/>
  <c r="I872" i="3"/>
  <c r="AE871" i="3"/>
  <c r="U871" i="3"/>
  <c r="V871" i="3" s="1"/>
  <c r="S871" i="3"/>
  <c r="O871" i="3"/>
  <c r="I871" i="3"/>
  <c r="AE870" i="3"/>
  <c r="U870" i="3"/>
  <c r="V870" i="3" s="1"/>
  <c r="S870" i="3"/>
  <c r="O870" i="3"/>
  <c r="I870" i="3"/>
  <c r="AE869" i="3"/>
  <c r="U869" i="3"/>
  <c r="V869" i="3" s="1"/>
  <c r="S869" i="3"/>
  <c r="O869" i="3"/>
  <c r="I869" i="3"/>
  <c r="AE868" i="3"/>
  <c r="U868" i="3"/>
  <c r="V868" i="3" s="1"/>
  <c r="S868" i="3"/>
  <c r="O868" i="3"/>
  <c r="I868" i="3"/>
  <c r="AE867" i="3"/>
  <c r="U867" i="3"/>
  <c r="V867" i="3" s="1"/>
  <c r="S867" i="3"/>
  <c r="O867" i="3"/>
  <c r="I867" i="3"/>
  <c r="AE866" i="3"/>
  <c r="U866" i="3"/>
  <c r="V866" i="3" s="1"/>
  <c r="S866" i="3"/>
  <c r="O866" i="3"/>
  <c r="I866" i="3"/>
  <c r="AE865" i="3"/>
  <c r="U865" i="3"/>
  <c r="V865" i="3" s="1"/>
  <c r="S865" i="3"/>
  <c r="O865" i="3"/>
  <c r="I865" i="3"/>
  <c r="AE864" i="3"/>
  <c r="U864" i="3"/>
  <c r="V864" i="3" s="1"/>
  <c r="W864" i="3" s="1"/>
  <c r="S864" i="3"/>
  <c r="O864" i="3"/>
  <c r="I864" i="3"/>
  <c r="AE863" i="3"/>
  <c r="U863" i="3"/>
  <c r="V863" i="3" s="1"/>
  <c r="S863" i="3"/>
  <c r="O863" i="3"/>
  <c r="I863" i="3"/>
  <c r="AE862" i="3"/>
  <c r="U862" i="3"/>
  <c r="V862" i="3" s="1"/>
  <c r="S862" i="3"/>
  <c r="O862" i="3"/>
  <c r="I862" i="3"/>
  <c r="AE861" i="3"/>
  <c r="U861" i="3"/>
  <c r="V861" i="3" s="1"/>
  <c r="W861" i="3" s="1"/>
  <c r="S861" i="3"/>
  <c r="O861" i="3"/>
  <c r="I861" i="3"/>
  <c r="AE860" i="3"/>
  <c r="U860" i="3"/>
  <c r="V860" i="3" s="1"/>
  <c r="S860" i="3"/>
  <c r="O860" i="3"/>
  <c r="I860" i="3"/>
  <c r="AE859" i="3"/>
  <c r="U859" i="3"/>
  <c r="V859" i="3" s="1"/>
  <c r="S859" i="3"/>
  <c r="O859" i="3"/>
  <c r="I859" i="3"/>
  <c r="AE858" i="3"/>
  <c r="U858" i="3"/>
  <c r="V858" i="3" s="1"/>
  <c r="S858" i="3"/>
  <c r="O858" i="3"/>
  <c r="I858" i="3"/>
  <c r="AE857" i="3"/>
  <c r="U857" i="3"/>
  <c r="V857" i="3" s="1"/>
  <c r="S857" i="3"/>
  <c r="O857" i="3"/>
  <c r="I857" i="3"/>
  <c r="AE856" i="3"/>
  <c r="U856" i="3"/>
  <c r="V856" i="3" s="1"/>
  <c r="S856" i="3"/>
  <c r="O856" i="3"/>
  <c r="I856" i="3"/>
  <c r="AE855" i="3"/>
  <c r="U855" i="3"/>
  <c r="V855" i="3" s="1"/>
  <c r="S855" i="3"/>
  <c r="O855" i="3"/>
  <c r="I855" i="3"/>
  <c r="AE854" i="3"/>
  <c r="U854" i="3"/>
  <c r="V854" i="3" s="1"/>
  <c r="S854" i="3"/>
  <c r="O854" i="3"/>
  <c r="I854" i="3"/>
  <c r="W854" i="3" s="1"/>
  <c r="AE853" i="3"/>
  <c r="U853" i="3"/>
  <c r="V853" i="3" s="1"/>
  <c r="S853" i="3"/>
  <c r="O853" i="3"/>
  <c r="I853" i="3"/>
  <c r="AE852" i="3"/>
  <c r="U852" i="3"/>
  <c r="V852" i="3" s="1"/>
  <c r="W852" i="3" s="1"/>
  <c r="S852" i="3"/>
  <c r="O852" i="3"/>
  <c r="I852" i="3"/>
  <c r="AE851" i="3"/>
  <c r="U851" i="3"/>
  <c r="V851" i="3" s="1"/>
  <c r="S851" i="3"/>
  <c r="O851" i="3"/>
  <c r="I851" i="3"/>
  <c r="AE850" i="3"/>
  <c r="U850" i="3"/>
  <c r="V850" i="3" s="1"/>
  <c r="S850" i="3"/>
  <c r="O850" i="3"/>
  <c r="I850" i="3"/>
  <c r="AE849" i="3"/>
  <c r="U849" i="3"/>
  <c r="V849" i="3" s="1"/>
  <c r="S849" i="3"/>
  <c r="O849" i="3"/>
  <c r="I849" i="3"/>
  <c r="AE848" i="3"/>
  <c r="U848" i="3"/>
  <c r="V848" i="3" s="1"/>
  <c r="S848" i="3"/>
  <c r="O848" i="3"/>
  <c r="I848" i="3"/>
  <c r="AE847" i="3"/>
  <c r="U847" i="3"/>
  <c r="V847" i="3" s="1"/>
  <c r="S847" i="3"/>
  <c r="O847" i="3"/>
  <c r="I847" i="3"/>
  <c r="AE846" i="3"/>
  <c r="Y846" i="3"/>
  <c r="U846" i="3"/>
  <c r="V846" i="3" s="1"/>
  <c r="S846" i="3"/>
  <c r="O846" i="3"/>
  <c r="I846" i="3"/>
  <c r="AE845" i="3"/>
  <c r="U845" i="3"/>
  <c r="V845" i="3" s="1"/>
  <c r="S845" i="3"/>
  <c r="O845" i="3"/>
  <c r="I845" i="3"/>
  <c r="AE844" i="3"/>
  <c r="U844" i="3"/>
  <c r="V844" i="3" s="1"/>
  <c r="S844" i="3"/>
  <c r="O844" i="3"/>
  <c r="I844" i="3"/>
  <c r="AE843" i="3"/>
  <c r="U843" i="3"/>
  <c r="V843" i="3" s="1"/>
  <c r="S843" i="3"/>
  <c r="O843" i="3"/>
  <c r="I843" i="3"/>
  <c r="AE842" i="3"/>
  <c r="U842" i="3"/>
  <c r="V842" i="3" s="1"/>
  <c r="S842" i="3"/>
  <c r="O842" i="3"/>
  <c r="I842" i="3"/>
  <c r="AE841" i="3"/>
  <c r="U841" i="3"/>
  <c r="V841" i="3" s="1"/>
  <c r="S841" i="3"/>
  <c r="O841" i="3"/>
  <c r="I841" i="3"/>
  <c r="AE840" i="3"/>
  <c r="U840" i="3"/>
  <c r="V840" i="3" s="1"/>
  <c r="S840" i="3"/>
  <c r="O840" i="3"/>
  <c r="I840" i="3"/>
  <c r="AE839" i="3"/>
  <c r="U839" i="3"/>
  <c r="V839" i="3" s="1"/>
  <c r="W839" i="3" s="1"/>
  <c r="S839" i="3"/>
  <c r="O839" i="3"/>
  <c r="I839" i="3"/>
  <c r="AE838" i="3"/>
  <c r="U838" i="3"/>
  <c r="V838" i="3" s="1"/>
  <c r="S838" i="3"/>
  <c r="O838" i="3"/>
  <c r="I838" i="3"/>
  <c r="AE837" i="3"/>
  <c r="U837" i="3"/>
  <c r="V837" i="3" s="1"/>
  <c r="S837" i="3"/>
  <c r="O837" i="3"/>
  <c r="I837" i="3"/>
  <c r="AE836" i="3"/>
  <c r="U836" i="3"/>
  <c r="V836" i="3" s="1"/>
  <c r="S836" i="3"/>
  <c r="O836" i="3"/>
  <c r="I836" i="3"/>
  <c r="AE835" i="3"/>
  <c r="U835" i="3"/>
  <c r="V835" i="3" s="1"/>
  <c r="W835" i="3" s="1"/>
  <c r="S835" i="3"/>
  <c r="O835" i="3"/>
  <c r="I835" i="3"/>
  <c r="AE834" i="3"/>
  <c r="U834" i="3"/>
  <c r="V834" i="3" s="1"/>
  <c r="S834" i="3"/>
  <c r="O834" i="3"/>
  <c r="I834" i="3"/>
  <c r="W834" i="3" s="1"/>
  <c r="AE833" i="3"/>
  <c r="U833" i="3"/>
  <c r="V833" i="3" s="1"/>
  <c r="W833" i="3" s="1"/>
  <c r="S833" i="3"/>
  <c r="O833" i="3"/>
  <c r="I833" i="3"/>
  <c r="AE832" i="3"/>
  <c r="U832" i="3"/>
  <c r="V832" i="3" s="1"/>
  <c r="S832" i="3"/>
  <c r="O832" i="3"/>
  <c r="I832" i="3"/>
  <c r="AE831" i="3"/>
  <c r="U831" i="3"/>
  <c r="V831" i="3" s="1"/>
  <c r="S831" i="3"/>
  <c r="O831" i="3"/>
  <c r="I831" i="3"/>
  <c r="AE830" i="3"/>
  <c r="U830" i="3"/>
  <c r="V830" i="3" s="1"/>
  <c r="S830" i="3"/>
  <c r="O830" i="3"/>
  <c r="I830" i="3"/>
  <c r="AE829" i="3"/>
  <c r="U829" i="3"/>
  <c r="V829" i="3" s="1"/>
  <c r="S829" i="3"/>
  <c r="O829" i="3"/>
  <c r="I829" i="3"/>
  <c r="AE828" i="3"/>
  <c r="U828" i="3"/>
  <c r="V828" i="3" s="1"/>
  <c r="S828" i="3"/>
  <c r="O828" i="3"/>
  <c r="I828" i="3"/>
  <c r="W828" i="3" s="1"/>
  <c r="AE827" i="3"/>
  <c r="Y827" i="3"/>
  <c r="U827" i="3"/>
  <c r="V827" i="3" s="1"/>
  <c r="S827" i="3"/>
  <c r="O827" i="3"/>
  <c r="I827" i="3"/>
  <c r="AE826" i="3"/>
  <c r="Y826" i="3"/>
  <c r="U826" i="3"/>
  <c r="V826" i="3" s="1"/>
  <c r="S826" i="3"/>
  <c r="O826" i="3"/>
  <c r="I826" i="3"/>
  <c r="AE825" i="3"/>
  <c r="U825" i="3"/>
  <c r="V825" i="3" s="1"/>
  <c r="S825" i="3"/>
  <c r="O825" i="3"/>
  <c r="I825" i="3"/>
  <c r="AE824" i="3"/>
  <c r="U824" i="3"/>
  <c r="V824" i="3" s="1"/>
  <c r="S824" i="3"/>
  <c r="O824" i="3"/>
  <c r="I824" i="3"/>
  <c r="AE823" i="3"/>
  <c r="U823" i="3"/>
  <c r="V823" i="3" s="1"/>
  <c r="S823" i="3"/>
  <c r="O823" i="3"/>
  <c r="I823" i="3"/>
  <c r="AE822" i="3"/>
  <c r="U822" i="3"/>
  <c r="V822" i="3" s="1"/>
  <c r="S822" i="3"/>
  <c r="O822" i="3"/>
  <c r="I822" i="3"/>
  <c r="AE821" i="3"/>
  <c r="U821" i="3"/>
  <c r="V821" i="3" s="1"/>
  <c r="S821" i="3"/>
  <c r="O821" i="3"/>
  <c r="I821" i="3"/>
  <c r="AE820" i="3"/>
  <c r="U820" i="3"/>
  <c r="V820" i="3" s="1"/>
  <c r="S820" i="3"/>
  <c r="O820" i="3"/>
  <c r="I820" i="3"/>
  <c r="AE819" i="3"/>
  <c r="U819" i="3"/>
  <c r="V819" i="3" s="1"/>
  <c r="S819" i="3"/>
  <c r="O819" i="3"/>
  <c r="I819" i="3"/>
  <c r="AE818" i="3"/>
  <c r="V818" i="3"/>
  <c r="U818" i="3"/>
  <c r="S818" i="3"/>
  <c r="O818" i="3"/>
  <c r="I818" i="3"/>
  <c r="AE817" i="3"/>
  <c r="U817" i="3"/>
  <c r="V817" i="3" s="1"/>
  <c r="S817" i="3"/>
  <c r="O817" i="3"/>
  <c r="I817" i="3"/>
  <c r="AE816" i="3"/>
  <c r="U816" i="3"/>
  <c r="V816" i="3" s="1"/>
  <c r="S816" i="3"/>
  <c r="O816" i="3"/>
  <c r="I816" i="3"/>
  <c r="AE815" i="3"/>
  <c r="U815" i="3"/>
  <c r="V815" i="3" s="1"/>
  <c r="S815" i="3"/>
  <c r="O815" i="3"/>
  <c r="I815" i="3"/>
  <c r="AE814" i="3"/>
  <c r="Y814" i="3"/>
  <c r="U814" i="3"/>
  <c r="V814" i="3" s="1"/>
  <c r="S814" i="3"/>
  <c r="O814" i="3"/>
  <c r="I814" i="3"/>
  <c r="AE813" i="3"/>
  <c r="U813" i="3"/>
  <c r="V813" i="3" s="1"/>
  <c r="S813" i="3"/>
  <c r="O813" i="3"/>
  <c r="I813" i="3"/>
  <c r="AE812" i="3"/>
  <c r="U812" i="3"/>
  <c r="V812" i="3" s="1"/>
  <c r="S812" i="3"/>
  <c r="O812" i="3"/>
  <c r="I812" i="3"/>
  <c r="AE811" i="3"/>
  <c r="U811" i="3"/>
  <c r="V811" i="3" s="1"/>
  <c r="S811" i="3"/>
  <c r="O811" i="3"/>
  <c r="I811" i="3"/>
  <c r="W811" i="3" s="1"/>
  <c r="AE810" i="3"/>
  <c r="U810" i="3"/>
  <c r="V810" i="3" s="1"/>
  <c r="S810" i="3"/>
  <c r="O810" i="3"/>
  <c r="I810" i="3"/>
  <c r="AE809" i="3"/>
  <c r="Y809" i="3"/>
  <c r="U809" i="3"/>
  <c r="V809" i="3" s="1"/>
  <c r="S809" i="3"/>
  <c r="O809" i="3"/>
  <c r="I809" i="3"/>
  <c r="AE808" i="3"/>
  <c r="U808" i="3"/>
  <c r="V808" i="3" s="1"/>
  <c r="S808" i="3"/>
  <c r="O808" i="3"/>
  <c r="I808" i="3"/>
  <c r="AE807" i="3"/>
  <c r="U807" i="3"/>
  <c r="V807" i="3" s="1"/>
  <c r="S807" i="3"/>
  <c r="O807" i="3"/>
  <c r="I807" i="3"/>
  <c r="AE806" i="3"/>
  <c r="U806" i="3"/>
  <c r="V806" i="3" s="1"/>
  <c r="S806" i="3"/>
  <c r="O806" i="3"/>
  <c r="I806" i="3"/>
  <c r="AE805" i="3"/>
  <c r="U805" i="3"/>
  <c r="V805" i="3" s="1"/>
  <c r="S805" i="3"/>
  <c r="O805" i="3"/>
  <c r="I805" i="3"/>
  <c r="W805" i="3" s="1"/>
  <c r="AE804" i="3"/>
  <c r="U804" i="3"/>
  <c r="V804" i="3" s="1"/>
  <c r="S804" i="3"/>
  <c r="O804" i="3"/>
  <c r="I804" i="3"/>
  <c r="AE803" i="3"/>
  <c r="U803" i="3"/>
  <c r="V803" i="3" s="1"/>
  <c r="S803" i="3"/>
  <c r="O803" i="3"/>
  <c r="I803" i="3"/>
  <c r="AE802" i="3"/>
  <c r="U802" i="3"/>
  <c r="V802" i="3" s="1"/>
  <c r="S802" i="3"/>
  <c r="O802" i="3"/>
  <c r="I802" i="3"/>
  <c r="AE801" i="3"/>
  <c r="U801" i="3"/>
  <c r="V801" i="3" s="1"/>
  <c r="S801" i="3"/>
  <c r="O801" i="3"/>
  <c r="I801" i="3"/>
  <c r="AE800" i="3"/>
  <c r="U800" i="3"/>
  <c r="V800" i="3" s="1"/>
  <c r="S800" i="3"/>
  <c r="O800" i="3"/>
  <c r="I800" i="3"/>
  <c r="AE799" i="3"/>
  <c r="U799" i="3"/>
  <c r="V799" i="3" s="1"/>
  <c r="S799" i="3"/>
  <c r="O799" i="3"/>
  <c r="I799" i="3"/>
  <c r="AE798" i="3"/>
  <c r="U798" i="3"/>
  <c r="V798" i="3" s="1"/>
  <c r="S798" i="3"/>
  <c r="O798" i="3"/>
  <c r="I798" i="3"/>
  <c r="AE797" i="3"/>
  <c r="U797" i="3"/>
  <c r="V797" i="3" s="1"/>
  <c r="S797" i="3"/>
  <c r="O797" i="3"/>
  <c r="I797" i="3"/>
  <c r="AE796" i="3"/>
  <c r="U796" i="3"/>
  <c r="V796" i="3" s="1"/>
  <c r="S796" i="3"/>
  <c r="O796" i="3"/>
  <c r="I796" i="3"/>
  <c r="AE795" i="3"/>
  <c r="U795" i="3"/>
  <c r="V795" i="3" s="1"/>
  <c r="W795" i="3" s="1"/>
  <c r="S795" i="3"/>
  <c r="O795" i="3"/>
  <c r="I795" i="3"/>
  <c r="AE794" i="3"/>
  <c r="U794" i="3"/>
  <c r="V794" i="3" s="1"/>
  <c r="S794" i="3"/>
  <c r="O794" i="3"/>
  <c r="I794" i="3"/>
  <c r="AE793" i="3"/>
  <c r="U793" i="3"/>
  <c r="V793" i="3" s="1"/>
  <c r="S793" i="3"/>
  <c r="O793" i="3"/>
  <c r="I793" i="3"/>
  <c r="AE792" i="3"/>
  <c r="U792" i="3"/>
  <c r="V792" i="3" s="1"/>
  <c r="S792" i="3"/>
  <c r="O792" i="3"/>
  <c r="I792" i="3"/>
  <c r="AE791" i="3"/>
  <c r="U791" i="3"/>
  <c r="V791" i="3" s="1"/>
  <c r="S791" i="3"/>
  <c r="O791" i="3"/>
  <c r="I791" i="3"/>
  <c r="AE790" i="3"/>
  <c r="U790" i="3"/>
  <c r="V790" i="3" s="1"/>
  <c r="S790" i="3"/>
  <c r="O790" i="3"/>
  <c r="I790" i="3"/>
  <c r="AE789" i="3"/>
  <c r="U789" i="3"/>
  <c r="V789" i="3" s="1"/>
  <c r="S789" i="3"/>
  <c r="O789" i="3"/>
  <c r="I789" i="3"/>
  <c r="AE788" i="3"/>
  <c r="U788" i="3"/>
  <c r="V788" i="3" s="1"/>
  <c r="S788" i="3"/>
  <c r="O788" i="3"/>
  <c r="I788" i="3"/>
  <c r="AE787" i="3"/>
  <c r="U787" i="3"/>
  <c r="V787" i="3" s="1"/>
  <c r="S787" i="3"/>
  <c r="O787" i="3"/>
  <c r="I787" i="3"/>
  <c r="AE786" i="3"/>
  <c r="U786" i="3"/>
  <c r="V786" i="3" s="1"/>
  <c r="S786" i="3"/>
  <c r="O786" i="3"/>
  <c r="I786" i="3"/>
  <c r="AE785" i="3"/>
  <c r="U785" i="3"/>
  <c r="V785" i="3" s="1"/>
  <c r="S785" i="3"/>
  <c r="O785" i="3"/>
  <c r="I785" i="3"/>
  <c r="AE784" i="3"/>
  <c r="U784" i="3"/>
  <c r="V784" i="3" s="1"/>
  <c r="S784" i="3"/>
  <c r="O784" i="3"/>
  <c r="I784" i="3"/>
  <c r="AE783" i="3"/>
  <c r="U783" i="3"/>
  <c r="V783" i="3" s="1"/>
  <c r="S783" i="3"/>
  <c r="O783" i="3"/>
  <c r="I783" i="3"/>
  <c r="AE782" i="3"/>
  <c r="Y782" i="3"/>
  <c r="V782" i="3"/>
  <c r="U782" i="3"/>
  <c r="S782" i="3"/>
  <c r="O782" i="3"/>
  <c r="I782" i="3"/>
  <c r="AE781" i="3"/>
  <c r="U781" i="3"/>
  <c r="V781" i="3" s="1"/>
  <c r="S781" i="3"/>
  <c r="O781" i="3"/>
  <c r="I781" i="3"/>
  <c r="AE780" i="3"/>
  <c r="U780" i="3"/>
  <c r="V780" i="3" s="1"/>
  <c r="S780" i="3"/>
  <c r="O780" i="3"/>
  <c r="I780" i="3"/>
  <c r="AE779" i="3"/>
  <c r="U779" i="3"/>
  <c r="V779" i="3" s="1"/>
  <c r="S779" i="3"/>
  <c r="O779" i="3"/>
  <c r="I779" i="3"/>
  <c r="AE778" i="3"/>
  <c r="U778" i="3"/>
  <c r="V778" i="3" s="1"/>
  <c r="S778" i="3"/>
  <c r="O778" i="3"/>
  <c r="I778" i="3"/>
  <c r="AE777" i="3"/>
  <c r="U777" i="3"/>
  <c r="V777" i="3" s="1"/>
  <c r="S777" i="3"/>
  <c r="O777" i="3"/>
  <c r="I777" i="3"/>
  <c r="AE776" i="3"/>
  <c r="V776" i="3"/>
  <c r="U776" i="3"/>
  <c r="S776" i="3"/>
  <c r="O776" i="3"/>
  <c r="I776" i="3"/>
  <c r="AE775" i="3"/>
  <c r="U775" i="3"/>
  <c r="V775" i="3" s="1"/>
  <c r="S775" i="3"/>
  <c r="O775" i="3"/>
  <c r="I775" i="3"/>
  <c r="AE774" i="3"/>
  <c r="U774" i="3"/>
  <c r="V774" i="3" s="1"/>
  <c r="S774" i="3"/>
  <c r="O774" i="3"/>
  <c r="I774" i="3"/>
  <c r="AE773" i="3"/>
  <c r="U773" i="3"/>
  <c r="V773" i="3" s="1"/>
  <c r="S773" i="3"/>
  <c r="O773" i="3"/>
  <c r="I773" i="3"/>
  <c r="AE772" i="3"/>
  <c r="U772" i="3"/>
  <c r="V772" i="3" s="1"/>
  <c r="S772" i="3"/>
  <c r="O772" i="3"/>
  <c r="I772" i="3"/>
  <c r="AE771" i="3"/>
  <c r="U771" i="3"/>
  <c r="V771" i="3" s="1"/>
  <c r="W771" i="3" s="1"/>
  <c r="S771" i="3"/>
  <c r="O771" i="3"/>
  <c r="I771" i="3"/>
  <c r="AE770" i="3"/>
  <c r="Y770" i="3"/>
  <c r="U770" i="3"/>
  <c r="V770" i="3" s="1"/>
  <c r="S770" i="3"/>
  <c r="O770" i="3"/>
  <c r="I770" i="3"/>
  <c r="AE769" i="3"/>
  <c r="U769" i="3"/>
  <c r="V769" i="3" s="1"/>
  <c r="S769" i="3"/>
  <c r="O769" i="3"/>
  <c r="I769" i="3"/>
  <c r="AE768" i="3"/>
  <c r="Y768" i="3"/>
  <c r="U768" i="3"/>
  <c r="V768" i="3" s="1"/>
  <c r="S768" i="3"/>
  <c r="O768" i="3"/>
  <c r="I768" i="3"/>
  <c r="AE767" i="3"/>
  <c r="U767" i="3"/>
  <c r="V767" i="3" s="1"/>
  <c r="S767" i="3"/>
  <c r="O767" i="3"/>
  <c r="I767" i="3"/>
  <c r="AE766" i="3"/>
  <c r="U766" i="3"/>
  <c r="V766" i="3" s="1"/>
  <c r="S766" i="3"/>
  <c r="O766" i="3"/>
  <c r="I766" i="3"/>
  <c r="AE765" i="3"/>
  <c r="U765" i="3"/>
  <c r="V765" i="3" s="1"/>
  <c r="S765" i="3"/>
  <c r="O765" i="3"/>
  <c r="I765" i="3"/>
  <c r="AE764" i="3"/>
  <c r="U764" i="3"/>
  <c r="V764" i="3" s="1"/>
  <c r="W764" i="3" s="1"/>
  <c r="S764" i="3"/>
  <c r="O764" i="3"/>
  <c r="I764" i="3"/>
  <c r="AE763" i="3"/>
  <c r="V763" i="3"/>
  <c r="U763" i="3"/>
  <c r="S763" i="3"/>
  <c r="O763" i="3"/>
  <c r="I763" i="3"/>
  <c r="W763" i="3" s="1"/>
  <c r="AE762" i="3"/>
  <c r="U762" i="3"/>
  <c r="V762" i="3" s="1"/>
  <c r="S762" i="3"/>
  <c r="O762" i="3"/>
  <c r="I762" i="3"/>
  <c r="AE761" i="3"/>
  <c r="U761" i="3"/>
  <c r="V761" i="3" s="1"/>
  <c r="S761" i="3"/>
  <c r="O761" i="3"/>
  <c r="I761" i="3"/>
  <c r="AE760" i="3"/>
  <c r="U760" i="3"/>
  <c r="V760" i="3" s="1"/>
  <c r="S760" i="3"/>
  <c r="O760" i="3"/>
  <c r="I760" i="3"/>
  <c r="AE759" i="3"/>
  <c r="U759" i="3"/>
  <c r="V759" i="3" s="1"/>
  <c r="W759" i="3" s="1"/>
  <c r="S759" i="3"/>
  <c r="O759" i="3"/>
  <c r="I759" i="3"/>
  <c r="AE758" i="3"/>
  <c r="U758" i="3"/>
  <c r="V758" i="3" s="1"/>
  <c r="S758" i="3"/>
  <c r="O758" i="3"/>
  <c r="I758" i="3"/>
  <c r="AE757" i="3"/>
  <c r="U757" i="3"/>
  <c r="V757" i="3" s="1"/>
  <c r="S757" i="3"/>
  <c r="O757" i="3"/>
  <c r="I757" i="3"/>
  <c r="AE756" i="3"/>
  <c r="U756" i="3"/>
  <c r="V756" i="3" s="1"/>
  <c r="S756" i="3"/>
  <c r="O756" i="3"/>
  <c r="I756" i="3"/>
  <c r="AE755" i="3"/>
  <c r="U755" i="3"/>
  <c r="V755" i="3" s="1"/>
  <c r="S755" i="3"/>
  <c r="O755" i="3"/>
  <c r="I755" i="3"/>
  <c r="AE754" i="3"/>
  <c r="U754" i="3"/>
  <c r="V754" i="3" s="1"/>
  <c r="S754" i="3"/>
  <c r="O754" i="3"/>
  <c r="I754" i="3"/>
  <c r="AE753" i="3"/>
  <c r="U753" i="3"/>
  <c r="V753" i="3" s="1"/>
  <c r="S753" i="3"/>
  <c r="O753" i="3"/>
  <c r="I753" i="3"/>
  <c r="AE752" i="3"/>
  <c r="U752" i="3"/>
  <c r="V752" i="3" s="1"/>
  <c r="S752" i="3"/>
  <c r="O752" i="3"/>
  <c r="I752" i="3"/>
  <c r="AE751" i="3"/>
  <c r="U751" i="3"/>
  <c r="V751" i="3" s="1"/>
  <c r="S751" i="3"/>
  <c r="O751" i="3"/>
  <c r="I751" i="3"/>
  <c r="AE750" i="3"/>
  <c r="U750" i="3"/>
  <c r="V750" i="3" s="1"/>
  <c r="S750" i="3"/>
  <c r="O750" i="3"/>
  <c r="I750" i="3"/>
  <c r="AE749" i="3"/>
  <c r="U749" i="3"/>
  <c r="V749" i="3" s="1"/>
  <c r="S749" i="3"/>
  <c r="O749" i="3"/>
  <c r="I749" i="3"/>
  <c r="AE748" i="3"/>
  <c r="U748" i="3"/>
  <c r="V748" i="3" s="1"/>
  <c r="S748" i="3"/>
  <c r="O748" i="3"/>
  <c r="I748" i="3"/>
  <c r="AE747" i="3"/>
  <c r="U747" i="3"/>
  <c r="V747" i="3" s="1"/>
  <c r="S747" i="3"/>
  <c r="O747" i="3"/>
  <c r="I747" i="3"/>
  <c r="AE746" i="3"/>
  <c r="U746" i="3"/>
  <c r="V746" i="3" s="1"/>
  <c r="W746" i="3" s="1"/>
  <c r="S746" i="3"/>
  <c r="O746" i="3"/>
  <c r="I746" i="3"/>
  <c r="AE745" i="3"/>
  <c r="V745" i="3"/>
  <c r="U745" i="3"/>
  <c r="S745" i="3"/>
  <c r="O745" i="3"/>
  <c r="I745" i="3"/>
  <c r="AE744" i="3"/>
  <c r="U744" i="3"/>
  <c r="V744" i="3" s="1"/>
  <c r="S744" i="3"/>
  <c r="O744" i="3"/>
  <c r="I744" i="3"/>
  <c r="AE743" i="3"/>
  <c r="U743" i="3"/>
  <c r="V743" i="3" s="1"/>
  <c r="S743" i="3"/>
  <c r="O743" i="3"/>
  <c r="I743" i="3"/>
  <c r="AE742" i="3"/>
  <c r="U742" i="3"/>
  <c r="V742" i="3" s="1"/>
  <c r="S742" i="3"/>
  <c r="O742" i="3"/>
  <c r="I742" i="3"/>
  <c r="AE741" i="3"/>
  <c r="U741" i="3"/>
  <c r="V741" i="3" s="1"/>
  <c r="S741" i="3"/>
  <c r="O741" i="3"/>
  <c r="I741" i="3"/>
  <c r="AE740" i="3"/>
  <c r="U740" i="3"/>
  <c r="V740" i="3" s="1"/>
  <c r="W740" i="3" s="1"/>
  <c r="S740" i="3"/>
  <c r="O740" i="3"/>
  <c r="I740" i="3"/>
  <c r="AE739" i="3"/>
  <c r="U739" i="3"/>
  <c r="V739" i="3" s="1"/>
  <c r="S739" i="3"/>
  <c r="O739" i="3"/>
  <c r="I739" i="3"/>
  <c r="AE738" i="3"/>
  <c r="U738" i="3"/>
  <c r="V738" i="3" s="1"/>
  <c r="S738" i="3"/>
  <c r="O738" i="3"/>
  <c r="I738" i="3"/>
  <c r="AE737" i="3"/>
  <c r="U737" i="3"/>
  <c r="V737" i="3" s="1"/>
  <c r="S737" i="3"/>
  <c r="O737" i="3"/>
  <c r="I737" i="3"/>
  <c r="AE736" i="3"/>
  <c r="U736" i="3"/>
  <c r="V736" i="3" s="1"/>
  <c r="S736" i="3"/>
  <c r="O736" i="3"/>
  <c r="I736" i="3"/>
  <c r="AE735" i="3"/>
  <c r="U735" i="3"/>
  <c r="V735" i="3" s="1"/>
  <c r="S735" i="3"/>
  <c r="O735" i="3"/>
  <c r="I735" i="3"/>
  <c r="AE734" i="3"/>
  <c r="U734" i="3"/>
  <c r="V734" i="3" s="1"/>
  <c r="S734" i="3"/>
  <c r="O734" i="3"/>
  <c r="I734" i="3"/>
  <c r="AE733" i="3"/>
  <c r="U733" i="3"/>
  <c r="V733" i="3" s="1"/>
  <c r="S733" i="3"/>
  <c r="O733" i="3"/>
  <c r="I733" i="3"/>
  <c r="AE732" i="3"/>
  <c r="U732" i="3"/>
  <c r="V732" i="3" s="1"/>
  <c r="S732" i="3"/>
  <c r="O732" i="3"/>
  <c r="I732" i="3"/>
  <c r="W732" i="3" s="1"/>
  <c r="AE731" i="3"/>
  <c r="U731" i="3"/>
  <c r="V731" i="3" s="1"/>
  <c r="S731" i="3"/>
  <c r="O731" i="3"/>
  <c r="I731" i="3"/>
  <c r="AE730" i="3"/>
  <c r="U730" i="3"/>
  <c r="V730" i="3" s="1"/>
  <c r="S730" i="3"/>
  <c r="O730" i="3"/>
  <c r="I730" i="3"/>
  <c r="AE729" i="3"/>
  <c r="U729" i="3"/>
  <c r="V729" i="3" s="1"/>
  <c r="W729" i="3" s="1"/>
  <c r="S729" i="3"/>
  <c r="O729" i="3"/>
  <c r="I729" i="3"/>
  <c r="AE728" i="3"/>
  <c r="U728" i="3"/>
  <c r="V728" i="3" s="1"/>
  <c r="S728" i="3"/>
  <c r="O728" i="3"/>
  <c r="I728" i="3"/>
  <c r="AE727" i="3"/>
  <c r="U727" i="3"/>
  <c r="V727" i="3" s="1"/>
  <c r="S727" i="3"/>
  <c r="O727" i="3"/>
  <c r="I727" i="3"/>
  <c r="AE726" i="3"/>
  <c r="U726" i="3"/>
  <c r="V726" i="3" s="1"/>
  <c r="S726" i="3"/>
  <c r="O726" i="3"/>
  <c r="I726" i="3"/>
  <c r="AE725" i="3"/>
  <c r="U725" i="3"/>
  <c r="V725" i="3" s="1"/>
  <c r="S725" i="3"/>
  <c r="O725" i="3"/>
  <c r="I725" i="3"/>
  <c r="AE724" i="3"/>
  <c r="V724" i="3"/>
  <c r="U724" i="3"/>
  <c r="S724" i="3"/>
  <c r="O724" i="3"/>
  <c r="I724" i="3"/>
  <c r="W724" i="3" s="1"/>
  <c r="AE723" i="3"/>
  <c r="U723" i="3"/>
  <c r="V723" i="3" s="1"/>
  <c r="S723" i="3"/>
  <c r="O723" i="3"/>
  <c r="I723" i="3"/>
  <c r="AE722" i="3"/>
  <c r="U722" i="3"/>
  <c r="V722" i="3" s="1"/>
  <c r="S722" i="3"/>
  <c r="O722" i="3"/>
  <c r="I722" i="3"/>
  <c r="AE721" i="3"/>
  <c r="U721" i="3"/>
  <c r="V721" i="3" s="1"/>
  <c r="S721" i="3"/>
  <c r="O721" i="3"/>
  <c r="I721" i="3"/>
  <c r="AE720" i="3"/>
  <c r="U720" i="3"/>
  <c r="V720" i="3" s="1"/>
  <c r="S720" i="3"/>
  <c r="O720" i="3"/>
  <c r="I720" i="3"/>
  <c r="AE719" i="3"/>
  <c r="U719" i="3"/>
  <c r="V719" i="3" s="1"/>
  <c r="S719" i="3"/>
  <c r="O719" i="3"/>
  <c r="I719" i="3"/>
  <c r="AE718" i="3"/>
  <c r="U718" i="3"/>
  <c r="V718" i="3" s="1"/>
  <c r="S718" i="3"/>
  <c r="O718" i="3"/>
  <c r="I718" i="3"/>
  <c r="AE717" i="3"/>
  <c r="U717" i="3"/>
  <c r="V717" i="3" s="1"/>
  <c r="S717" i="3"/>
  <c r="O717" i="3"/>
  <c r="I717" i="3"/>
  <c r="AE716" i="3"/>
  <c r="U716" i="3"/>
  <c r="V716" i="3" s="1"/>
  <c r="S716" i="3"/>
  <c r="O716" i="3"/>
  <c r="I716" i="3"/>
  <c r="AE715" i="3"/>
  <c r="U715" i="3"/>
  <c r="V715" i="3" s="1"/>
  <c r="S715" i="3"/>
  <c r="O715" i="3"/>
  <c r="I715" i="3"/>
  <c r="AE714" i="3"/>
  <c r="U714" i="3"/>
  <c r="V714" i="3" s="1"/>
  <c r="S714" i="3"/>
  <c r="O714" i="3"/>
  <c r="I714" i="3"/>
  <c r="AE713" i="3"/>
  <c r="U713" i="3"/>
  <c r="V713" i="3" s="1"/>
  <c r="S713" i="3"/>
  <c r="O713" i="3"/>
  <c r="I713" i="3"/>
  <c r="AE712" i="3"/>
  <c r="U712" i="3"/>
  <c r="V712" i="3" s="1"/>
  <c r="S712" i="3"/>
  <c r="O712" i="3"/>
  <c r="I712" i="3"/>
  <c r="AE711" i="3"/>
  <c r="U711" i="3"/>
  <c r="V711" i="3" s="1"/>
  <c r="S711" i="3"/>
  <c r="O711" i="3"/>
  <c r="I711" i="3"/>
  <c r="AE710" i="3"/>
  <c r="U710" i="3"/>
  <c r="V710" i="3" s="1"/>
  <c r="S710" i="3"/>
  <c r="O710" i="3"/>
  <c r="I710" i="3"/>
  <c r="AE709" i="3"/>
  <c r="U709" i="3"/>
  <c r="V709" i="3" s="1"/>
  <c r="S709" i="3"/>
  <c r="O709" i="3"/>
  <c r="I709" i="3"/>
  <c r="AE708" i="3"/>
  <c r="U708" i="3"/>
  <c r="V708" i="3" s="1"/>
  <c r="S708" i="3"/>
  <c r="O708" i="3"/>
  <c r="I708" i="3"/>
  <c r="AE707" i="3"/>
  <c r="U707" i="3"/>
  <c r="V707" i="3" s="1"/>
  <c r="S707" i="3"/>
  <c r="O707" i="3"/>
  <c r="I707" i="3"/>
  <c r="AE706" i="3"/>
  <c r="U706" i="3"/>
  <c r="V706" i="3" s="1"/>
  <c r="S706" i="3"/>
  <c r="O706" i="3"/>
  <c r="I706" i="3"/>
  <c r="AE705" i="3"/>
  <c r="U705" i="3"/>
  <c r="V705" i="3" s="1"/>
  <c r="S705" i="3"/>
  <c r="O705" i="3"/>
  <c r="I705" i="3"/>
  <c r="AE704" i="3"/>
  <c r="U704" i="3"/>
  <c r="V704" i="3" s="1"/>
  <c r="S704" i="3"/>
  <c r="O704" i="3"/>
  <c r="I704" i="3"/>
  <c r="AE703" i="3"/>
  <c r="U703" i="3"/>
  <c r="V703" i="3" s="1"/>
  <c r="S703" i="3"/>
  <c r="O703" i="3"/>
  <c r="I703" i="3"/>
  <c r="AE702" i="3"/>
  <c r="U702" i="3"/>
  <c r="V702" i="3" s="1"/>
  <c r="S702" i="3"/>
  <c r="O702" i="3"/>
  <c r="I702" i="3"/>
  <c r="AE701" i="3"/>
  <c r="U701" i="3"/>
  <c r="V701" i="3" s="1"/>
  <c r="S701" i="3"/>
  <c r="O701" i="3"/>
  <c r="I701" i="3"/>
  <c r="AE700" i="3"/>
  <c r="U700" i="3"/>
  <c r="V700" i="3" s="1"/>
  <c r="S700" i="3"/>
  <c r="O700" i="3"/>
  <c r="I700" i="3"/>
  <c r="AE699" i="3"/>
  <c r="Y699" i="3"/>
  <c r="U699" i="3"/>
  <c r="V699" i="3" s="1"/>
  <c r="S699" i="3"/>
  <c r="O699" i="3"/>
  <c r="I699" i="3"/>
  <c r="AE698" i="3"/>
  <c r="Y698" i="3"/>
  <c r="U698" i="3"/>
  <c r="V698" i="3" s="1"/>
  <c r="S698" i="3"/>
  <c r="O698" i="3"/>
  <c r="I698" i="3"/>
  <c r="AE697" i="3"/>
  <c r="Y697" i="3"/>
  <c r="U697" i="3"/>
  <c r="V697" i="3" s="1"/>
  <c r="S697" i="3"/>
  <c r="Z697" i="3" s="1"/>
  <c r="AA697" i="3" s="1"/>
  <c r="O697" i="3"/>
  <c r="I697" i="3"/>
  <c r="AE696" i="3"/>
  <c r="U696" i="3"/>
  <c r="V696" i="3" s="1"/>
  <c r="S696" i="3"/>
  <c r="O696" i="3"/>
  <c r="I696" i="3"/>
  <c r="AE695" i="3"/>
  <c r="U695" i="3"/>
  <c r="V695" i="3" s="1"/>
  <c r="S695" i="3"/>
  <c r="O695" i="3"/>
  <c r="I695" i="3"/>
  <c r="AE694" i="3"/>
  <c r="U694" i="3"/>
  <c r="V694" i="3" s="1"/>
  <c r="S694" i="3"/>
  <c r="O694" i="3"/>
  <c r="I694" i="3"/>
  <c r="AE693" i="3"/>
  <c r="U693" i="3"/>
  <c r="V693" i="3" s="1"/>
  <c r="S693" i="3"/>
  <c r="O693" i="3"/>
  <c r="I693" i="3"/>
  <c r="AE692" i="3"/>
  <c r="U692" i="3"/>
  <c r="V692" i="3" s="1"/>
  <c r="S692" i="3"/>
  <c r="O692" i="3"/>
  <c r="I692" i="3"/>
  <c r="AE691" i="3"/>
  <c r="U691" i="3"/>
  <c r="V691" i="3" s="1"/>
  <c r="S691" i="3"/>
  <c r="O691" i="3"/>
  <c r="I691" i="3"/>
  <c r="AE690" i="3"/>
  <c r="U690" i="3"/>
  <c r="V690" i="3" s="1"/>
  <c r="S690" i="3"/>
  <c r="O690" i="3"/>
  <c r="I690" i="3"/>
  <c r="AE689" i="3"/>
  <c r="U689" i="3"/>
  <c r="V689" i="3" s="1"/>
  <c r="S689" i="3"/>
  <c r="O689" i="3"/>
  <c r="I689" i="3"/>
  <c r="AE688" i="3"/>
  <c r="U688" i="3"/>
  <c r="V688" i="3" s="1"/>
  <c r="S688" i="3"/>
  <c r="O688" i="3"/>
  <c r="I688" i="3"/>
  <c r="AE687" i="3"/>
  <c r="U687" i="3"/>
  <c r="V687" i="3" s="1"/>
  <c r="S687" i="3"/>
  <c r="O687" i="3"/>
  <c r="I687" i="3"/>
  <c r="AE686" i="3"/>
  <c r="U686" i="3"/>
  <c r="V686" i="3" s="1"/>
  <c r="S686" i="3"/>
  <c r="O686" i="3"/>
  <c r="I686" i="3"/>
  <c r="AE685" i="3"/>
  <c r="U685" i="3"/>
  <c r="V685" i="3" s="1"/>
  <c r="S685" i="3"/>
  <c r="O685" i="3"/>
  <c r="I685" i="3"/>
  <c r="AE684" i="3"/>
  <c r="U684" i="3"/>
  <c r="V684" i="3" s="1"/>
  <c r="S684" i="3"/>
  <c r="O684" i="3"/>
  <c r="I684" i="3"/>
  <c r="AE683" i="3"/>
  <c r="U683" i="3"/>
  <c r="V683" i="3" s="1"/>
  <c r="S683" i="3"/>
  <c r="O683" i="3"/>
  <c r="I683" i="3"/>
  <c r="AE682" i="3"/>
  <c r="U682" i="3"/>
  <c r="V682" i="3" s="1"/>
  <c r="W682" i="3" s="1"/>
  <c r="S682" i="3"/>
  <c r="O682" i="3"/>
  <c r="I682" i="3"/>
  <c r="AE681" i="3"/>
  <c r="U681" i="3"/>
  <c r="V681" i="3" s="1"/>
  <c r="S681" i="3"/>
  <c r="O681" i="3"/>
  <c r="I681" i="3"/>
  <c r="AE680" i="3"/>
  <c r="U680" i="3"/>
  <c r="V680" i="3" s="1"/>
  <c r="S680" i="3"/>
  <c r="O680" i="3"/>
  <c r="I680" i="3"/>
  <c r="W680" i="3" s="1"/>
  <c r="AE679" i="3"/>
  <c r="U679" i="3"/>
  <c r="V679" i="3" s="1"/>
  <c r="W679" i="3" s="1"/>
  <c r="S679" i="3"/>
  <c r="O679" i="3"/>
  <c r="I679" i="3"/>
  <c r="AE678" i="3"/>
  <c r="U678" i="3"/>
  <c r="V678" i="3" s="1"/>
  <c r="S678" i="3"/>
  <c r="O678" i="3"/>
  <c r="I678" i="3"/>
  <c r="AE677" i="3"/>
  <c r="U677" i="3"/>
  <c r="V677" i="3" s="1"/>
  <c r="S677" i="3"/>
  <c r="O677" i="3"/>
  <c r="I677" i="3"/>
  <c r="AE676" i="3"/>
  <c r="U676" i="3"/>
  <c r="V676" i="3" s="1"/>
  <c r="S676" i="3"/>
  <c r="O676" i="3"/>
  <c r="I676" i="3"/>
  <c r="AE675" i="3"/>
  <c r="U675" i="3"/>
  <c r="V675" i="3" s="1"/>
  <c r="S675" i="3"/>
  <c r="O675" i="3"/>
  <c r="I675" i="3"/>
  <c r="AE674" i="3"/>
  <c r="U674" i="3"/>
  <c r="V674" i="3" s="1"/>
  <c r="S674" i="3"/>
  <c r="O674" i="3"/>
  <c r="I674" i="3"/>
  <c r="AE673" i="3"/>
  <c r="U673" i="3"/>
  <c r="V673" i="3" s="1"/>
  <c r="S673" i="3"/>
  <c r="O673" i="3"/>
  <c r="I673" i="3"/>
  <c r="AE672" i="3"/>
  <c r="U672" i="3"/>
  <c r="V672" i="3" s="1"/>
  <c r="S672" i="3"/>
  <c r="O672" i="3"/>
  <c r="I672" i="3"/>
  <c r="AE671" i="3"/>
  <c r="U671" i="3"/>
  <c r="V671" i="3" s="1"/>
  <c r="S671" i="3"/>
  <c r="O671" i="3"/>
  <c r="I671" i="3"/>
  <c r="AE670" i="3"/>
  <c r="U670" i="3"/>
  <c r="V670" i="3" s="1"/>
  <c r="W670" i="3" s="1"/>
  <c r="S670" i="3"/>
  <c r="O670" i="3"/>
  <c r="I670" i="3"/>
  <c r="AE669" i="3"/>
  <c r="U669" i="3"/>
  <c r="V669" i="3" s="1"/>
  <c r="S669" i="3"/>
  <c r="O669" i="3"/>
  <c r="I669" i="3"/>
  <c r="AE668" i="3"/>
  <c r="U668" i="3"/>
  <c r="V668" i="3" s="1"/>
  <c r="S668" i="3"/>
  <c r="O668" i="3"/>
  <c r="I668" i="3"/>
  <c r="AE667" i="3"/>
  <c r="U667" i="3"/>
  <c r="V667" i="3" s="1"/>
  <c r="S667" i="3"/>
  <c r="O667" i="3"/>
  <c r="I667" i="3"/>
  <c r="AE666" i="3"/>
  <c r="U666" i="3"/>
  <c r="V666" i="3" s="1"/>
  <c r="S666" i="3"/>
  <c r="O666" i="3"/>
  <c r="I666" i="3"/>
  <c r="AE665" i="3"/>
  <c r="U665" i="3"/>
  <c r="V665" i="3" s="1"/>
  <c r="S665" i="3"/>
  <c r="O665" i="3"/>
  <c r="I665" i="3"/>
  <c r="AE664" i="3"/>
  <c r="U664" i="3"/>
  <c r="V664" i="3" s="1"/>
  <c r="S664" i="3"/>
  <c r="O664" i="3"/>
  <c r="I664" i="3"/>
  <c r="AE663" i="3"/>
  <c r="U663" i="3"/>
  <c r="V663" i="3" s="1"/>
  <c r="S663" i="3"/>
  <c r="O663" i="3"/>
  <c r="I663" i="3"/>
  <c r="AE662" i="3"/>
  <c r="U662" i="3"/>
  <c r="V662" i="3" s="1"/>
  <c r="S662" i="3"/>
  <c r="O662" i="3"/>
  <c r="I662" i="3"/>
  <c r="AE661" i="3"/>
  <c r="U661" i="3"/>
  <c r="V661" i="3" s="1"/>
  <c r="S661" i="3"/>
  <c r="O661" i="3"/>
  <c r="I661" i="3"/>
  <c r="AE660" i="3"/>
  <c r="U660" i="3"/>
  <c r="V660" i="3" s="1"/>
  <c r="S660" i="3"/>
  <c r="O660" i="3"/>
  <c r="I660" i="3"/>
  <c r="AE659" i="3"/>
  <c r="U659" i="3"/>
  <c r="V659" i="3" s="1"/>
  <c r="S659" i="3"/>
  <c r="O659" i="3"/>
  <c r="I659" i="3"/>
  <c r="AE658" i="3"/>
  <c r="U658" i="3"/>
  <c r="V658" i="3" s="1"/>
  <c r="S658" i="3"/>
  <c r="O658" i="3"/>
  <c r="I658" i="3"/>
  <c r="AE657" i="3"/>
  <c r="U657" i="3"/>
  <c r="V657" i="3" s="1"/>
  <c r="S657" i="3"/>
  <c r="O657" i="3"/>
  <c r="I657" i="3"/>
  <c r="AE656" i="3"/>
  <c r="U656" i="3"/>
  <c r="V656" i="3" s="1"/>
  <c r="S656" i="3"/>
  <c r="O656" i="3"/>
  <c r="I656" i="3"/>
  <c r="W656" i="3" s="1"/>
  <c r="X656" i="3" s="1"/>
  <c r="Y656" i="3" s="1"/>
  <c r="AE655" i="3"/>
  <c r="U655" i="3"/>
  <c r="V655" i="3" s="1"/>
  <c r="S655" i="3"/>
  <c r="O655" i="3"/>
  <c r="I655" i="3"/>
  <c r="AE654" i="3"/>
  <c r="U654" i="3"/>
  <c r="V654" i="3" s="1"/>
  <c r="S654" i="3"/>
  <c r="O654" i="3"/>
  <c r="I654" i="3"/>
  <c r="AE653" i="3"/>
  <c r="U653" i="3"/>
  <c r="V653" i="3" s="1"/>
  <c r="S653" i="3"/>
  <c r="O653" i="3"/>
  <c r="I653" i="3"/>
  <c r="W653" i="3" s="1"/>
  <c r="AE652" i="3"/>
  <c r="U652" i="3"/>
  <c r="V652" i="3" s="1"/>
  <c r="S652" i="3"/>
  <c r="O652" i="3"/>
  <c r="I652" i="3"/>
  <c r="AE651" i="3"/>
  <c r="U651" i="3"/>
  <c r="V651" i="3" s="1"/>
  <c r="S651" i="3"/>
  <c r="O651" i="3"/>
  <c r="I651" i="3"/>
  <c r="AE650" i="3"/>
  <c r="U650" i="3"/>
  <c r="V650" i="3" s="1"/>
  <c r="S650" i="3"/>
  <c r="O650" i="3"/>
  <c r="I650" i="3"/>
  <c r="W650" i="3" s="1"/>
  <c r="AE649" i="3"/>
  <c r="U649" i="3"/>
  <c r="V649" i="3" s="1"/>
  <c r="S649" i="3"/>
  <c r="O649" i="3"/>
  <c r="I649" i="3"/>
  <c r="AE648" i="3"/>
  <c r="U648" i="3"/>
  <c r="V648" i="3" s="1"/>
  <c r="S648" i="3"/>
  <c r="O648" i="3"/>
  <c r="I648" i="3"/>
  <c r="AE647" i="3"/>
  <c r="U647" i="3"/>
  <c r="V647" i="3" s="1"/>
  <c r="S647" i="3"/>
  <c r="O647" i="3"/>
  <c r="I647" i="3"/>
  <c r="AE646" i="3"/>
  <c r="U646" i="3"/>
  <c r="V646" i="3" s="1"/>
  <c r="S646" i="3"/>
  <c r="O646" i="3"/>
  <c r="I646" i="3"/>
  <c r="AE645" i="3"/>
  <c r="U645" i="3"/>
  <c r="V645" i="3" s="1"/>
  <c r="S645" i="3"/>
  <c r="O645" i="3"/>
  <c r="I645" i="3"/>
  <c r="AE644" i="3"/>
  <c r="U644" i="3"/>
  <c r="V644" i="3" s="1"/>
  <c r="S644" i="3"/>
  <c r="O644" i="3"/>
  <c r="I644" i="3"/>
  <c r="AE643" i="3"/>
  <c r="U643" i="3"/>
  <c r="V643" i="3" s="1"/>
  <c r="S643" i="3"/>
  <c r="O643" i="3"/>
  <c r="I643" i="3"/>
  <c r="AE642" i="3"/>
  <c r="U642" i="3"/>
  <c r="V642" i="3" s="1"/>
  <c r="S642" i="3"/>
  <c r="O642" i="3"/>
  <c r="I642" i="3"/>
  <c r="W642" i="3" s="1"/>
  <c r="AE641" i="3"/>
  <c r="U641" i="3"/>
  <c r="V641" i="3" s="1"/>
  <c r="S641" i="3"/>
  <c r="O641" i="3"/>
  <c r="I641" i="3"/>
  <c r="AE640" i="3"/>
  <c r="U640" i="3"/>
  <c r="V640" i="3" s="1"/>
  <c r="S640" i="3"/>
  <c r="O640" i="3"/>
  <c r="I640" i="3"/>
  <c r="W640" i="3" s="1"/>
  <c r="X640" i="3" s="1"/>
  <c r="Y640" i="3" s="1"/>
  <c r="AE639" i="3"/>
  <c r="U639" i="3"/>
  <c r="V639" i="3" s="1"/>
  <c r="S639" i="3"/>
  <c r="O639" i="3"/>
  <c r="I639" i="3"/>
  <c r="AE638" i="3"/>
  <c r="U638" i="3"/>
  <c r="V638" i="3" s="1"/>
  <c r="W638" i="3" s="1"/>
  <c r="S638" i="3"/>
  <c r="O638" i="3"/>
  <c r="I638" i="3"/>
  <c r="AE637" i="3"/>
  <c r="U637" i="3"/>
  <c r="V637" i="3" s="1"/>
  <c r="S637" i="3"/>
  <c r="O637" i="3"/>
  <c r="I637" i="3"/>
  <c r="W637" i="3" s="1"/>
  <c r="AE636" i="3"/>
  <c r="U636" i="3"/>
  <c r="V636" i="3" s="1"/>
  <c r="S636" i="3"/>
  <c r="O636" i="3"/>
  <c r="I636" i="3"/>
  <c r="AE635" i="3"/>
  <c r="U635" i="3"/>
  <c r="V635" i="3" s="1"/>
  <c r="S635" i="3"/>
  <c r="O635" i="3"/>
  <c r="I635" i="3"/>
  <c r="AE634" i="3"/>
  <c r="U634" i="3"/>
  <c r="V634" i="3" s="1"/>
  <c r="S634" i="3"/>
  <c r="O634" i="3"/>
  <c r="I634" i="3"/>
  <c r="AE633" i="3"/>
  <c r="U633" i="3"/>
  <c r="V633" i="3" s="1"/>
  <c r="S633" i="3"/>
  <c r="O633" i="3"/>
  <c r="I633" i="3"/>
  <c r="AE632" i="3"/>
  <c r="U632" i="3"/>
  <c r="V632" i="3" s="1"/>
  <c r="S632" i="3"/>
  <c r="O632" i="3"/>
  <c r="I632" i="3"/>
  <c r="AE631" i="3"/>
  <c r="U631" i="3"/>
  <c r="V631" i="3" s="1"/>
  <c r="S631" i="3"/>
  <c r="O631" i="3"/>
  <c r="I631" i="3"/>
  <c r="AE630" i="3"/>
  <c r="U630" i="3"/>
  <c r="V630" i="3" s="1"/>
  <c r="S630" i="3"/>
  <c r="O630" i="3"/>
  <c r="I630" i="3"/>
  <c r="AE629" i="3"/>
  <c r="U629" i="3"/>
  <c r="V629" i="3" s="1"/>
  <c r="S629" i="3"/>
  <c r="O629" i="3"/>
  <c r="I629" i="3"/>
  <c r="AE628" i="3"/>
  <c r="U628" i="3"/>
  <c r="V628" i="3" s="1"/>
  <c r="S628" i="3"/>
  <c r="O628" i="3"/>
  <c r="I628" i="3"/>
  <c r="AE627" i="3"/>
  <c r="U627" i="3"/>
  <c r="V627" i="3" s="1"/>
  <c r="S627" i="3"/>
  <c r="O627" i="3"/>
  <c r="I627" i="3"/>
  <c r="AE626" i="3"/>
  <c r="U626" i="3"/>
  <c r="V626" i="3" s="1"/>
  <c r="S626" i="3"/>
  <c r="O626" i="3"/>
  <c r="I626" i="3"/>
  <c r="W626" i="3" s="1"/>
  <c r="AE625" i="3"/>
  <c r="U625" i="3"/>
  <c r="V625" i="3" s="1"/>
  <c r="S625" i="3"/>
  <c r="O625" i="3"/>
  <c r="I625" i="3"/>
  <c r="AE624" i="3"/>
  <c r="U624" i="3"/>
  <c r="V624" i="3" s="1"/>
  <c r="S624" i="3"/>
  <c r="O624" i="3"/>
  <c r="I624" i="3"/>
  <c r="AE623" i="3"/>
  <c r="U623" i="3"/>
  <c r="V623" i="3" s="1"/>
  <c r="S623" i="3"/>
  <c r="O623" i="3"/>
  <c r="I623" i="3"/>
  <c r="AE622" i="3"/>
  <c r="U622" i="3"/>
  <c r="V622" i="3" s="1"/>
  <c r="S622" i="3"/>
  <c r="O622" i="3"/>
  <c r="I622" i="3"/>
  <c r="AE621" i="3"/>
  <c r="U621" i="3"/>
  <c r="V621" i="3" s="1"/>
  <c r="S621" i="3"/>
  <c r="O621" i="3"/>
  <c r="I621" i="3"/>
  <c r="AE620" i="3"/>
  <c r="U620" i="3"/>
  <c r="V620" i="3" s="1"/>
  <c r="S620" i="3"/>
  <c r="O620" i="3"/>
  <c r="I620" i="3"/>
  <c r="W620" i="3" s="1"/>
  <c r="AE619" i="3"/>
  <c r="U619" i="3"/>
  <c r="V619" i="3" s="1"/>
  <c r="S619" i="3"/>
  <c r="O619" i="3"/>
  <c r="I619" i="3"/>
  <c r="AE618" i="3"/>
  <c r="U618" i="3"/>
  <c r="V618" i="3" s="1"/>
  <c r="S618" i="3"/>
  <c r="O618" i="3"/>
  <c r="I618" i="3"/>
  <c r="AE617" i="3"/>
  <c r="U617" i="3"/>
  <c r="V617" i="3" s="1"/>
  <c r="S617" i="3"/>
  <c r="O617" i="3"/>
  <c r="I617" i="3"/>
  <c r="AE616" i="3"/>
  <c r="U616" i="3"/>
  <c r="V616" i="3" s="1"/>
  <c r="S616" i="3"/>
  <c r="O616" i="3"/>
  <c r="I616" i="3"/>
  <c r="AE615" i="3"/>
  <c r="U615" i="3"/>
  <c r="V615" i="3" s="1"/>
  <c r="S615" i="3"/>
  <c r="O615" i="3"/>
  <c r="I615" i="3"/>
  <c r="AE614" i="3"/>
  <c r="U614" i="3"/>
  <c r="V614" i="3" s="1"/>
  <c r="S614" i="3"/>
  <c r="O614" i="3"/>
  <c r="I614" i="3"/>
  <c r="AE613" i="3"/>
  <c r="U613" i="3"/>
  <c r="V613" i="3" s="1"/>
  <c r="S613" i="3"/>
  <c r="O613" i="3"/>
  <c r="I613" i="3"/>
  <c r="AE612" i="3"/>
  <c r="U612" i="3"/>
  <c r="V612" i="3" s="1"/>
  <c r="S612" i="3"/>
  <c r="O612" i="3"/>
  <c r="I612" i="3"/>
  <c r="AE611" i="3"/>
  <c r="U611" i="3"/>
  <c r="V611" i="3" s="1"/>
  <c r="W611" i="3" s="1"/>
  <c r="S611" i="3"/>
  <c r="O611" i="3"/>
  <c r="I611" i="3"/>
  <c r="AE610" i="3"/>
  <c r="U610" i="3"/>
  <c r="V610" i="3" s="1"/>
  <c r="S610" i="3"/>
  <c r="O610" i="3"/>
  <c r="I610" i="3"/>
  <c r="AE609" i="3"/>
  <c r="U609" i="3"/>
  <c r="V609" i="3" s="1"/>
  <c r="S609" i="3"/>
  <c r="O609" i="3"/>
  <c r="I609" i="3"/>
  <c r="AE608" i="3"/>
  <c r="U608" i="3"/>
  <c r="V608" i="3" s="1"/>
  <c r="S608" i="3"/>
  <c r="O608" i="3"/>
  <c r="I608" i="3"/>
  <c r="AE607" i="3"/>
  <c r="U607" i="3"/>
  <c r="V607" i="3" s="1"/>
  <c r="S607" i="3"/>
  <c r="O607" i="3"/>
  <c r="I607" i="3"/>
  <c r="AE606" i="3"/>
  <c r="U606" i="3"/>
  <c r="V606" i="3" s="1"/>
  <c r="S606" i="3"/>
  <c r="O606" i="3"/>
  <c r="I606" i="3"/>
  <c r="AE605" i="3"/>
  <c r="U605" i="3"/>
  <c r="V605" i="3" s="1"/>
  <c r="S605" i="3"/>
  <c r="O605" i="3"/>
  <c r="I605" i="3"/>
  <c r="AE604" i="3"/>
  <c r="U604" i="3"/>
  <c r="V604" i="3" s="1"/>
  <c r="S604" i="3"/>
  <c r="O604" i="3"/>
  <c r="I604" i="3"/>
  <c r="AE603" i="3"/>
  <c r="U603" i="3"/>
  <c r="V603" i="3" s="1"/>
  <c r="S603" i="3"/>
  <c r="O603" i="3"/>
  <c r="I603" i="3"/>
  <c r="AE602" i="3"/>
  <c r="U602" i="3"/>
  <c r="V602" i="3" s="1"/>
  <c r="S602" i="3"/>
  <c r="O602" i="3"/>
  <c r="I602" i="3"/>
  <c r="AE601" i="3"/>
  <c r="U601" i="3"/>
  <c r="V601" i="3" s="1"/>
  <c r="S601" i="3"/>
  <c r="O601" i="3"/>
  <c r="I601" i="3"/>
  <c r="AE600" i="3"/>
  <c r="U600" i="3"/>
  <c r="V600" i="3" s="1"/>
  <c r="S600" i="3"/>
  <c r="O600" i="3"/>
  <c r="I600" i="3"/>
  <c r="AE599" i="3"/>
  <c r="U599" i="3"/>
  <c r="V599" i="3" s="1"/>
  <c r="S599" i="3"/>
  <c r="O599" i="3"/>
  <c r="I599" i="3"/>
  <c r="AE598" i="3"/>
  <c r="U598" i="3"/>
  <c r="V598" i="3" s="1"/>
  <c r="S598" i="3"/>
  <c r="O598" i="3"/>
  <c r="I598" i="3"/>
  <c r="AE597" i="3"/>
  <c r="U597" i="3"/>
  <c r="V597" i="3" s="1"/>
  <c r="S597" i="3"/>
  <c r="O597" i="3"/>
  <c r="I597" i="3"/>
  <c r="AE596" i="3"/>
  <c r="U596" i="3"/>
  <c r="V596" i="3" s="1"/>
  <c r="S596" i="3"/>
  <c r="O596" i="3"/>
  <c r="I596" i="3"/>
  <c r="AE595" i="3"/>
  <c r="U595" i="3"/>
  <c r="V595" i="3" s="1"/>
  <c r="S595" i="3"/>
  <c r="O595" i="3"/>
  <c r="I595" i="3"/>
  <c r="AE594" i="3"/>
  <c r="U594" i="3"/>
  <c r="V594" i="3" s="1"/>
  <c r="S594" i="3"/>
  <c r="O594" i="3"/>
  <c r="I594" i="3"/>
  <c r="AE593" i="3"/>
  <c r="U593" i="3"/>
  <c r="V593" i="3" s="1"/>
  <c r="S593" i="3"/>
  <c r="O593" i="3"/>
  <c r="I593" i="3"/>
  <c r="AE592" i="3"/>
  <c r="U592" i="3"/>
  <c r="V592" i="3" s="1"/>
  <c r="S592" i="3"/>
  <c r="O592" i="3"/>
  <c r="I592" i="3"/>
  <c r="AE591" i="3"/>
  <c r="U591" i="3"/>
  <c r="V591" i="3" s="1"/>
  <c r="W591" i="3" s="1"/>
  <c r="S591" i="3"/>
  <c r="O591" i="3"/>
  <c r="I591" i="3"/>
  <c r="AE590" i="3"/>
  <c r="U590" i="3"/>
  <c r="V590" i="3" s="1"/>
  <c r="S590" i="3"/>
  <c r="O590" i="3"/>
  <c r="I590" i="3"/>
  <c r="AE589" i="3"/>
  <c r="U589" i="3"/>
  <c r="V589" i="3" s="1"/>
  <c r="S589" i="3"/>
  <c r="O589" i="3"/>
  <c r="I589" i="3"/>
  <c r="AE588" i="3"/>
  <c r="U588" i="3"/>
  <c r="V588" i="3" s="1"/>
  <c r="S588" i="3"/>
  <c r="O588" i="3"/>
  <c r="I588" i="3"/>
  <c r="AE587" i="3"/>
  <c r="Y587" i="3"/>
  <c r="U587" i="3"/>
  <c r="V587" i="3" s="1"/>
  <c r="S587" i="3"/>
  <c r="O587" i="3"/>
  <c r="I587" i="3"/>
  <c r="AE586" i="3"/>
  <c r="Y586" i="3"/>
  <c r="U586" i="3"/>
  <c r="V586" i="3" s="1"/>
  <c r="S586" i="3"/>
  <c r="O586" i="3"/>
  <c r="I586" i="3"/>
  <c r="AE585" i="3"/>
  <c r="U585" i="3"/>
  <c r="V585" i="3" s="1"/>
  <c r="S585" i="3"/>
  <c r="O585" i="3"/>
  <c r="I585" i="3"/>
  <c r="AE584" i="3"/>
  <c r="Y584" i="3"/>
  <c r="U584" i="3"/>
  <c r="V584" i="3" s="1"/>
  <c r="S584" i="3"/>
  <c r="O584" i="3"/>
  <c r="I584" i="3"/>
  <c r="AE583" i="3"/>
  <c r="Y583" i="3"/>
  <c r="U583" i="3"/>
  <c r="V583" i="3" s="1"/>
  <c r="S583" i="3"/>
  <c r="O583" i="3"/>
  <c r="I583" i="3"/>
  <c r="AE582" i="3"/>
  <c r="U582" i="3"/>
  <c r="V582" i="3" s="1"/>
  <c r="S582" i="3"/>
  <c r="O582" i="3"/>
  <c r="I582" i="3"/>
  <c r="AE581" i="3"/>
  <c r="Y581" i="3"/>
  <c r="U581" i="3"/>
  <c r="V581" i="3" s="1"/>
  <c r="S581" i="3"/>
  <c r="O581" i="3"/>
  <c r="I581" i="3"/>
  <c r="AE580" i="3"/>
  <c r="Y580" i="3"/>
  <c r="U580" i="3"/>
  <c r="V580" i="3" s="1"/>
  <c r="S580" i="3"/>
  <c r="O580" i="3"/>
  <c r="I580" i="3"/>
  <c r="AE579" i="3"/>
  <c r="U579" i="3"/>
  <c r="V579" i="3" s="1"/>
  <c r="S579" i="3"/>
  <c r="O579" i="3"/>
  <c r="I579" i="3"/>
  <c r="AE578" i="3"/>
  <c r="Y578" i="3"/>
  <c r="U578" i="3"/>
  <c r="V578" i="3" s="1"/>
  <c r="S578" i="3"/>
  <c r="O578" i="3"/>
  <c r="I578" i="3"/>
  <c r="AE577" i="3"/>
  <c r="Y577" i="3"/>
  <c r="U577" i="3"/>
  <c r="V577" i="3" s="1"/>
  <c r="S577" i="3"/>
  <c r="Z577" i="3" s="1"/>
  <c r="AA577" i="3" s="1"/>
  <c r="O577" i="3"/>
  <c r="I577" i="3"/>
  <c r="AE576" i="3"/>
  <c r="U576" i="3"/>
  <c r="V576" i="3" s="1"/>
  <c r="S576" i="3"/>
  <c r="O576" i="3"/>
  <c r="I576" i="3"/>
  <c r="AE575" i="3"/>
  <c r="Y575" i="3"/>
  <c r="U575" i="3"/>
  <c r="V575" i="3" s="1"/>
  <c r="S575" i="3"/>
  <c r="O575" i="3"/>
  <c r="I575" i="3"/>
  <c r="AE574" i="3"/>
  <c r="Y574" i="3"/>
  <c r="V574" i="3"/>
  <c r="U574" i="3"/>
  <c r="S574" i="3"/>
  <c r="O574" i="3"/>
  <c r="I574" i="3"/>
  <c r="AE573" i="3"/>
  <c r="U573" i="3"/>
  <c r="V573" i="3" s="1"/>
  <c r="S573" i="3"/>
  <c r="O573" i="3"/>
  <c r="I573" i="3"/>
  <c r="AE572" i="3"/>
  <c r="Y572" i="3"/>
  <c r="U572" i="3"/>
  <c r="V572" i="3" s="1"/>
  <c r="S572" i="3"/>
  <c r="O572" i="3"/>
  <c r="I572" i="3"/>
  <c r="AE571" i="3"/>
  <c r="Y571" i="3"/>
  <c r="U571" i="3"/>
  <c r="V571" i="3" s="1"/>
  <c r="S571" i="3"/>
  <c r="O571" i="3"/>
  <c r="I571" i="3"/>
  <c r="AE570" i="3"/>
  <c r="U570" i="3"/>
  <c r="V570" i="3" s="1"/>
  <c r="S570" i="3"/>
  <c r="O570" i="3"/>
  <c r="I570" i="3"/>
  <c r="AE569" i="3"/>
  <c r="Y569" i="3"/>
  <c r="U569" i="3"/>
  <c r="V569" i="3" s="1"/>
  <c r="S569" i="3"/>
  <c r="O569" i="3"/>
  <c r="I569" i="3"/>
  <c r="AE568" i="3"/>
  <c r="Y568" i="3"/>
  <c r="U568" i="3"/>
  <c r="V568" i="3" s="1"/>
  <c r="S568" i="3"/>
  <c r="Z568" i="3" s="1"/>
  <c r="AA568" i="3" s="1"/>
  <c r="O568" i="3"/>
  <c r="I568" i="3"/>
  <c r="AE567" i="3"/>
  <c r="U567" i="3"/>
  <c r="V567" i="3" s="1"/>
  <c r="S567" i="3"/>
  <c r="O567" i="3"/>
  <c r="I567" i="3"/>
  <c r="AE566" i="3"/>
  <c r="U566" i="3"/>
  <c r="V566" i="3" s="1"/>
  <c r="S566" i="3"/>
  <c r="O566" i="3"/>
  <c r="I566" i="3"/>
  <c r="AE565" i="3"/>
  <c r="U565" i="3"/>
  <c r="V565" i="3" s="1"/>
  <c r="S565" i="3"/>
  <c r="O565" i="3"/>
  <c r="I565" i="3"/>
  <c r="AE564" i="3"/>
  <c r="U564" i="3"/>
  <c r="V564" i="3" s="1"/>
  <c r="S564" i="3"/>
  <c r="O564" i="3"/>
  <c r="I564" i="3"/>
  <c r="AE563" i="3"/>
  <c r="U563" i="3"/>
  <c r="V563" i="3" s="1"/>
  <c r="S563" i="3"/>
  <c r="O563" i="3"/>
  <c r="I563" i="3"/>
  <c r="AE562" i="3"/>
  <c r="U562" i="3"/>
  <c r="V562" i="3" s="1"/>
  <c r="S562" i="3"/>
  <c r="O562" i="3"/>
  <c r="I562" i="3"/>
  <c r="AE561" i="3"/>
  <c r="U561" i="3"/>
  <c r="V561" i="3" s="1"/>
  <c r="S561" i="3"/>
  <c r="O561" i="3"/>
  <c r="I561" i="3"/>
  <c r="AE560" i="3"/>
  <c r="U560" i="3"/>
  <c r="V560" i="3" s="1"/>
  <c r="S560" i="3"/>
  <c r="O560" i="3"/>
  <c r="I560" i="3"/>
  <c r="AE559" i="3"/>
  <c r="U559" i="3"/>
  <c r="V559" i="3" s="1"/>
  <c r="S559" i="3"/>
  <c r="O559" i="3"/>
  <c r="I559" i="3"/>
  <c r="AE558" i="3"/>
  <c r="U558" i="3"/>
  <c r="V558" i="3" s="1"/>
  <c r="S558" i="3"/>
  <c r="O558" i="3"/>
  <c r="I558" i="3"/>
  <c r="AE557" i="3"/>
  <c r="U557" i="3"/>
  <c r="V557" i="3" s="1"/>
  <c r="S557" i="3"/>
  <c r="O557" i="3"/>
  <c r="I557" i="3"/>
  <c r="AE556" i="3"/>
  <c r="U556" i="3"/>
  <c r="V556" i="3" s="1"/>
  <c r="S556" i="3"/>
  <c r="O556" i="3"/>
  <c r="I556" i="3"/>
  <c r="AE555" i="3"/>
  <c r="U555" i="3"/>
  <c r="V555" i="3" s="1"/>
  <c r="S555" i="3"/>
  <c r="O555" i="3"/>
  <c r="I555" i="3"/>
  <c r="AE554" i="3"/>
  <c r="U554" i="3"/>
  <c r="V554" i="3" s="1"/>
  <c r="S554" i="3"/>
  <c r="O554" i="3"/>
  <c r="I554" i="3"/>
  <c r="AE553" i="3"/>
  <c r="U553" i="3"/>
  <c r="V553" i="3" s="1"/>
  <c r="S553" i="3"/>
  <c r="O553" i="3"/>
  <c r="I553" i="3"/>
  <c r="AE552" i="3"/>
  <c r="U552" i="3"/>
  <c r="V552" i="3" s="1"/>
  <c r="S552" i="3"/>
  <c r="O552" i="3"/>
  <c r="I552" i="3"/>
  <c r="AE551" i="3"/>
  <c r="U551" i="3"/>
  <c r="V551" i="3" s="1"/>
  <c r="S551" i="3"/>
  <c r="O551" i="3"/>
  <c r="I551" i="3"/>
  <c r="AE550" i="3"/>
  <c r="U550" i="3"/>
  <c r="V550" i="3" s="1"/>
  <c r="S550" i="3"/>
  <c r="O550" i="3"/>
  <c r="I550" i="3"/>
  <c r="AE549" i="3"/>
  <c r="U549" i="3"/>
  <c r="V549" i="3" s="1"/>
  <c r="S549" i="3"/>
  <c r="O549" i="3"/>
  <c r="I549" i="3"/>
  <c r="AE548" i="3"/>
  <c r="U548" i="3"/>
  <c r="V548" i="3" s="1"/>
  <c r="S548" i="3"/>
  <c r="O548" i="3"/>
  <c r="I548" i="3"/>
  <c r="AE547" i="3"/>
  <c r="U547" i="3"/>
  <c r="V547" i="3" s="1"/>
  <c r="S547" i="3"/>
  <c r="O547" i="3"/>
  <c r="I547" i="3"/>
  <c r="AE546" i="3"/>
  <c r="U546" i="3"/>
  <c r="V546" i="3" s="1"/>
  <c r="S546" i="3"/>
  <c r="O546" i="3"/>
  <c r="I546" i="3"/>
  <c r="AE545" i="3"/>
  <c r="U545" i="3"/>
  <c r="V545" i="3" s="1"/>
  <c r="S545" i="3"/>
  <c r="O545" i="3"/>
  <c r="I545" i="3"/>
  <c r="W545" i="3" s="1"/>
  <c r="AE544" i="3"/>
  <c r="U544" i="3"/>
  <c r="V544" i="3" s="1"/>
  <c r="S544" i="3"/>
  <c r="O544" i="3"/>
  <c r="I544" i="3"/>
  <c r="AE543" i="3"/>
  <c r="U543" i="3"/>
  <c r="V543" i="3" s="1"/>
  <c r="S543" i="3"/>
  <c r="O543" i="3"/>
  <c r="I543" i="3"/>
  <c r="AE542" i="3"/>
  <c r="U542" i="3"/>
  <c r="V542" i="3" s="1"/>
  <c r="S542" i="3"/>
  <c r="O542" i="3"/>
  <c r="I542" i="3"/>
  <c r="AE541" i="3"/>
  <c r="U541" i="3"/>
  <c r="V541" i="3" s="1"/>
  <c r="S541" i="3"/>
  <c r="O541" i="3"/>
  <c r="I541" i="3"/>
  <c r="AE540" i="3"/>
  <c r="U540" i="3"/>
  <c r="V540" i="3" s="1"/>
  <c r="S540" i="3"/>
  <c r="O540" i="3"/>
  <c r="I540" i="3"/>
  <c r="AE539" i="3"/>
  <c r="U539" i="3"/>
  <c r="V539" i="3" s="1"/>
  <c r="S539" i="3"/>
  <c r="O539" i="3"/>
  <c r="I539" i="3"/>
  <c r="AE538" i="3"/>
  <c r="U538" i="3"/>
  <c r="V538" i="3" s="1"/>
  <c r="S538" i="3"/>
  <c r="O538" i="3"/>
  <c r="I538" i="3"/>
  <c r="AE537" i="3"/>
  <c r="U537" i="3"/>
  <c r="V537" i="3" s="1"/>
  <c r="S537" i="3"/>
  <c r="O537" i="3"/>
  <c r="I537" i="3"/>
  <c r="AE536" i="3"/>
  <c r="U536" i="3"/>
  <c r="V536" i="3" s="1"/>
  <c r="S536" i="3"/>
  <c r="O536" i="3"/>
  <c r="I536" i="3"/>
  <c r="AE535" i="3"/>
  <c r="U535" i="3"/>
  <c r="V535" i="3" s="1"/>
  <c r="S535" i="3"/>
  <c r="O535" i="3"/>
  <c r="I535" i="3"/>
  <c r="AE534" i="3"/>
  <c r="U534" i="3"/>
  <c r="V534" i="3" s="1"/>
  <c r="S534" i="3"/>
  <c r="O534" i="3"/>
  <c r="I534" i="3"/>
  <c r="AE533" i="3"/>
  <c r="U533" i="3"/>
  <c r="V533" i="3" s="1"/>
  <c r="S533" i="3"/>
  <c r="O533" i="3"/>
  <c r="I533" i="3"/>
  <c r="AE532" i="3"/>
  <c r="U532" i="3"/>
  <c r="V532" i="3" s="1"/>
  <c r="S532" i="3"/>
  <c r="O532" i="3"/>
  <c r="I532" i="3"/>
  <c r="AE531" i="3"/>
  <c r="U531" i="3"/>
  <c r="V531" i="3" s="1"/>
  <c r="S531" i="3"/>
  <c r="O531" i="3"/>
  <c r="I531" i="3"/>
  <c r="AE530" i="3"/>
  <c r="U530" i="3"/>
  <c r="V530" i="3" s="1"/>
  <c r="S530" i="3"/>
  <c r="O530" i="3"/>
  <c r="I530" i="3"/>
  <c r="AE529" i="3"/>
  <c r="U529" i="3"/>
  <c r="V529" i="3" s="1"/>
  <c r="S529" i="3"/>
  <c r="O529" i="3"/>
  <c r="I529" i="3"/>
  <c r="AE528" i="3"/>
  <c r="U528" i="3"/>
  <c r="V528" i="3" s="1"/>
  <c r="S528" i="3"/>
  <c r="O528" i="3"/>
  <c r="I528" i="3"/>
  <c r="AE527" i="3"/>
  <c r="U527" i="3"/>
  <c r="V527" i="3" s="1"/>
  <c r="W527" i="3" s="1"/>
  <c r="S527" i="3"/>
  <c r="O527" i="3"/>
  <c r="I527" i="3"/>
  <c r="AE526" i="3"/>
  <c r="U526" i="3"/>
  <c r="V526" i="3" s="1"/>
  <c r="S526" i="3"/>
  <c r="O526" i="3"/>
  <c r="I526" i="3"/>
  <c r="AE525" i="3"/>
  <c r="U525" i="3"/>
  <c r="V525" i="3" s="1"/>
  <c r="S525" i="3"/>
  <c r="O525" i="3"/>
  <c r="I525" i="3"/>
  <c r="AE524" i="3"/>
  <c r="U524" i="3"/>
  <c r="V524" i="3" s="1"/>
  <c r="S524" i="3"/>
  <c r="O524" i="3"/>
  <c r="I524" i="3"/>
  <c r="AE523" i="3"/>
  <c r="U523" i="3"/>
  <c r="V523" i="3" s="1"/>
  <c r="S523" i="3"/>
  <c r="O523" i="3"/>
  <c r="I523" i="3"/>
  <c r="AE522" i="3"/>
  <c r="U522" i="3"/>
  <c r="V522" i="3" s="1"/>
  <c r="S522" i="3"/>
  <c r="O522" i="3"/>
  <c r="I522" i="3"/>
  <c r="AE521" i="3"/>
  <c r="U521" i="3"/>
  <c r="V521" i="3" s="1"/>
  <c r="S521" i="3"/>
  <c r="O521" i="3"/>
  <c r="I521" i="3"/>
  <c r="AE520" i="3"/>
  <c r="U520" i="3"/>
  <c r="V520" i="3" s="1"/>
  <c r="S520" i="3"/>
  <c r="O520" i="3"/>
  <c r="I520" i="3"/>
  <c r="AE519" i="3"/>
  <c r="U519" i="3"/>
  <c r="V519" i="3" s="1"/>
  <c r="S519" i="3"/>
  <c r="O519" i="3"/>
  <c r="I519" i="3"/>
  <c r="AE518" i="3"/>
  <c r="U518" i="3"/>
  <c r="V518" i="3" s="1"/>
  <c r="S518" i="3"/>
  <c r="O518" i="3"/>
  <c r="I518" i="3"/>
  <c r="AE517" i="3"/>
  <c r="U517" i="3"/>
  <c r="V517" i="3" s="1"/>
  <c r="S517" i="3"/>
  <c r="O517" i="3"/>
  <c r="I517" i="3"/>
  <c r="AE516" i="3"/>
  <c r="U516" i="3"/>
  <c r="V516" i="3" s="1"/>
  <c r="S516" i="3"/>
  <c r="O516" i="3"/>
  <c r="I516" i="3"/>
  <c r="AE515" i="3"/>
  <c r="U515" i="3"/>
  <c r="V515" i="3" s="1"/>
  <c r="S515" i="3"/>
  <c r="O515" i="3"/>
  <c r="I515" i="3"/>
  <c r="AE514" i="3"/>
  <c r="U514" i="3"/>
  <c r="V514" i="3" s="1"/>
  <c r="S514" i="3"/>
  <c r="O514" i="3"/>
  <c r="I514" i="3"/>
  <c r="AE513" i="3"/>
  <c r="U513" i="3"/>
  <c r="V513" i="3" s="1"/>
  <c r="S513" i="3"/>
  <c r="O513" i="3"/>
  <c r="I513" i="3"/>
  <c r="AE512" i="3"/>
  <c r="U512" i="3"/>
  <c r="V512" i="3" s="1"/>
  <c r="S512" i="3"/>
  <c r="O512" i="3"/>
  <c r="I512" i="3"/>
  <c r="AE511" i="3"/>
  <c r="U511" i="3"/>
  <c r="V511" i="3" s="1"/>
  <c r="S511" i="3"/>
  <c r="O511" i="3"/>
  <c r="I511" i="3"/>
  <c r="AE510" i="3"/>
  <c r="U510" i="3"/>
  <c r="V510" i="3" s="1"/>
  <c r="S510" i="3"/>
  <c r="O510" i="3"/>
  <c r="I510" i="3"/>
  <c r="AE509" i="3"/>
  <c r="U509" i="3"/>
  <c r="V509" i="3" s="1"/>
  <c r="S509" i="3"/>
  <c r="O509" i="3"/>
  <c r="I509" i="3"/>
  <c r="AE508" i="3"/>
  <c r="U508" i="3"/>
  <c r="V508" i="3" s="1"/>
  <c r="S508" i="3"/>
  <c r="O508" i="3"/>
  <c r="I508" i="3"/>
  <c r="AE507" i="3"/>
  <c r="U507" i="3"/>
  <c r="V507" i="3" s="1"/>
  <c r="S507" i="3"/>
  <c r="O507" i="3"/>
  <c r="I507" i="3"/>
  <c r="AE506" i="3"/>
  <c r="U506" i="3"/>
  <c r="V506" i="3" s="1"/>
  <c r="S506" i="3"/>
  <c r="O506" i="3"/>
  <c r="I506" i="3"/>
  <c r="AE505" i="3"/>
  <c r="U505" i="3"/>
  <c r="V505" i="3" s="1"/>
  <c r="S505" i="3"/>
  <c r="O505" i="3"/>
  <c r="I505" i="3"/>
  <c r="AE504" i="3"/>
  <c r="U504" i="3"/>
  <c r="V504" i="3" s="1"/>
  <c r="S504" i="3"/>
  <c r="O504" i="3"/>
  <c r="I504" i="3"/>
  <c r="AE503" i="3"/>
  <c r="U503" i="3"/>
  <c r="V503" i="3" s="1"/>
  <c r="W503" i="3" s="1"/>
  <c r="S503" i="3"/>
  <c r="O503" i="3"/>
  <c r="I503" i="3"/>
  <c r="AE502" i="3"/>
  <c r="V502" i="3"/>
  <c r="U502" i="3"/>
  <c r="S502" i="3"/>
  <c r="O502" i="3"/>
  <c r="I502" i="3"/>
  <c r="AE501" i="3"/>
  <c r="U501" i="3"/>
  <c r="V501" i="3" s="1"/>
  <c r="S501" i="3"/>
  <c r="O501" i="3"/>
  <c r="I501" i="3"/>
  <c r="AE500" i="3"/>
  <c r="U500" i="3"/>
  <c r="V500" i="3" s="1"/>
  <c r="S500" i="3"/>
  <c r="O500" i="3"/>
  <c r="I500" i="3"/>
  <c r="AE499" i="3"/>
  <c r="U499" i="3"/>
  <c r="V499" i="3" s="1"/>
  <c r="S499" i="3"/>
  <c r="O499" i="3"/>
  <c r="I499" i="3"/>
  <c r="AE498" i="3"/>
  <c r="U498" i="3"/>
  <c r="V498" i="3" s="1"/>
  <c r="S498" i="3"/>
  <c r="O498" i="3"/>
  <c r="I498" i="3"/>
  <c r="AE497" i="3"/>
  <c r="U497" i="3"/>
  <c r="V497" i="3" s="1"/>
  <c r="S497" i="3"/>
  <c r="O497" i="3"/>
  <c r="I497" i="3"/>
  <c r="AE496" i="3"/>
  <c r="U496" i="3"/>
  <c r="V496" i="3" s="1"/>
  <c r="S496" i="3"/>
  <c r="O496" i="3"/>
  <c r="I496" i="3"/>
  <c r="AE495" i="3"/>
  <c r="U495" i="3"/>
  <c r="V495" i="3" s="1"/>
  <c r="S495" i="3"/>
  <c r="O495" i="3"/>
  <c r="I495" i="3"/>
  <c r="AE494" i="3"/>
  <c r="V494" i="3"/>
  <c r="U494" i="3"/>
  <c r="S494" i="3"/>
  <c r="O494" i="3"/>
  <c r="I494" i="3"/>
  <c r="AE493" i="3"/>
  <c r="U493" i="3"/>
  <c r="V493" i="3" s="1"/>
  <c r="S493" i="3"/>
  <c r="O493" i="3"/>
  <c r="I493" i="3"/>
  <c r="AE492" i="3"/>
  <c r="U492" i="3"/>
  <c r="V492" i="3" s="1"/>
  <c r="S492" i="3"/>
  <c r="O492" i="3"/>
  <c r="I492" i="3"/>
  <c r="AE491" i="3"/>
  <c r="U491" i="3"/>
  <c r="V491" i="3" s="1"/>
  <c r="S491" i="3"/>
  <c r="O491" i="3"/>
  <c r="I491" i="3"/>
  <c r="AE490" i="3"/>
  <c r="U490" i="3"/>
  <c r="V490" i="3" s="1"/>
  <c r="S490" i="3"/>
  <c r="O490" i="3"/>
  <c r="I490" i="3"/>
  <c r="AE489" i="3"/>
  <c r="U489" i="3"/>
  <c r="V489" i="3" s="1"/>
  <c r="S489" i="3"/>
  <c r="O489" i="3"/>
  <c r="I489" i="3"/>
  <c r="AE488" i="3"/>
  <c r="U488" i="3"/>
  <c r="V488" i="3" s="1"/>
  <c r="S488" i="3"/>
  <c r="O488" i="3"/>
  <c r="I488" i="3"/>
  <c r="AE487" i="3"/>
  <c r="U487" i="3"/>
  <c r="V487" i="3" s="1"/>
  <c r="S487" i="3"/>
  <c r="O487" i="3"/>
  <c r="I487" i="3"/>
  <c r="AE486" i="3"/>
  <c r="U486" i="3"/>
  <c r="V486" i="3" s="1"/>
  <c r="S486" i="3"/>
  <c r="O486" i="3"/>
  <c r="I486" i="3"/>
  <c r="AE485" i="3"/>
  <c r="U485" i="3"/>
  <c r="V485" i="3" s="1"/>
  <c r="S485" i="3"/>
  <c r="O485" i="3"/>
  <c r="I485" i="3"/>
  <c r="AE484" i="3"/>
  <c r="U484" i="3"/>
  <c r="V484" i="3" s="1"/>
  <c r="S484" i="3"/>
  <c r="O484" i="3"/>
  <c r="I484" i="3"/>
  <c r="AE483" i="3"/>
  <c r="U483" i="3"/>
  <c r="V483" i="3" s="1"/>
  <c r="W483" i="3" s="1"/>
  <c r="S483" i="3"/>
  <c r="O483" i="3"/>
  <c r="I483" i="3"/>
  <c r="AE482" i="3"/>
  <c r="U482" i="3"/>
  <c r="V482" i="3" s="1"/>
  <c r="S482" i="3"/>
  <c r="O482" i="3"/>
  <c r="I482" i="3"/>
  <c r="AE481" i="3"/>
  <c r="U481" i="3"/>
  <c r="V481" i="3" s="1"/>
  <c r="S481" i="3"/>
  <c r="O481" i="3"/>
  <c r="I481" i="3"/>
  <c r="AE480" i="3"/>
  <c r="U480" i="3"/>
  <c r="V480" i="3" s="1"/>
  <c r="S480" i="3"/>
  <c r="O480" i="3"/>
  <c r="I480" i="3"/>
  <c r="AE479" i="3"/>
  <c r="U479" i="3"/>
  <c r="V479" i="3" s="1"/>
  <c r="S479" i="3"/>
  <c r="O479" i="3"/>
  <c r="I479" i="3"/>
  <c r="AE478" i="3"/>
  <c r="U478" i="3"/>
  <c r="V478" i="3" s="1"/>
  <c r="S478" i="3"/>
  <c r="O478" i="3"/>
  <c r="I478" i="3"/>
  <c r="AE477" i="3"/>
  <c r="U477" i="3"/>
  <c r="V477" i="3" s="1"/>
  <c r="S477" i="3"/>
  <c r="O477" i="3"/>
  <c r="I477" i="3"/>
  <c r="AE476" i="3"/>
  <c r="U476" i="3"/>
  <c r="V476" i="3" s="1"/>
  <c r="S476" i="3"/>
  <c r="O476" i="3"/>
  <c r="I476" i="3"/>
  <c r="AE475" i="3"/>
  <c r="U475" i="3"/>
  <c r="V475" i="3" s="1"/>
  <c r="S475" i="3"/>
  <c r="O475" i="3"/>
  <c r="I475" i="3"/>
  <c r="AE474" i="3"/>
  <c r="U474" i="3"/>
  <c r="V474" i="3" s="1"/>
  <c r="S474" i="3"/>
  <c r="O474" i="3"/>
  <c r="I474" i="3"/>
  <c r="AE473" i="3"/>
  <c r="U473" i="3"/>
  <c r="V473" i="3" s="1"/>
  <c r="S473" i="3"/>
  <c r="O473" i="3"/>
  <c r="I473" i="3"/>
  <c r="AE472" i="3"/>
  <c r="U472" i="3"/>
  <c r="V472" i="3" s="1"/>
  <c r="S472" i="3"/>
  <c r="O472" i="3"/>
  <c r="I472" i="3"/>
  <c r="AE471" i="3"/>
  <c r="U471" i="3"/>
  <c r="V471" i="3" s="1"/>
  <c r="S471" i="3"/>
  <c r="O471" i="3"/>
  <c r="I471" i="3"/>
  <c r="AE470" i="3"/>
  <c r="U470" i="3"/>
  <c r="V470" i="3" s="1"/>
  <c r="S470" i="3"/>
  <c r="O470" i="3"/>
  <c r="I470" i="3"/>
  <c r="AE469" i="3"/>
  <c r="U469" i="3"/>
  <c r="V469" i="3" s="1"/>
  <c r="S469" i="3"/>
  <c r="O469" i="3"/>
  <c r="I469" i="3"/>
  <c r="AE468" i="3"/>
  <c r="U468" i="3"/>
  <c r="V468" i="3" s="1"/>
  <c r="S468" i="3"/>
  <c r="O468" i="3"/>
  <c r="I468" i="3"/>
  <c r="AE467" i="3"/>
  <c r="U467" i="3"/>
  <c r="V467" i="3" s="1"/>
  <c r="S467" i="3"/>
  <c r="O467" i="3"/>
  <c r="I467" i="3"/>
  <c r="AE466" i="3"/>
  <c r="U466" i="3"/>
  <c r="V466" i="3" s="1"/>
  <c r="S466" i="3"/>
  <c r="O466" i="3"/>
  <c r="I466" i="3"/>
  <c r="AE465" i="3"/>
  <c r="U465" i="3"/>
  <c r="V465" i="3" s="1"/>
  <c r="S465" i="3"/>
  <c r="O465" i="3"/>
  <c r="I465" i="3"/>
  <c r="AE464" i="3"/>
  <c r="U464" i="3"/>
  <c r="V464" i="3" s="1"/>
  <c r="S464" i="3"/>
  <c r="O464" i="3"/>
  <c r="I464" i="3"/>
  <c r="AE463" i="3"/>
  <c r="U463" i="3"/>
  <c r="V463" i="3" s="1"/>
  <c r="S463" i="3"/>
  <c r="O463" i="3"/>
  <c r="I463" i="3"/>
  <c r="AE462" i="3"/>
  <c r="U462" i="3"/>
  <c r="V462" i="3" s="1"/>
  <c r="S462" i="3"/>
  <c r="O462" i="3"/>
  <c r="I462" i="3"/>
  <c r="AE461" i="3"/>
  <c r="U461" i="3"/>
  <c r="V461" i="3" s="1"/>
  <c r="S461" i="3"/>
  <c r="O461" i="3"/>
  <c r="I461" i="3"/>
  <c r="AE460" i="3"/>
  <c r="U460" i="3"/>
  <c r="V460" i="3" s="1"/>
  <c r="S460" i="3"/>
  <c r="O460" i="3"/>
  <c r="I460" i="3"/>
  <c r="AE459" i="3"/>
  <c r="U459" i="3"/>
  <c r="V459" i="3" s="1"/>
  <c r="S459" i="3"/>
  <c r="Z459" i="3" s="1"/>
  <c r="AA459" i="3" s="1"/>
  <c r="O459" i="3"/>
  <c r="I459" i="3"/>
  <c r="AE458" i="3"/>
  <c r="U458" i="3"/>
  <c r="V458" i="3" s="1"/>
  <c r="S458" i="3"/>
  <c r="Z458" i="3" s="1"/>
  <c r="AA458" i="3" s="1"/>
  <c r="O458" i="3"/>
  <c r="I458" i="3"/>
  <c r="AE457" i="3"/>
  <c r="U457" i="3"/>
  <c r="V457" i="3" s="1"/>
  <c r="S457" i="3"/>
  <c r="Z457" i="3" s="1"/>
  <c r="AA457" i="3" s="1"/>
  <c r="O457" i="3"/>
  <c r="I457" i="3"/>
  <c r="AE456" i="3"/>
  <c r="U456" i="3"/>
  <c r="V456" i="3" s="1"/>
  <c r="S456" i="3"/>
  <c r="Z456" i="3" s="1"/>
  <c r="AA456" i="3" s="1"/>
  <c r="O456" i="3"/>
  <c r="I456" i="3"/>
  <c r="AE455" i="3"/>
  <c r="U455" i="3"/>
  <c r="V455" i="3" s="1"/>
  <c r="S455" i="3"/>
  <c r="Z455" i="3" s="1"/>
  <c r="AA455" i="3" s="1"/>
  <c r="O455" i="3"/>
  <c r="I455" i="3"/>
  <c r="AE454" i="3"/>
  <c r="U454" i="3"/>
  <c r="V454" i="3" s="1"/>
  <c r="S454" i="3"/>
  <c r="O454" i="3"/>
  <c r="I454" i="3"/>
  <c r="AE453" i="3"/>
  <c r="U453" i="3"/>
  <c r="V453" i="3" s="1"/>
  <c r="S453" i="3"/>
  <c r="O453" i="3"/>
  <c r="I453" i="3"/>
  <c r="AE452" i="3"/>
  <c r="U452" i="3"/>
  <c r="V452" i="3" s="1"/>
  <c r="S452" i="3"/>
  <c r="O452" i="3"/>
  <c r="I452" i="3"/>
  <c r="AE451" i="3"/>
  <c r="U451" i="3"/>
  <c r="V451" i="3" s="1"/>
  <c r="S451" i="3"/>
  <c r="O451" i="3"/>
  <c r="I451" i="3"/>
  <c r="AE450" i="3"/>
  <c r="U450" i="3"/>
  <c r="V450" i="3" s="1"/>
  <c r="S450" i="3"/>
  <c r="O450" i="3"/>
  <c r="I450" i="3"/>
  <c r="AE449" i="3"/>
  <c r="U449" i="3"/>
  <c r="V449" i="3" s="1"/>
  <c r="S449" i="3"/>
  <c r="O449" i="3"/>
  <c r="I449" i="3"/>
  <c r="AE448" i="3"/>
  <c r="U448" i="3"/>
  <c r="V448" i="3" s="1"/>
  <c r="S448" i="3"/>
  <c r="O448" i="3"/>
  <c r="I448" i="3"/>
  <c r="AE447" i="3"/>
  <c r="U447" i="3"/>
  <c r="V447" i="3" s="1"/>
  <c r="S447" i="3"/>
  <c r="O447" i="3"/>
  <c r="I447" i="3"/>
  <c r="AE446" i="3"/>
  <c r="U446" i="3"/>
  <c r="V446" i="3" s="1"/>
  <c r="S446" i="3"/>
  <c r="O446" i="3"/>
  <c r="I446" i="3"/>
  <c r="AE445" i="3"/>
  <c r="U445" i="3"/>
  <c r="V445" i="3" s="1"/>
  <c r="S445" i="3"/>
  <c r="O445" i="3"/>
  <c r="I445" i="3"/>
  <c r="AE444" i="3"/>
  <c r="U444" i="3"/>
  <c r="V444" i="3" s="1"/>
  <c r="S444" i="3"/>
  <c r="O444" i="3"/>
  <c r="I444" i="3"/>
  <c r="AE443" i="3"/>
  <c r="U443" i="3"/>
  <c r="V443" i="3" s="1"/>
  <c r="S443" i="3"/>
  <c r="O443" i="3"/>
  <c r="I443" i="3"/>
  <c r="AE442" i="3"/>
  <c r="U442" i="3"/>
  <c r="V442" i="3" s="1"/>
  <c r="S442" i="3"/>
  <c r="O442" i="3"/>
  <c r="I442" i="3"/>
  <c r="AE441" i="3"/>
  <c r="U441" i="3"/>
  <c r="V441" i="3" s="1"/>
  <c r="S441" i="3"/>
  <c r="O441" i="3"/>
  <c r="I441" i="3"/>
  <c r="W441" i="3" s="1"/>
  <c r="AE440" i="3"/>
  <c r="U440" i="3"/>
  <c r="V440" i="3" s="1"/>
  <c r="S440" i="3"/>
  <c r="O440" i="3"/>
  <c r="I440" i="3"/>
  <c r="AE439" i="3"/>
  <c r="U439" i="3"/>
  <c r="V439" i="3" s="1"/>
  <c r="S439" i="3"/>
  <c r="O439" i="3"/>
  <c r="I439" i="3"/>
  <c r="AE438" i="3"/>
  <c r="U438" i="3"/>
  <c r="V438" i="3" s="1"/>
  <c r="S438" i="3"/>
  <c r="O438" i="3"/>
  <c r="I438" i="3"/>
  <c r="AE437" i="3"/>
  <c r="U437" i="3"/>
  <c r="V437" i="3" s="1"/>
  <c r="W437" i="3" s="1"/>
  <c r="S437" i="3"/>
  <c r="O437" i="3"/>
  <c r="I437" i="3"/>
  <c r="AE436" i="3"/>
  <c r="U436" i="3"/>
  <c r="V436" i="3" s="1"/>
  <c r="S436" i="3"/>
  <c r="O436" i="3"/>
  <c r="I436" i="3"/>
  <c r="AE435" i="3"/>
  <c r="U435" i="3"/>
  <c r="V435" i="3" s="1"/>
  <c r="S435" i="3"/>
  <c r="O435" i="3"/>
  <c r="I435" i="3"/>
  <c r="W435" i="3" s="1"/>
  <c r="AE434" i="3"/>
  <c r="U434" i="3"/>
  <c r="V434" i="3" s="1"/>
  <c r="S434" i="3"/>
  <c r="O434" i="3"/>
  <c r="I434" i="3"/>
  <c r="AE433" i="3"/>
  <c r="U433" i="3"/>
  <c r="V433" i="3" s="1"/>
  <c r="S433" i="3"/>
  <c r="O433" i="3"/>
  <c r="I433" i="3"/>
  <c r="AE432" i="3"/>
  <c r="V432" i="3"/>
  <c r="U432" i="3"/>
  <c r="S432" i="3"/>
  <c r="O432" i="3"/>
  <c r="I432" i="3"/>
  <c r="W432" i="3" s="1"/>
  <c r="AE431" i="3"/>
  <c r="U431" i="3"/>
  <c r="V431" i="3" s="1"/>
  <c r="S431" i="3"/>
  <c r="O431" i="3"/>
  <c r="I431" i="3"/>
  <c r="AE430" i="3"/>
  <c r="U430" i="3"/>
  <c r="V430" i="3" s="1"/>
  <c r="S430" i="3"/>
  <c r="O430" i="3"/>
  <c r="I430" i="3"/>
  <c r="AE429" i="3"/>
  <c r="U429" i="3"/>
  <c r="V429" i="3" s="1"/>
  <c r="S429" i="3"/>
  <c r="O429" i="3"/>
  <c r="I429" i="3"/>
  <c r="AE428" i="3"/>
  <c r="U428" i="3"/>
  <c r="V428" i="3" s="1"/>
  <c r="S428" i="3"/>
  <c r="O428" i="3"/>
  <c r="I428" i="3"/>
  <c r="AE427" i="3"/>
  <c r="U427" i="3"/>
  <c r="V427" i="3" s="1"/>
  <c r="S427" i="3"/>
  <c r="O427" i="3"/>
  <c r="I427" i="3"/>
  <c r="AE426" i="3"/>
  <c r="U426" i="3"/>
  <c r="V426" i="3" s="1"/>
  <c r="S426" i="3"/>
  <c r="O426" i="3"/>
  <c r="I426" i="3"/>
  <c r="AE425" i="3"/>
  <c r="U425" i="3"/>
  <c r="V425" i="3" s="1"/>
  <c r="S425" i="3"/>
  <c r="O425" i="3"/>
  <c r="I425" i="3"/>
  <c r="AE424" i="3"/>
  <c r="U424" i="3"/>
  <c r="V424" i="3" s="1"/>
  <c r="S424" i="3"/>
  <c r="O424" i="3"/>
  <c r="I424" i="3"/>
  <c r="AE423" i="3"/>
  <c r="U423" i="3"/>
  <c r="V423" i="3" s="1"/>
  <c r="S423" i="3"/>
  <c r="O423" i="3"/>
  <c r="I423" i="3"/>
  <c r="W423" i="3" s="1"/>
  <c r="AE422" i="3"/>
  <c r="U422" i="3"/>
  <c r="V422" i="3" s="1"/>
  <c r="S422" i="3"/>
  <c r="O422" i="3"/>
  <c r="I422" i="3"/>
  <c r="AE421" i="3"/>
  <c r="U421" i="3"/>
  <c r="V421" i="3" s="1"/>
  <c r="S421" i="3"/>
  <c r="O421" i="3"/>
  <c r="I421" i="3"/>
  <c r="AE420" i="3"/>
  <c r="U420" i="3"/>
  <c r="V420" i="3" s="1"/>
  <c r="S420" i="3"/>
  <c r="O420" i="3"/>
  <c r="I420" i="3"/>
  <c r="AE419" i="3"/>
  <c r="U419" i="3"/>
  <c r="V419" i="3" s="1"/>
  <c r="S419" i="3"/>
  <c r="O419" i="3"/>
  <c r="I419" i="3"/>
  <c r="AE418" i="3"/>
  <c r="U418" i="3"/>
  <c r="V418" i="3" s="1"/>
  <c r="S418" i="3"/>
  <c r="O418" i="3"/>
  <c r="I418" i="3"/>
  <c r="AE417" i="3"/>
  <c r="U417" i="3"/>
  <c r="V417" i="3" s="1"/>
  <c r="W417" i="3" s="1"/>
  <c r="S417" i="3"/>
  <c r="O417" i="3"/>
  <c r="I417" i="3"/>
  <c r="AE416" i="3"/>
  <c r="U416" i="3"/>
  <c r="V416" i="3" s="1"/>
  <c r="S416" i="3"/>
  <c r="O416" i="3"/>
  <c r="I416" i="3"/>
  <c r="AE415" i="3"/>
  <c r="U415" i="3"/>
  <c r="V415" i="3" s="1"/>
  <c r="S415" i="3"/>
  <c r="O415" i="3"/>
  <c r="I415" i="3"/>
  <c r="W415" i="3" s="1"/>
  <c r="AE414" i="3"/>
  <c r="U414" i="3"/>
  <c r="V414" i="3" s="1"/>
  <c r="S414" i="3"/>
  <c r="O414" i="3"/>
  <c r="I414" i="3"/>
  <c r="AE413" i="3"/>
  <c r="U413" i="3"/>
  <c r="V413" i="3" s="1"/>
  <c r="S413" i="3"/>
  <c r="O413" i="3"/>
  <c r="I413" i="3"/>
  <c r="AE412" i="3"/>
  <c r="U412" i="3"/>
  <c r="V412" i="3" s="1"/>
  <c r="S412" i="3"/>
  <c r="O412" i="3"/>
  <c r="I412" i="3"/>
  <c r="AE411" i="3"/>
  <c r="U411" i="3"/>
  <c r="V411" i="3" s="1"/>
  <c r="S411" i="3"/>
  <c r="O411" i="3"/>
  <c r="I411" i="3"/>
  <c r="AE410" i="3"/>
  <c r="U410" i="3"/>
  <c r="V410" i="3" s="1"/>
  <c r="S410" i="3"/>
  <c r="O410" i="3"/>
  <c r="I410" i="3"/>
  <c r="AE409" i="3"/>
  <c r="U409" i="3"/>
  <c r="V409" i="3" s="1"/>
  <c r="W409" i="3" s="1"/>
  <c r="S409" i="3"/>
  <c r="O409" i="3"/>
  <c r="I409" i="3"/>
  <c r="AE408" i="3"/>
  <c r="U408" i="3"/>
  <c r="V408" i="3" s="1"/>
  <c r="S408" i="3"/>
  <c r="O408" i="3"/>
  <c r="I408" i="3"/>
  <c r="AE407" i="3"/>
  <c r="U407" i="3"/>
  <c r="V407" i="3" s="1"/>
  <c r="S407" i="3"/>
  <c r="O407" i="3"/>
  <c r="I407" i="3"/>
  <c r="W407" i="3" s="1"/>
  <c r="AE406" i="3"/>
  <c r="U406" i="3"/>
  <c r="V406" i="3" s="1"/>
  <c r="S406" i="3"/>
  <c r="O406" i="3"/>
  <c r="I406" i="3"/>
  <c r="AE405" i="3"/>
  <c r="U405" i="3"/>
  <c r="V405" i="3" s="1"/>
  <c r="S405" i="3"/>
  <c r="O405" i="3"/>
  <c r="I405" i="3"/>
  <c r="AE404" i="3"/>
  <c r="U404" i="3"/>
  <c r="V404" i="3" s="1"/>
  <c r="S404" i="3"/>
  <c r="O404" i="3"/>
  <c r="I404" i="3"/>
  <c r="AE403" i="3"/>
  <c r="U403" i="3"/>
  <c r="V403" i="3" s="1"/>
  <c r="S403" i="3"/>
  <c r="O403" i="3"/>
  <c r="I403" i="3"/>
  <c r="AE402" i="3"/>
  <c r="U402" i="3"/>
  <c r="V402" i="3" s="1"/>
  <c r="S402" i="3"/>
  <c r="O402" i="3"/>
  <c r="I402" i="3"/>
  <c r="AE401" i="3"/>
  <c r="U401" i="3"/>
  <c r="V401" i="3" s="1"/>
  <c r="W401" i="3" s="1"/>
  <c r="S401" i="3"/>
  <c r="O401" i="3"/>
  <c r="I401" i="3"/>
  <c r="AE400" i="3"/>
  <c r="U400" i="3"/>
  <c r="V400" i="3" s="1"/>
  <c r="S400" i="3"/>
  <c r="O400" i="3"/>
  <c r="I400" i="3"/>
  <c r="AE399" i="3"/>
  <c r="U399" i="3"/>
  <c r="V399" i="3" s="1"/>
  <c r="S399" i="3"/>
  <c r="O399" i="3"/>
  <c r="I399" i="3"/>
  <c r="W399" i="3" s="1"/>
  <c r="AE398" i="3"/>
  <c r="U398" i="3"/>
  <c r="V398" i="3" s="1"/>
  <c r="S398" i="3"/>
  <c r="O398" i="3"/>
  <c r="I398" i="3"/>
  <c r="AE397" i="3"/>
  <c r="U397" i="3"/>
  <c r="V397" i="3" s="1"/>
  <c r="S397" i="3"/>
  <c r="O397" i="3"/>
  <c r="I397" i="3"/>
  <c r="AE396" i="3"/>
  <c r="U396" i="3"/>
  <c r="V396" i="3" s="1"/>
  <c r="S396" i="3"/>
  <c r="O396" i="3"/>
  <c r="I396" i="3"/>
  <c r="AE395" i="3"/>
  <c r="U395" i="3"/>
  <c r="V395" i="3" s="1"/>
  <c r="S395" i="3"/>
  <c r="O395" i="3"/>
  <c r="I395" i="3"/>
  <c r="AE394" i="3"/>
  <c r="U394" i="3"/>
  <c r="V394" i="3" s="1"/>
  <c r="S394" i="3"/>
  <c r="O394" i="3"/>
  <c r="I394" i="3"/>
  <c r="AE393" i="3"/>
  <c r="V393" i="3"/>
  <c r="U393" i="3"/>
  <c r="S393" i="3"/>
  <c r="O393" i="3"/>
  <c r="I393" i="3"/>
  <c r="AE392" i="3"/>
  <c r="U392" i="3"/>
  <c r="V392" i="3" s="1"/>
  <c r="S392" i="3"/>
  <c r="O392" i="3"/>
  <c r="I392" i="3"/>
  <c r="AE391" i="3"/>
  <c r="U391" i="3"/>
  <c r="V391" i="3" s="1"/>
  <c r="S391" i="3"/>
  <c r="O391" i="3"/>
  <c r="I391" i="3"/>
  <c r="AE390" i="3"/>
  <c r="U390" i="3"/>
  <c r="V390" i="3" s="1"/>
  <c r="S390" i="3"/>
  <c r="O390" i="3"/>
  <c r="I390" i="3"/>
  <c r="AE389" i="3"/>
  <c r="U389" i="3"/>
  <c r="V389" i="3" s="1"/>
  <c r="S389" i="3"/>
  <c r="O389" i="3"/>
  <c r="I389" i="3"/>
  <c r="AE388" i="3"/>
  <c r="U388" i="3"/>
  <c r="V388" i="3" s="1"/>
  <c r="S388" i="3"/>
  <c r="O388" i="3"/>
  <c r="I388" i="3"/>
  <c r="AE387" i="3"/>
  <c r="U387" i="3"/>
  <c r="V387" i="3" s="1"/>
  <c r="W387" i="3" s="1"/>
  <c r="S387" i="3"/>
  <c r="O387" i="3"/>
  <c r="I387" i="3"/>
  <c r="AE386" i="3"/>
  <c r="U386" i="3"/>
  <c r="V386" i="3" s="1"/>
  <c r="S386" i="3"/>
  <c r="O386" i="3"/>
  <c r="I386" i="3"/>
  <c r="AE385" i="3"/>
  <c r="U385" i="3"/>
  <c r="V385" i="3" s="1"/>
  <c r="S385" i="3"/>
  <c r="O385" i="3"/>
  <c r="I385" i="3"/>
  <c r="AE384" i="3"/>
  <c r="U384" i="3"/>
  <c r="V384" i="3" s="1"/>
  <c r="S384" i="3"/>
  <c r="O384" i="3"/>
  <c r="I384" i="3"/>
  <c r="AE383" i="3"/>
  <c r="U383" i="3"/>
  <c r="V383" i="3" s="1"/>
  <c r="S383" i="3"/>
  <c r="O383" i="3"/>
  <c r="I383" i="3"/>
  <c r="AE382" i="3"/>
  <c r="U382" i="3"/>
  <c r="V382" i="3" s="1"/>
  <c r="S382" i="3"/>
  <c r="O382" i="3"/>
  <c r="I382" i="3"/>
  <c r="W382" i="3" s="1"/>
  <c r="AE381" i="3"/>
  <c r="V381" i="3"/>
  <c r="W381" i="3" s="1"/>
  <c r="U381" i="3"/>
  <c r="S381" i="3"/>
  <c r="O381" i="3"/>
  <c r="I381" i="3"/>
  <c r="AE380" i="3"/>
  <c r="U380" i="3"/>
  <c r="V380" i="3" s="1"/>
  <c r="S380" i="3"/>
  <c r="O380" i="3"/>
  <c r="I380" i="3"/>
  <c r="AE379" i="3"/>
  <c r="U379" i="3"/>
  <c r="V379" i="3" s="1"/>
  <c r="S379" i="3"/>
  <c r="O379" i="3"/>
  <c r="I379" i="3"/>
  <c r="AE378" i="3"/>
  <c r="U378" i="3"/>
  <c r="V378" i="3" s="1"/>
  <c r="S378" i="3"/>
  <c r="O378" i="3"/>
  <c r="I378" i="3"/>
  <c r="AE377" i="3"/>
  <c r="U377" i="3"/>
  <c r="V377" i="3" s="1"/>
  <c r="S377" i="3"/>
  <c r="O377" i="3"/>
  <c r="I377" i="3"/>
  <c r="AE376" i="3"/>
  <c r="U376" i="3"/>
  <c r="V376" i="3" s="1"/>
  <c r="S376" i="3"/>
  <c r="O376" i="3"/>
  <c r="I376" i="3"/>
  <c r="AE375" i="3"/>
  <c r="U375" i="3"/>
  <c r="V375" i="3" s="1"/>
  <c r="S375" i="3"/>
  <c r="O375" i="3"/>
  <c r="I375" i="3"/>
  <c r="AE374" i="3"/>
  <c r="U374" i="3"/>
  <c r="V374" i="3" s="1"/>
  <c r="S374" i="3"/>
  <c r="O374" i="3"/>
  <c r="I374" i="3"/>
  <c r="AE373" i="3"/>
  <c r="V373" i="3"/>
  <c r="U373" i="3"/>
  <c r="S373" i="3"/>
  <c r="O373" i="3"/>
  <c r="I373" i="3"/>
  <c r="AE372" i="3"/>
  <c r="U372" i="3"/>
  <c r="V372" i="3" s="1"/>
  <c r="S372" i="3"/>
  <c r="O372" i="3"/>
  <c r="I372" i="3"/>
  <c r="AE371" i="3"/>
  <c r="U371" i="3"/>
  <c r="V371" i="3" s="1"/>
  <c r="S371" i="3"/>
  <c r="O371" i="3"/>
  <c r="I371" i="3"/>
  <c r="AE370" i="3"/>
  <c r="U370" i="3"/>
  <c r="V370" i="3" s="1"/>
  <c r="S370" i="3"/>
  <c r="O370" i="3"/>
  <c r="I370" i="3"/>
  <c r="AE369" i="3"/>
  <c r="U369" i="3"/>
  <c r="V369" i="3" s="1"/>
  <c r="S369" i="3"/>
  <c r="O369" i="3"/>
  <c r="I369" i="3"/>
  <c r="AE368" i="3"/>
  <c r="U368" i="3"/>
  <c r="V368" i="3" s="1"/>
  <c r="S368" i="3"/>
  <c r="O368" i="3"/>
  <c r="I368" i="3"/>
  <c r="AE367" i="3"/>
  <c r="U367" i="3"/>
  <c r="V367" i="3" s="1"/>
  <c r="S367" i="3"/>
  <c r="O367" i="3"/>
  <c r="I367" i="3"/>
  <c r="AE366" i="3"/>
  <c r="U366" i="3"/>
  <c r="V366" i="3" s="1"/>
  <c r="S366" i="3"/>
  <c r="O366" i="3"/>
  <c r="I366" i="3"/>
  <c r="AE365" i="3"/>
  <c r="U365" i="3"/>
  <c r="V365" i="3" s="1"/>
  <c r="S365" i="3"/>
  <c r="O365" i="3"/>
  <c r="I365" i="3"/>
  <c r="AE364" i="3"/>
  <c r="U364" i="3"/>
  <c r="V364" i="3" s="1"/>
  <c r="S364" i="3"/>
  <c r="O364" i="3"/>
  <c r="I364" i="3"/>
  <c r="AE363" i="3"/>
  <c r="U363" i="3"/>
  <c r="V363" i="3" s="1"/>
  <c r="S363" i="3"/>
  <c r="O363" i="3"/>
  <c r="I363" i="3"/>
  <c r="AE362" i="3"/>
  <c r="U362" i="3"/>
  <c r="V362" i="3" s="1"/>
  <c r="S362" i="3"/>
  <c r="O362" i="3"/>
  <c r="I362" i="3"/>
  <c r="AE361" i="3"/>
  <c r="U361" i="3"/>
  <c r="V361" i="3" s="1"/>
  <c r="S361" i="3"/>
  <c r="O361" i="3"/>
  <c r="I361" i="3"/>
  <c r="AE360" i="3"/>
  <c r="U360" i="3"/>
  <c r="V360" i="3" s="1"/>
  <c r="S360" i="3"/>
  <c r="O360" i="3"/>
  <c r="I360" i="3"/>
  <c r="AE359" i="3"/>
  <c r="U359" i="3"/>
  <c r="V359" i="3" s="1"/>
  <c r="S359" i="3"/>
  <c r="O359" i="3"/>
  <c r="I359" i="3"/>
  <c r="AE358" i="3"/>
  <c r="U358" i="3"/>
  <c r="V358" i="3" s="1"/>
  <c r="S358" i="3"/>
  <c r="O358" i="3"/>
  <c r="I358" i="3"/>
  <c r="AE357" i="3"/>
  <c r="U357" i="3"/>
  <c r="V357" i="3" s="1"/>
  <c r="S357" i="3"/>
  <c r="O357" i="3"/>
  <c r="I357" i="3"/>
  <c r="AE356" i="3"/>
  <c r="U356" i="3"/>
  <c r="V356" i="3" s="1"/>
  <c r="S356" i="3"/>
  <c r="O356" i="3"/>
  <c r="I356" i="3"/>
  <c r="AE355" i="3"/>
  <c r="U355" i="3"/>
  <c r="V355" i="3" s="1"/>
  <c r="S355" i="3"/>
  <c r="O355" i="3"/>
  <c r="I355" i="3"/>
  <c r="AE354" i="3"/>
  <c r="U354" i="3"/>
  <c r="V354" i="3" s="1"/>
  <c r="S354" i="3"/>
  <c r="O354" i="3"/>
  <c r="I354" i="3"/>
  <c r="AE353" i="3"/>
  <c r="U353" i="3"/>
  <c r="V353" i="3" s="1"/>
  <c r="S353" i="3"/>
  <c r="O353" i="3"/>
  <c r="I353" i="3"/>
  <c r="AE352" i="3"/>
  <c r="U352" i="3"/>
  <c r="V352" i="3" s="1"/>
  <c r="S352" i="3"/>
  <c r="O352" i="3"/>
  <c r="I352" i="3"/>
  <c r="AE351" i="3"/>
  <c r="U351" i="3"/>
  <c r="V351" i="3" s="1"/>
  <c r="W351" i="3" s="1"/>
  <c r="S351" i="3"/>
  <c r="O351" i="3"/>
  <c r="I351" i="3"/>
  <c r="AE350" i="3"/>
  <c r="U350" i="3"/>
  <c r="V350" i="3" s="1"/>
  <c r="S350" i="3"/>
  <c r="O350" i="3"/>
  <c r="I350" i="3"/>
  <c r="W350" i="3" s="1"/>
  <c r="AE349" i="3"/>
  <c r="U349" i="3"/>
  <c r="V349" i="3" s="1"/>
  <c r="S349" i="3"/>
  <c r="O349" i="3"/>
  <c r="I349" i="3"/>
  <c r="AE348" i="3"/>
  <c r="U348" i="3"/>
  <c r="V348" i="3" s="1"/>
  <c r="S348" i="3"/>
  <c r="O348" i="3"/>
  <c r="I348" i="3"/>
  <c r="AE347" i="3"/>
  <c r="U347" i="3"/>
  <c r="V347" i="3" s="1"/>
  <c r="S347" i="3"/>
  <c r="O347" i="3"/>
  <c r="I347" i="3"/>
  <c r="AE346" i="3"/>
  <c r="U346" i="3"/>
  <c r="V346" i="3" s="1"/>
  <c r="S346" i="3"/>
  <c r="O346" i="3"/>
  <c r="I346" i="3"/>
  <c r="AE345" i="3"/>
  <c r="U345" i="3"/>
  <c r="V345" i="3" s="1"/>
  <c r="S345" i="3"/>
  <c r="O345" i="3"/>
  <c r="I345" i="3"/>
  <c r="AE344" i="3"/>
  <c r="U344" i="3"/>
  <c r="V344" i="3" s="1"/>
  <c r="S344" i="3"/>
  <c r="O344" i="3"/>
  <c r="I344" i="3"/>
  <c r="AE343" i="3"/>
  <c r="U343" i="3"/>
  <c r="V343" i="3" s="1"/>
  <c r="S343" i="3"/>
  <c r="O343" i="3"/>
  <c r="I343" i="3"/>
  <c r="AE342" i="3"/>
  <c r="U342" i="3"/>
  <c r="V342" i="3" s="1"/>
  <c r="S342" i="3"/>
  <c r="O342" i="3"/>
  <c r="I342" i="3"/>
  <c r="AE341" i="3"/>
  <c r="U341" i="3"/>
  <c r="V341" i="3" s="1"/>
  <c r="S341" i="3"/>
  <c r="O341" i="3"/>
  <c r="I341" i="3"/>
  <c r="AE340" i="3"/>
  <c r="U340" i="3"/>
  <c r="V340" i="3" s="1"/>
  <c r="S340" i="3"/>
  <c r="O340" i="3"/>
  <c r="I340" i="3"/>
  <c r="AE339" i="3"/>
  <c r="U339" i="3"/>
  <c r="V339" i="3" s="1"/>
  <c r="S339" i="3"/>
  <c r="O339" i="3"/>
  <c r="I339" i="3"/>
  <c r="AE338" i="3"/>
  <c r="U338" i="3"/>
  <c r="V338" i="3" s="1"/>
  <c r="S338" i="3"/>
  <c r="O338" i="3"/>
  <c r="I338" i="3"/>
  <c r="W338" i="3" s="1"/>
  <c r="AE337" i="3"/>
  <c r="V337" i="3"/>
  <c r="U337" i="3"/>
  <c r="S337" i="3"/>
  <c r="O337" i="3"/>
  <c r="I337" i="3"/>
  <c r="AE336" i="3"/>
  <c r="U336" i="3"/>
  <c r="V336" i="3" s="1"/>
  <c r="S336" i="3"/>
  <c r="O336" i="3"/>
  <c r="I336" i="3"/>
  <c r="AE335" i="3"/>
  <c r="U335" i="3"/>
  <c r="V335" i="3" s="1"/>
  <c r="S335" i="3"/>
  <c r="O335" i="3"/>
  <c r="I335" i="3"/>
  <c r="AE334" i="3"/>
  <c r="U334" i="3"/>
  <c r="V334" i="3" s="1"/>
  <c r="W334" i="3" s="1"/>
  <c r="S334" i="3"/>
  <c r="O334" i="3"/>
  <c r="I334" i="3"/>
  <c r="AE333" i="3"/>
  <c r="U333" i="3"/>
  <c r="V333" i="3" s="1"/>
  <c r="S333" i="3"/>
  <c r="O333" i="3"/>
  <c r="I333" i="3"/>
  <c r="AE332" i="3"/>
  <c r="U332" i="3"/>
  <c r="V332" i="3" s="1"/>
  <c r="S332" i="3"/>
  <c r="O332" i="3"/>
  <c r="I332" i="3"/>
  <c r="AE331" i="3"/>
  <c r="U331" i="3"/>
  <c r="V331" i="3" s="1"/>
  <c r="W331" i="3" s="1"/>
  <c r="S331" i="3"/>
  <c r="O331" i="3"/>
  <c r="I331" i="3"/>
  <c r="AE330" i="3"/>
  <c r="U330" i="3"/>
  <c r="V330" i="3" s="1"/>
  <c r="S330" i="3"/>
  <c r="O330" i="3"/>
  <c r="I330" i="3"/>
  <c r="AE329" i="3"/>
  <c r="U329" i="3"/>
  <c r="V329" i="3" s="1"/>
  <c r="S329" i="3"/>
  <c r="O329" i="3"/>
  <c r="I329" i="3"/>
  <c r="AE328" i="3"/>
  <c r="U328" i="3"/>
  <c r="V328" i="3" s="1"/>
  <c r="S328" i="3"/>
  <c r="O328" i="3"/>
  <c r="I328" i="3"/>
  <c r="AE327" i="3"/>
  <c r="U327" i="3"/>
  <c r="V327" i="3" s="1"/>
  <c r="S327" i="3"/>
  <c r="O327" i="3"/>
  <c r="I327" i="3"/>
  <c r="AE326" i="3"/>
  <c r="U326" i="3"/>
  <c r="V326" i="3" s="1"/>
  <c r="S326" i="3"/>
  <c r="O326" i="3"/>
  <c r="I326" i="3"/>
  <c r="AE325" i="3"/>
  <c r="U325" i="3"/>
  <c r="V325" i="3" s="1"/>
  <c r="S325" i="3"/>
  <c r="O325" i="3"/>
  <c r="I325" i="3"/>
  <c r="AE324" i="3"/>
  <c r="U324" i="3"/>
  <c r="V324" i="3" s="1"/>
  <c r="S324" i="3"/>
  <c r="O324" i="3"/>
  <c r="I324" i="3"/>
  <c r="AE323" i="3"/>
  <c r="U323" i="3"/>
  <c r="V323" i="3" s="1"/>
  <c r="S323" i="3"/>
  <c r="O323" i="3"/>
  <c r="I323" i="3"/>
  <c r="AE322" i="3"/>
  <c r="U322" i="3"/>
  <c r="V322" i="3" s="1"/>
  <c r="S322" i="3"/>
  <c r="O322" i="3"/>
  <c r="I322" i="3"/>
  <c r="AE321" i="3"/>
  <c r="U321" i="3"/>
  <c r="V321" i="3" s="1"/>
  <c r="S321" i="3"/>
  <c r="O321" i="3"/>
  <c r="I321" i="3"/>
  <c r="W321" i="3" s="1"/>
  <c r="AE320" i="3"/>
  <c r="U320" i="3"/>
  <c r="V320" i="3" s="1"/>
  <c r="S320" i="3"/>
  <c r="O320" i="3"/>
  <c r="I320" i="3"/>
  <c r="AE319" i="3"/>
  <c r="U319" i="3"/>
  <c r="V319" i="3" s="1"/>
  <c r="S319" i="3"/>
  <c r="O319" i="3"/>
  <c r="I319" i="3"/>
  <c r="AE318" i="3"/>
  <c r="U318" i="3"/>
  <c r="V318" i="3" s="1"/>
  <c r="S318" i="3"/>
  <c r="O318" i="3"/>
  <c r="I318" i="3"/>
  <c r="AE317" i="3"/>
  <c r="U317" i="3"/>
  <c r="V317" i="3" s="1"/>
  <c r="S317" i="3"/>
  <c r="O317" i="3"/>
  <c r="I317" i="3"/>
  <c r="AE316" i="3"/>
  <c r="U316" i="3"/>
  <c r="V316" i="3" s="1"/>
  <c r="S316" i="3"/>
  <c r="O316" i="3"/>
  <c r="I316" i="3"/>
  <c r="AE315" i="3"/>
  <c r="U315" i="3"/>
  <c r="V315" i="3" s="1"/>
  <c r="S315" i="3"/>
  <c r="O315" i="3"/>
  <c r="I315" i="3"/>
  <c r="AE314" i="3"/>
  <c r="U314" i="3"/>
  <c r="V314" i="3" s="1"/>
  <c r="S314" i="3"/>
  <c r="O314" i="3"/>
  <c r="I314" i="3"/>
  <c r="W314" i="3" s="1"/>
  <c r="AE313" i="3"/>
  <c r="U313" i="3"/>
  <c r="V313" i="3" s="1"/>
  <c r="S313" i="3"/>
  <c r="O313" i="3"/>
  <c r="I313" i="3"/>
  <c r="AE312" i="3"/>
  <c r="U312" i="3"/>
  <c r="V312" i="3" s="1"/>
  <c r="S312" i="3"/>
  <c r="O312" i="3"/>
  <c r="I312" i="3"/>
  <c r="AE311" i="3"/>
  <c r="U311" i="3"/>
  <c r="V311" i="3" s="1"/>
  <c r="S311" i="3"/>
  <c r="O311" i="3"/>
  <c r="I311" i="3"/>
  <c r="AE310" i="3"/>
  <c r="V310" i="3"/>
  <c r="U310" i="3"/>
  <c r="S310" i="3"/>
  <c r="O310" i="3"/>
  <c r="I310" i="3"/>
  <c r="AE309" i="3"/>
  <c r="U309" i="3"/>
  <c r="V309" i="3" s="1"/>
  <c r="S309" i="3"/>
  <c r="O309" i="3"/>
  <c r="I309" i="3"/>
  <c r="AE308" i="3"/>
  <c r="U308" i="3"/>
  <c r="V308" i="3" s="1"/>
  <c r="S308" i="3"/>
  <c r="O308" i="3"/>
  <c r="I308" i="3"/>
  <c r="AE307" i="3"/>
  <c r="U307" i="3"/>
  <c r="V307" i="3" s="1"/>
  <c r="W307" i="3" s="1"/>
  <c r="S307" i="3"/>
  <c r="O307" i="3"/>
  <c r="I307" i="3"/>
  <c r="AE306" i="3"/>
  <c r="U306" i="3"/>
  <c r="V306" i="3" s="1"/>
  <c r="S306" i="3"/>
  <c r="O306" i="3"/>
  <c r="I306" i="3"/>
  <c r="AE305" i="3"/>
  <c r="U305" i="3"/>
  <c r="V305" i="3" s="1"/>
  <c r="S305" i="3"/>
  <c r="O305" i="3"/>
  <c r="I305" i="3"/>
  <c r="AE304" i="3"/>
  <c r="U304" i="3"/>
  <c r="V304" i="3" s="1"/>
  <c r="S304" i="3"/>
  <c r="O304" i="3"/>
  <c r="I304" i="3"/>
  <c r="AE303" i="3"/>
  <c r="U303" i="3"/>
  <c r="V303" i="3" s="1"/>
  <c r="S303" i="3"/>
  <c r="O303" i="3"/>
  <c r="I303" i="3"/>
  <c r="AE302" i="3"/>
  <c r="U302" i="3"/>
  <c r="V302" i="3" s="1"/>
  <c r="S302" i="3"/>
  <c r="O302" i="3"/>
  <c r="I302" i="3"/>
  <c r="AE301" i="3"/>
  <c r="U301" i="3"/>
  <c r="V301" i="3" s="1"/>
  <c r="S301" i="3"/>
  <c r="O301" i="3"/>
  <c r="I301" i="3"/>
  <c r="AE300" i="3"/>
  <c r="U300" i="3"/>
  <c r="V300" i="3" s="1"/>
  <c r="S300" i="3"/>
  <c r="O300" i="3"/>
  <c r="I300" i="3"/>
  <c r="AE299" i="3"/>
  <c r="U299" i="3"/>
  <c r="V299" i="3" s="1"/>
  <c r="S299" i="3"/>
  <c r="O299" i="3"/>
  <c r="I299" i="3"/>
  <c r="AE298" i="3"/>
  <c r="V298" i="3"/>
  <c r="W298" i="3" s="1"/>
  <c r="U298" i="3"/>
  <c r="S298" i="3"/>
  <c r="O298" i="3"/>
  <c r="I298" i="3"/>
  <c r="AE297" i="3"/>
  <c r="U297" i="3"/>
  <c r="V297" i="3" s="1"/>
  <c r="S297" i="3"/>
  <c r="O297" i="3"/>
  <c r="I297" i="3"/>
  <c r="AE296" i="3"/>
  <c r="U296" i="3"/>
  <c r="V296" i="3" s="1"/>
  <c r="S296" i="3"/>
  <c r="O296" i="3"/>
  <c r="I296" i="3"/>
  <c r="AE295" i="3"/>
  <c r="U295" i="3"/>
  <c r="V295" i="3" s="1"/>
  <c r="S295" i="3"/>
  <c r="O295" i="3"/>
  <c r="I295" i="3"/>
  <c r="AE294" i="3"/>
  <c r="U294" i="3"/>
  <c r="V294" i="3" s="1"/>
  <c r="S294" i="3"/>
  <c r="O294" i="3"/>
  <c r="I294" i="3"/>
  <c r="AE293" i="3"/>
  <c r="U293" i="3"/>
  <c r="V293" i="3" s="1"/>
  <c r="S293" i="3"/>
  <c r="O293" i="3"/>
  <c r="I293" i="3"/>
  <c r="AE292" i="3"/>
  <c r="U292" i="3"/>
  <c r="V292" i="3" s="1"/>
  <c r="S292" i="3"/>
  <c r="O292" i="3"/>
  <c r="I292" i="3"/>
  <c r="AE291" i="3"/>
  <c r="U291" i="3"/>
  <c r="V291" i="3" s="1"/>
  <c r="S291" i="3"/>
  <c r="O291" i="3"/>
  <c r="I291" i="3"/>
  <c r="AE290" i="3"/>
  <c r="U290" i="3"/>
  <c r="V290" i="3" s="1"/>
  <c r="S290" i="3"/>
  <c r="O290" i="3"/>
  <c r="I290" i="3"/>
  <c r="AE289" i="3"/>
  <c r="U289" i="3"/>
  <c r="V289" i="3" s="1"/>
  <c r="S289" i="3"/>
  <c r="O289" i="3"/>
  <c r="I289" i="3"/>
  <c r="AE288" i="3"/>
  <c r="U288" i="3"/>
  <c r="V288" i="3" s="1"/>
  <c r="S288" i="3"/>
  <c r="O288" i="3"/>
  <c r="I288" i="3"/>
  <c r="AE287" i="3"/>
  <c r="U287" i="3"/>
  <c r="V287" i="3" s="1"/>
  <c r="S287" i="3"/>
  <c r="O287" i="3"/>
  <c r="I287" i="3"/>
  <c r="AE286" i="3"/>
  <c r="U286" i="3"/>
  <c r="V286" i="3" s="1"/>
  <c r="S286" i="3"/>
  <c r="O286" i="3"/>
  <c r="I286" i="3"/>
  <c r="AE285" i="3"/>
  <c r="U285" i="3"/>
  <c r="V285" i="3" s="1"/>
  <c r="S285" i="3"/>
  <c r="O285" i="3"/>
  <c r="I285" i="3"/>
  <c r="AE284" i="3"/>
  <c r="U284" i="3"/>
  <c r="V284" i="3" s="1"/>
  <c r="S284" i="3"/>
  <c r="O284" i="3"/>
  <c r="I284" i="3"/>
  <c r="AE283" i="3"/>
  <c r="U283" i="3"/>
  <c r="V283" i="3" s="1"/>
  <c r="S283" i="3"/>
  <c r="O283" i="3"/>
  <c r="I283" i="3"/>
  <c r="AE282" i="3"/>
  <c r="U282" i="3"/>
  <c r="V282" i="3" s="1"/>
  <c r="S282" i="3"/>
  <c r="O282" i="3"/>
  <c r="I282" i="3"/>
  <c r="AE281" i="3"/>
  <c r="U281" i="3"/>
  <c r="V281" i="3" s="1"/>
  <c r="S281" i="3"/>
  <c r="O281" i="3"/>
  <c r="I281" i="3"/>
  <c r="AE280" i="3"/>
  <c r="U280" i="3"/>
  <c r="V280" i="3" s="1"/>
  <c r="S280" i="3"/>
  <c r="O280" i="3"/>
  <c r="I280" i="3"/>
  <c r="AE279" i="3"/>
  <c r="U279" i="3"/>
  <c r="V279" i="3" s="1"/>
  <c r="S279" i="3"/>
  <c r="O279" i="3"/>
  <c r="I279" i="3"/>
  <c r="AE278" i="3"/>
  <c r="U278" i="3"/>
  <c r="V278" i="3" s="1"/>
  <c r="S278" i="3"/>
  <c r="O278" i="3"/>
  <c r="I278" i="3"/>
  <c r="AE277" i="3"/>
  <c r="U277" i="3"/>
  <c r="V277" i="3" s="1"/>
  <c r="S277" i="3"/>
  <c r="O277" i="3"/>
  <c r="I277" i="3"/>
  <c r="AE276" i="3"/>
  <c r="U276" i="3"/>
  <c r="V276" i="3" s="1"/>
  <c r="S276" i="3"/>
  <c r="O276" i="3"/>
  <c r="I276" i="3"/>
  <c r="AE275" i="3"/>
  <c r="U275" i="3"/>
  <c r="V275" i="3" s="1"/>
  <c r="S275" i="3"/>
  <c r="O275" i="3"/>
  <c r="I275" i="3"/>
  <c r="AE274" i="3"/>
  <c r="U274" i="3"/>
  <c r="V274" i="3" s="1"/>
  <c r="S274" i="3"/>
  <c r="O274" i="3"/>
  <c r="I274" i="3"/>
  <c r="AE273" i="3"/>
  <c r="V273" i="3"/>
  <c r="U273" i="3"/>
  <c r="S273" i="3"/>
  <c r="O273" i="3"/>
  <c r="I273" i="3"/>
  <c r="AE272" i="3"/>
  <c r="U272" i="3"/>
  <c r="V272" i="3" s="1"/>
  <c r="S272" i="3"/>
  <c r="O272" i="3"/>
  <c r="I272" i="3"/>
  <c r="AE271" i="3"/>
  <c r="U271" i="3"/>
  <c r="V271" i="3" s="1"/>
  <c r="S271" i="3"/>
  <c r="O271" i="3"/>
  <c r="I271" i="3"/>
  <c r="AE270" i="3"/>
  <c r="U270" i="3"/>
  <c r="V270" i="3" s="1"/>
  <c r="S270" i="3"/>
  <c r="O270" i="3"/>
  <c r="I270" i="3"/>
  <c r="AE269" i="3"/>
  <c r="U269" i="3"/>
  <c r="V269" i="3" s="1"/>
  <c r="S269" i="3"/>
  <c r="O269" i="3"/>
  <c r="I269" i="3"/>
  <c r="AE268" i="3"/>
  <c r="U268" i="3"/>
  <c r="V268" i="3" s="1"/>
  <c r="S268" i="3"/>
  <c r="O268" i="3"/>
  <c r="I268" i="3"/>
  <c r="AE267" i="3"/>
  <c r="U267" i="3"/>
  <c r="V267" i="3" s="1"/>
  <c r="S267" i="3"/>
  <c r="O267" i="3"/>
  <c r="I267" i="3"/>
  <c r="AE266" i="3"/>
  <c r="U266" i="3"/>
  <c r="V266" i="3" s="1"/>
  <c r="W266" i="3" s="1"/>
  <c r="S266" i="3"/>
  <c r="O266" i="3"/>
  <c r="I266" i="3"/>
  <c r="AE265" i="3"/>
  <c r="U265" i="3"/>
  <c r="V265" i="3" s="1"/>
  <c r="S265" i="3"/>
  <c r="O265" i="3"/>
  <c r="I265" i="3"/>
  <c r="AE264" i="3"/>
  <c r="U264" i="3"/>
  <c r="V264" i="3" s="1"/>
  <c r="S264" i="3"/>
  <c r="O264" i="3"/>
  <c r="I264" i="3"/>
  <c r="AE263" i="3"/>
  <c r="U263" i="3"/>
  <c r="V263" i="3" s="1"/>
  <c r="S263" i="3"/>
  <c r="O263" i="3"/>
  <c r="I263" i="3"/>
  <c r="AE262" i="3"/>
  <c r="U262" i="3"/>
  <c r="V262" i="3" s="1"/>
  <c r="S262" i="3"/>
  <c r="O262" i="3"/>
  <c r="I262" i="3"/>
  <c r="AE261" i="3"/>
  <c r="U261" i="3"/>
  <c r="V261" i="3" s="1"/>
  <c r="S261" i="3"/>
  <c r="O261" i="3"/>
  <c r="I261" i="3"/>
  <c r="AE260" i="3"/>
  <c r="U260" i="3"/>
  <c r="V260" i="3" s="1"/>
  <c r="S260" i="3"/>
  <c r="O260" i="3"/>
  <c r="I260" i="3"/>
  <c r="AE259" i="3"/>
  <c r="U259" i="3"/>
  <c r="V259" i="3" s="1"/>
  <c r="S259" i="3"/>
  <c r="O259" i="3"/>
  <c r="I259" i="3"/>
  <c r="AE258" i="3"/>
  <c r="U258" i="3"/>
  <c r="V258" i="3" s="1"/>
  <c r="S258" i="3"/>
  <c r="O258" i="3"/>
  <c r="I258" i="3"/>
  <c r="AE257" i="3"/>
  <c r="U257" i="3"/>
  <c r="V257" i="3" s="1"/>
  <c r="S257" i="3"/>
  <c r="O257" i="3"/>
  <c r="I257" i="3"/>
  <c r="AE256" i="3"/>
  <c r="U256" i="3"/>
  <c r="V256" i="3" s="1"/>
  <c r="S256" i="3"/>
  <c r="O256" i="3"/>
  <c r="I256" i="3"/>
  <c r="AE255" i="3"/>
  <c r="U255" i="3"/>
  <c r="V255" i="3" s="1"/>
  <c r="S255" i="3"/>
  <c r="O255" i="3"/>
  <c r="I255" i="3"/>
  <c r="AE254" i="3"/>
  <c r="U254" i="3"/>
  <c r="V254" i="3" s="1"/>
  <c r="S254" i="3"/>
  <c r="O254" i="3"/>
  <c r="I254" i="3"/>
  <c r="AE253" i="3"/>
  <c r="U253" i="3"/>
  <c r="V253" i="3" s="1"/>
  <c r="S253" i="3"/>
  <c r="O253" i="3"/>
  <c r="I253" i="3"/>
  <c r="AE252" i="3"/>
  <c r="U252" i="3"/>
  <c r="V252" i="3" s="1"/>
  <c r="S252" i="3"/>
  <c r="O252" i="3"/>
  <c r="I252" i="3"/>
  <c r="AE251" i="3"/>
  <c r="U251" i="3"/>
  <c r="V251" i="3" s="1"/>
  <c r="S251" i="3"/>
  <c r="O251" i="3"/>
  <c r="I251" i="3"/>
  <c r="AE250" i="3"/>
  <c r="U250" i="3"/>
  <c r="V250" i="3" s="1"/>
  <c r="S250" i="3"/>
  <c r="O250" i="3"/>
  <c r="I250" i="3"/>
  <c r="AE249" i="3"/>
  <c r="U249" i="3"/>
  <c r="V249" i="3" s="1"/>
  <c r="S249" i="3"/>
  <c r="O249" i="3"/>
  <c r="I249" i="3"/>
  <c r="AE248" i="3"/>
  <c r="U248" i="3"/>
  <c r="V248" i="3" s="1"/>
  <c r="S248" i="3"/>
  <c r="O248" i="3"/>
  <c r="I248" i="3"/>
  <c r="AE247" i="3"/>
  <c r="U247" i="3"/>
  <c r="V247" i="3" s="1"/>
  <c r="S247" i="3"/>
  <c r="O247" i="3"/>
  <c r="I247" i="3"/>
  <c r="AE246" i="3"/>
  <c r="U246" i="3"/>
  <c r="V246" i="3" s="1"/>
  <c r="S246" i="3"/>
  <c r="O246" i="3"/>
  <c r="I246" i="3"/>
  <c r="W246" i="3" s="1"/>
  <c r="AE245" i="3"/>
  <c r="U245" i="3"/>
  <c r="V245" i="3" s="1"/>
  <c r="S245" i="3"/>
  <c r="O245" i="3"/>
  <c r="I245" i="3"/>
  <c r="AE244" i="3"/>
  <c r="U244" i="3"/>
  <c r="V244" i="3" s="1"/>
  <c r="S244" i="3"/>
  <c r="O244" i="3"/>
  <c r="I244" i="3"/>
  <c r="AE243" i="3"/>
  <c r="U243" i="3"/>
  <c r="V243" i="3" s="1"/>
  <c r="S243" i="3"/>
  <c r="O243" i="3"/>
  <c r="I243" i="3"/>
  <c r="AE242" i="3"/>
  <c r="U242" i="3"/>
  <c r="V242" i="3" s="1"/>
  <c r="S242" i="3"/>
  <c r="O242" i="3"/>
  <c r="I242" i="3"/>
  <c r="AE241" i="3"/>
  <c r="U241" i="3"/>
  <c r="V241" i="3" s="1"/>
  <c r="S241" i="3"/>
  <c r="O241" i="3"/>
  <c r="I241" i="3"/>
  <c r="W241" i="3" s="1"/>
  <c r="AE240" i="3"/>
  <c r="U240" i="3"/>
  <c r="V240" i="3" s="1"/>
  <c r="S240" i="3"/>
  <c r="O240" i="3"/>
  <c r="I240" i="3"/>
  <c r="AE239" i="3"/>
  <c r="U239" i="3"/>
  <c r="V239" i="3" s="1"/>
  <c r="W239" i="3" s="1"/>
  <c r="S239" i="3"/>
  <c r="O239" i="3"/>
  <c r="I239" i="3"/>
  <c r="AE238" i="3"/>
  <c r="U238" i="3"/>
  <c r="V238" i="3" s="1"/>
  <c r="S238" i="3"/>
  <c r="O238" i="3"/>
  <c r="I238" i="3"/>
  <c r="AE237" i="3"/>
  <c r="U237" i="3"/>
  <c r="V237" i="3" s="1"/>
  <c r="S237" i="3"/>
  <c r="O237" i="3"/>
  <c r="I237" i="3"/>
  <c r="AE236" i="3"/>
  <c r="U236" i="3"/>
  <c r="V236" i="3" s="1"/>
  <c r="S236" i="3"/>
  <c r="O236" i="3"/>
  <c r="I236" i="3"/>
  <c r="AE235" i="3"/>
  <c r="U235" i="3"/>
  <c r="V235" i="3" s="1"/>
  <c r="S235" i="3"/>
  <c r="O235" i="3"/>
  <c r="I235" i="3"/>
  <c r="AE234" i="3"/>
  <c r="U234" i="3"/>
  <c r="V234" i="3" s="1"/>
  <c r="S234" i="3"/>
  <c r="O234" i="3"/>
  <c r="I234" i="3"/>
  <c r="W234" i="3" s="1"/>
  <c r="AE233" i="3"/>
  <c r="U233" i="3"/>
  <c r="V233" i="3" s="1"/>
  <c r="S233" i="3"/>
  <c r="O233" i="3"/>
  <c r="I233" i="3"/>
  <c r="AE232" i="3"/>
  <c r="U232" i="3"/>
  <c r="V232" i="3" s="1"/>
  <c r="S232" i="3"/>
  <c r="O232" i="3"/>
  <c r="I232" i="3"/>
  <c r="AE231" i="3"/>
  <c r="U231" i="3"/>
  <c r="V231" i="3" s="1"/>
  <c r="S231" i="3"/>
  <c r="O231" i="3"/>
  <c r="I231" i="3"/>
  <c r="AE230" i="3"/>
  <c r="U230" i="3"/>
  <c r="V230" i="3" s="1"/>
  <c r="S230" i="3"/>
  <c r="O230" i="3"/>
  <c r="I230" i="3"/>
  <c r="AE229" i="3"/>
  <c r="U229" i="3"/>
  <c r="V229" i="3" s="1"/>
  <c r="S229" i="3"/>
  <c r="Z229" i="3" s="1"/>
  <c r="AA229" i="3" s="1"/>
  <c r="O229" i="3"/>
  <c r="I229" i="3"/>
  <c r="AE228" i="3"/>
  <c r="U228" i="3"/>
  <c r="V228" i="3" s="1"/>
  <c r="S228" i="3"/>
  <c r="O228" i="3"/>
  <c r="I228" i="3"/>
  <c r="AE227" i="3"/>
  <c r="Z227" i="3"/>
  <c r="AA227" i="3" s="1"/>
  <c r="U227" i="3"/>
  <c r="V227" i="3" s="1"/>
  <c r="S227" i="3"/>
  <c r="O227" i="3"/>
  <c r="I227" i="3"/>
  <c r="AE226" i="3"/>
  <c r="U226" i="3"/>
  <c r="V226" i="3" s="1"/>
  <c r="S226" i="3"/>
  <c r="O226" i="3"/>
  <c r="I226" i="3"/>
  <c r="AE225" i="3"/>
  <c r="U225" i="3"/>
  <c r="V225" i="3" s="1"/>
  <c r="S225" i="3"/>
  <c r="Z225" i="3" s="1"/>
  <c r="AA225" i="3" s="1"/>
  <c r="O225" i="3"/>
  <c r="I225" i="3"/>
  <c r="AE224" i="3"/>
  <c r="U224" i="3"/>
  <c r="V224" i="3" s="1"/>
  <c r="W224" i="3" s="1"/>
  <c r="S224" i="3"/>
  <c r="O224" i="3"/>
  <c r="I224" i="3"/>
  <c r="AE223" i="3"/>
  <c r="U223" i="3"/>
  <c r="V223" i="3" s="1"/>
  <c r="S223" i="3"/>
  <c r="Z223" i="3" s="1"/>
  <c r="AA223" i="3" s="1"/>
  <c r="O223" i="3"/>
  <c r="I223" i="3"/>
  <c r="AE222" i="3"/>
  <c r="U222" i="3"/>
  <c r="V222" i="3" s="1"/>
  <c r="S222" i="3"/>
  <c r="O222" i="3"/>
  <c r="I222" i="3"/>
  <c r="AE221" i="3"/>
  <c r="U221" i="3"/>
  <c r="V221" i="3" s="1"/>
  <c r="S221" i="3"/>
  <c r="O221" i="3"/>
  <c r="I221" i="3"/>
  <c r="AE220" i="3"/>
  <c r="U220" i="3"/>
  <c r="V220" i="3" s="1"/>
  <c r="S220" i="3"/>
  <c r="O220" i="3"/>
  <c r="I220" i="3"/>
  <c r="W220" i="3" s="1"/>
  <c r="AE219" i="3"/>
  <c r="U219" i="3"/>
  <c r="V219" i="3" s="1"/>
  <c r="W219" i="3" s="1"/>
  <c r="S219" i="3"/>
  <c r="O219" i="3"/>
  <c r="I219" i="3"/>
  <c r="AE218" i="3"/>
  <c r="U218" i="3"/>
  <c r="V218" i="3" s="1"/>
  <c r="S218" i="3"/>
  <c r="O218" i="3"/>
  <c r="I218" i="3"/>
  <c r="AE217" i="3"/>
  <c r="U217" i="3"/>
  <c r="V217" i="3" s="1"/>
  <c r="S217" i="3"/>
  <c r="O217" i="3"/>
  <c r="I217" i="3"/>
  <c r="AE216" i="3"/>
  <c r="U216" i="3"/>
  <c r="V216" i="3" s="1"/>
  <c r="S216" i="3"/>
  <c r="O216" i="3"/>
  <c r="I216" i="3"/>
  <c r="AE215" i="3"/>
  <c r="U215" i="3"/>
  <c r="V215" i="3" s="1"/>
  <c r="S215" i="3"/>
  <c r="O215" i="3"/>
  <c r="I215" i="3"/>
  <c r="AE214" i="3"/>
  <c r="U214" i="3"/>
  <c r="V214" i="3" s="1"/>
  <c r="S214" i="3"/>
  <c r="O214" i="3"/>
  <c r="I214" i="3"/>
  <c r="W214" i="3" s="1"/>
  <c r="AE213" i="3"/>
  <c r="U213" i="3"/>
  <c r="V213" i="3" s="1"/>
  <c r="S213" i="3"/>
  <c r="O213" i="3"/>
  <c r="I213" i="3"/>
  <c r="AE212" i="3"/>
  <c r="U212" i="3"/>
  <c r="V212" i="3" s="1"/>
  <c r="S212" i="3"/>
  <c r="O212" i="3"/>
  <c r="I212" i="3"/>
  <c r="AE211" i="3"/>
  <c r="U211" i="3"/>
  <c r="V211" i="3" s="1"/>
  <c r="S211" i="3"/>
  <c r="O211" i="3"/>
  <c r="I211" i="3"/>
  <c r="AE210" i="3"/>
  <c r="U210" i="3"/>
  <c r="V210" i="3" s="1"/>
  <c r="S210" i="3"/>
  <c r="O210" i="3"/>
  <c r="I210" i="3"/>
  <c r="AE209" i="3"/>
  <c r="U209" i="3"/>
  <c r="V209" i="3" s="1"/>
  <c r="S209" i="3"/>
  <c r="O209" i="3"/>
  <c r="I209" i="3"/>
  <c r="AE208" i="3"/>
  <c r="U208" i="3"/>
  <c r="V208" i="3" s="1"/>
  <c r="S208" i="3"/>
  <c r="O208" i="3"/>
  <c r="I208" i="3"/>
  <c r="AE207" i="3"/>
  <c r="U207" i="3"/>
  <c r="V207" i="3" s="1"/>
  <c r="S207" i="3"/>
  <c r="O207" i="3"/>
  <c r="I207" i="3"/>
  <c r="AE206" i="3"/>
  <c r="U206" i="3"/>
  <c r="V206" i="3" s="1"/>
  <c r="S206" i="3"/>
  <c r="O206" i="3"/>
  <c r="I206" i="3"/>
  <c r="AE205" i="3"/>
  <c r="U205" i="3"/>
  <c r="V205" i="3" s="1"/>
  <c r="S205" i="3"/>
  <c r="O205" i="3"/>
  <c r="I205" i="3"/>
  <c r="AE204" i="3"/>
  <c r="U204" i="3"/>
  <c r="V204" i="3" s="1"/>
  <c r="S204" i="3"/>
  <c r="O204" i="3"/>
  <c r="I204" i="3"/>
  <c r="AE203" i="3"/>
  <c r="U203" i="3"/>
  <c r="V203" i="3" s="1"/>
  <c r="S203" i="3"/>
  <c r="O203" i="3"/>
  <c r="I203" i="3"/>
  <c r="AE202" i="3"/>
  <c r="U202" i="3"/>
  <c r="V202" i="3" s="1"/>
  <c r="S202" i="3"/>
  <c r="O202" i="3"/>
  <c r="I202" i="3"/>
  <c r="AE201" i="3"/>
  <c r="U201" i="3"/>
  <c r="V201" i="3" s="1"/>
  <c r="S201" i="3"/>
  <c r="O201" i="3"/>
  <c r="I201" i="3"/>
  <c r="AE200" i="3"/>
  <c r="U200" i="3"/>
  <c r="V200" i="3" s="1"/>
  <c r="S200" i="3"/>
  <c r="O200" i="3"/>
  <c r="I200" i="3"/>
  <c r="AE199" i="3"/>
  <c r="U199" i="3"/>
  <c r="V199" i="3" s="1"/>
  <c r="S199" i="3"/>
  <c r="O199" i="3"/>
  <c r="I199" i="3"/>
  <c r="AE198" i="3"/>
  <c r="U198" i="3"/>
  <c r="V198" i="3" s="1"/>
  <c r="S198" i="3"/>
  <c r="O198" i="3"/>
  <c r="I198" i="3"/>
  <c r="W198" i="3" s="1"/>
  <c r="AE197" i="3"/>
  <c r="U197" i="3"/>
  <c r="V197" i="3" s="1"/>
  <c r="S197" i="3"/>
  <c r="O197" i="3"/>
  <c r="I197" i="3"/>
  <c r="AE196" i="3"/>
  <c r="U196" i="3"/>
  <c r="V196" i="3" s="1"/>
  <c r="S196" i="3"/>
  <c r="O196" i="3"/>
  <c r="I196" i="3"/>
  <c r="AE195" i="3"/>
  <c r="U195" i="3"/>
  <c r="V195" i="3" s="1"/>
  <c r="S195" i="3"/>
  <c r="O195" i="3"/>
  <c r="I195" i="3"/>
  <c r="AE194" i="3"/>
  <c r="U194" i="3"/>
  <c r="V194" i="3" s="1"/>
  <c r="S194" i="3"/>
  <c r="O194" i="3"/>
  <c r="I194" i="3"/>
  <c r="AE193" i="3"/>
  <c r="U193" i="3"/>
  <c r="V193" i="3" s="1"/>
  <c r="S193" i="3"/>
  <c r="O193" i="3"/>
  <c r="I193" i="3"/>
  <c r="AE192" i="3"/>
  <c r="U192" i="3"/>
  <c r="V192" i="3" s="1"/>
  <c r="S192" i="3"/>
  <c r="O192" i="3"/>
  <c r="I192" i="3"/>
  <c r="AE191" i="3"/>
  <c r="U191" i="3"/>
  <c r="V191" i="3" s="1"/>
  <c r="S191" i="3"/>
  <c r="O191" i="3"/>
  <c r="I191" i="3"/>
  <c r="AE190" i="3"/>
  <c r="U190" i="3"/>
  <c r="V190" i="3" s="1"/>
  <c r="S190" i="3"/>
  <c r="O190" i="3"/>
  <c r="I190" i="3"/>
  <c r="AE189" i="3"/>
  <c r="U189" i="3"/>
  <c r="V189" i="3" s="1"/>
  <c r="S189" i="3"/>
  <c r="O189" i="3"/>
  <c r="I189" i="3"/>
  <c r="AE188" i="3"/>
  <c r="U188" i="3"/>
  <c r="V188" i="3" s="1"/>
  <c r="S188" i="3"/>
  <c r="O188" i="3"/>
  <c r="I188" i="3"/>
  <c r="AE187" i="3"/>
  <c r="U187" i="3"/>
  <c r="V187" i="3" s="1"/>
  <c r="S187" i="3"/>
  <c r="O187" i="3"/>
  <c r="I187" i="3"/>
  <c r="AE186" i="3"/>
  <c r="V186" i="3"/>
  <c r="U186" i="3"/>
  <c r="S186" i="3"/>
  <c r="O186" i="3"/>
  <c r="I186" i="3"/>
  <c r="AE185" i="3"/>
  <c r="U185" i="3"/>
  <c r="V185" i="3" s="1"/>
  <c r="S185" i="3"/>
  <c r="O185" i="3"/>
  <c r="I185" i="3"/>
  <c r="AE184" i="3"/>
  <c r="U184" i="3"/>
  <c r="V184" i="3" s="1"/>
  <c r="S184" i="3"/>
  <c r="O184" i="3"/>
  <c r="I184" i="3"/>
  <c r="AE183" i="3"/>
  <c r="U183" i="3"/>
  <c r="V183" i="3" s="1"/>
  <c r="S183" i="3"/>
  <c r="O183" i="3"/>
  <c r="I183" i="3"/>
  <c r="AE182" i="3"/>
  <c r="U182" i="3"/>
  <c r="V182" i="3" s="1"/>
  <c r="S182" i="3"/>
  <c r="O182" i="3"/>
  <c r="I182" i="3"/>
  <c r="AE181" i="3"/>
  <c r="U181" i="3"/>
  <c r="V181" i="3" s="1"/>
  <c r="S181" i="3"/>
  <c r="O181" i="3"/>
  <c r="I181" i="3"/>
  <c r="AE180" i="3"/>
  <c r="U180" i="3"/>
  <c r="V180" i="3" s="1"/>
  <c r="S180" i="3"/>
  <c r="O180" i="3"/>
  <c r="I180" i="3"/>
  <c r="AE179" i="3"/>
  <c r="U179" i="3"/>
  <c r="V179" i="3" s="1"/>
  <c r="S179" i="3"/>
  <c r="O179" i="3"/>
  <c r="I179" i="3"/>
  <c r="AE178" i="3"/>
  <c r="U178" i="3"/>
  <c r="V178" i="3" s="1"/>
  <c r="S178" i="3"/>
  <c r="O178" i="3"/>
  <c r="I178" i="3"/>
  <c r="AE177" i="3"/>
  <c r="U177" i="3"/>
  <c r="V177" i="3" s="1"/>
  <c r="S177" i="3"/>
  <c r="O177" i="3"/>
  <c r="I177" i="3"/>
  <c r="AE176" i="3"/>
  <c r="U176" i="3"/>
  <c r="V176" i="3" s="1"/>
  <c r="S176" i="3"/>
  <c r="O176" i="3"/>
  <c r="I176" i="3"/>
  <c r="AE175" i="3"/>
  <c r="U175" i="3"/>
  <c r="V175" i="3" s="1"/>
  <c r="S175" i="3"/>
  <c r="O175" i="3"/>
  <c r="I175" i="3"/>
  <c r="AE174" i="3"/>
  <c r="U174" i="3"/>
  <c r="V174" i="3" s="1"/>
  <c r="S174" i="3"/>
  <c r="O174" i="3"/>
  <c r="I174" i="3"/>
  <c r="AE173" i="3"/>
  <c r="U173" i="3"/>
  <c r="V173" i="3" s="1"/>
  <c r="S173" i="3"/>
  <c r="O173" i="3"/>
  <c r="I173" i="3"/>
  <c r="AE172" i="3"/>
  <c r="U172" i="3"/>
  <c r="V172" i="3" s="1"/>
  <c r="S172" i="3"/>
  <c r="O172" i="3"/>
  <c r="I172" i="3"/>
  <c r="AE171" i="3"/>
  <c r="U171" i="3"/>
  <c r="V171" i="3" s="1"/>
  <c r="S171" i="3"/>
  <c r="O171" i="3"/>
  <c r="I171" i="3"/>
  <c r="AE170" i="3"/>
  <c r="U170" i="3"/>
  <c r="V170" i="3" s="1"/>
  <c r="S170" i="3"/>
  <c r="O170" i="3"/>
  <c r="I170" i="3"/>
  <c r="AE169" i="3"/>
  <c r="U169" i="3"/>
  <c r="V169" i="3" s="1"/>
  <c r="S169" i="3"/>
  <c r="O169" i="3"/>
  <c r="I169" i="3"/>
  <c r="AE168" i="3"/>
  <c r="U168" i="3"/>
  <c r="V168" i="3" s="1"/>
  <c r="W168" i="3" s="1"/>
  <c r="S168" i="3"/>
  <c r="Z168" i="3" s="1"/>
  <c r="AA168" i="3" s="1"/>
  <c r="O168" i="3"/>
  <c r="I168" i="3"/>
  <c r="AE167" i="3"/>
  <c r="U167" i="3"/>
  <c r="V167" i="3" s="1"/>
  <c r="S167" i="3"/>
  <c r="X167" i="3" s="1"/>
  <c r="Y167" i="3" s="1"/>
  <c r="Z167" i="3" s="1"/>
  <c r="AA167" i="3" s="1"/>
  <c r="O167" i="3"/>
  <c r="I167" i="3"/>
  <c r="AE166" i="3"/>
  <c r="U166" i="3"/>
  <c r="V166" i="3" s="1"/>
  <c r="S166" i="3"/>
  <c r="X166" i="3" s="1"/>
  <c r="O166" i="3"/>
  <c r="I166" i="3"/>
  <c r="AE165" i="3"/>
  <c r="U165" i="3"/>
  <c r="V165" i="3" s="1"/>
  <c r="S165" i="3"/>
  <c r="Z165" i="3" s="1"/>
  <c r="AA165" i="3" s="1"/>
  <c r="O165" i="3"/>
  <c r="I165" i="3"/>
  <c r="AD158" i="3"/>
  <c r="N158" i="3"/>
  <c r="J158" i="3"/>
  <c r="J161" i="3" s="1"/>
  <c r="AE157" i="3"/>
  <c r="U157" i="3"/>
  <c r="V157" i="3" s="1"/>
  <c r="S157" i="3"/>
  <c r="Q157" i="3"/>
  <c r="Z157" i="3" s="1"/>
  <c r="AA157" i="3" s="1"/>
  <c r="I157" i="3"/>
  <c r="W157" i="3" s="1"/>
  <c r="AC156" i="3"/>
  <c r="AE156" i="3" s="1"/>
  <c r="U156" i="3"/>
  <c r="V156" i="3" s="1"/>
  <c r="S156" i="3"/>
  <c r="O156" i="3"/>
  <c r="Q156" i="3" s="1"/>
  <c r="I156" i="3"/>
  <c r="AE155" i="3"/>
  <c r="U155" i="3"/>
  <c r="V155" i="3" s="1"/>
  <c r="S155" i="3"/>
  <c r="O155" i="3"/>
  <c r="Q155" i="3" s="1"/>
  <c r="I155" i="3"/>
  <c r="AE154" i="3"/>
  <c r="U154" i="3"/>
  <c r="V154" i="3" s="1"/>
  <c r="S154" i="3"/>
  <c r="O154" i="3"/>
  <c r="Q154" i="3" s="1"/>
  <c r="I154" i="3"/>
  <c r="AE153" i="3"/>
  <c r="U153" i="3"/>
  <c r="V153" i="3" s="1"/>
  <c r="W153" i="3" s="1"/>
  <c r="S153" i="3"/>
  <c r="O153" i="3"/>
  <c r="P153" i="3" s="1"/>
  <c r="I153" i="3"/>
  <c r="AE152" i="3"/>
  <c r="U152" i="3"/>
  <c r="V152" i="3" s="1"/>
  <c r="W152" i="3" s="1"/>
  <c r="S152" i="3"/>
  <c r="Q152" i="3"/>
  <c r="O152" i="3"/>
  <c r="P152" i="3" s="1"/>
  <c r="I152" i="3"/>
  <c r="AE151" i="3"/>
  <c r="U151" i="3"/>
  <c r="V151" i="3" s="1"/>
  <c r="S151" i="3"/>
  <c r="O151" i="3"/>
  <c r="Q151" i="3" s="1"/>
  <c r="I151" i="3"/>
  <c r="W151" i="3" s="1"/>
  <c r="AE150" i="3"/>
  <c r="U150" i="3"/>
  <c r="V150" i="3" s="1"/>
  <c r="S150" i="3"/>
  <c r="O150" i="3"/>
  <c r="Q150" i="3" s="1"/>
  <c r="I150" i="3"/>
  <c r="AE149" i="3"/>
  <c r="U149" i="3"/>
  <c r="V149" i="3" s="1"/>
  <c r="S149" i="3"/>
  <c r="O149" i="3"/>
  <c r="Q149" i="3" s="1"/>
  <c r="I149" i="3"/>
  <c r="AE148" i="3"/>
  <c r="U148" i="3"/>
  <c r="V148" i="3" s="1"/>
  <c r="S148" i="3"/>
  <c r="O148" i="3"/>
  <c r="P148" i="3" s="1"/>
  <c r="I148" i="3"/>
  <c r="AE147" i="3"/>
  <c r="U147" i="3"/>
  <c r="V147" i="3" s="1"/>
  <c r="S147" i="3"/>
  <c r="O147" i="3"/>
  <c r="Q147" i="3" s="1"/>
  <c r="I147" i="3"/>
  <c r="AE146" i="3"/>
  <c r="U146" i="3"/>
  <c r="V146" i="3" s="1"/>
  <c r="S146" i="3"/>
  <c r="O146" i="3"/>
  <c r="Q146" i="3" s="1"/>
  <c r="I146" i="3"/>
  <c r="AE145" i="3"/>
  <c r="U145" i="3"/>
  <c r="V145" i="3" s="1"/>
  <c r="S145" i="3"/>
  <c r="O145" i="3"/>
  <c r="Q145" i="3" s="1"/>
  <c r="I145" i="3"/>
  <c r="AE144" i="3"/>
  <c r="U144" i="3"/>
  <c r="V144" i="3" s="1"/>
  <c r="S144" i="3"/>
  <c r="O144" i="3"/>
  <c r="P144" i="3" s="1"/>
  <c r="I144" i="3"/>
  <c r="AE143" i="3"/>
  <c r="U143" i="3"/>
  <c r="V143" i="3" s="1"/>
  <c r="S143" i="3"/>
  <c r="O143" i="3"/>
  <c r="Q143" i="3" s="1"/>
  <c r="I143" i="3"/>
  <c r="AE142" i="3"/>
  <c r="U142" i="3"/>
  <c r="V142" i="3" s="1"/>
  <c r="S142" i="3"/>
  <c r="O142" i="3"/>
  <c r="Q142" i="3" s="1"/>
  <c r="I142" i="3"/>
  <c r="AE141" i="3"/>
  <c r="U141" i="3"/>
  <c r="V141" i="3" s="1"/>
  <c r="S141" i="3"/>
  <c r="O141" i="3"/>
  <c r="P141" i="3" s="1"/>
  <c r="I141" i="3"/>
  <c r="AE140" i="3"/>
  <c r="U140" i="3"/>
  <c r="V140" i="3" s="1"/>
  <c r="S140" i="3"/>
  <c r="O140" i="3"/>
  <c r="Q140" i="3" s="1"/>
  <c r="I140" i="3"/>
  <c r="AE139" i="3"/>
  <c r="U139" i="3"/>
  <c r="V139" i="3" s="1"/>
  <c r="S139" i="3"/>
  <c r="O139" i="3"/>
  <c r="Q139" i="3" s="1"/>
  <c r="I139" i="3"/>
  <c r="AE138" i="3"/>
  <c r="U138" i="3"/>
  <c r="V138" i="3" s="1"/>
  <c r="S138" i="3"/>
  <c r="O138" i="3"/>
  <c r="Q138" i="3" s="1"/>
  <c r="I138" i="3"/>
  <c r="AE137" i="3"/>
  <c r="U137" i="3"/>
  <c r="V137" i="3" s="1"/>
  <c r="S137" i="3"/>
  <c r="Q137" i="3"/>
  <c r="O137" i="3"/>
  <c r="P137" i="3" s="1"/>
  <c r="I137" i="3"/>
  <c r="AE136" i="3"/>
  <c r="U136" i="3"/>
  <c r="V136" i="3" s="1"/>
  <c r="W136" i="3" s="1"/>
  <c r="S136" i="3"/>
  <c r="O136" i="3"/>
  <c r="P136" i="3" s="1"/>
  <c r="I136" i="3"/>
  <c r="AE135" i="3"/>
  <c r="U135" i="3"/>
  <c r="V135" i="3" s="1"/>
  <c r="S135" i="3"/>
  <c r="O135" i="3"/>
  <c r="Q135" i="3" s="1"/>
  <c r="I135" i="3"/>
  <c r="W135" i="3" s="1"/>
  <c r="AE134" i="3"/>
  <c r="U134" i="3"/>
  <c r="V134" i="3" s="1"/>
  <c r="S134" i="3"/>
  <c r="O134" i="3"/>
  <c r="Q134" i="3" s="1"/>
  <c r="I134" i="3"/>
  <c r="AE133" i="3"/>
  <c r="U133" i="3"/>
  <c r="V133" i="3" s="1"/>
  <c r="S133" i="3"/>
  <c r="O133" i="3"/>
  <c r="Q133" i="3" s="1"/>
  <c r="I133" i="3"/>
  <c r="AE132" i="3"/>
  <c r="U132" i="3"/>
  <c r="V132" i="3" s="1"/>
  <c r="S132" i="3"/>
  <c r="O132" i="3"/>
  <c r="P132" i="3" s="1"/>
  <c r="I132" i="3"/>
  <c r="AE131" i="3"/>
  <c r="U131" i="3"/>
  <c r="V131" i="3" s="1"/>
  <c r="S131" i="3"/>
  <c r="O131" i="3"/>
  <c r="Q131" i="3" s="1"/>
  <c r="I131" i="3"/>
  <c r="AE130" i="3"/>
  <c r="U130" i="3"/>
  <c r="V130" i="3" s="1"/>
  <c r="S130" i="3"/>
  <c r="O130" i="3"/>
  <c r="Q130" i="3" s="1"/>
  <c r="I130" i="3"/>
  <c r="AE129" i="3"/>
  <c r="Y129" i="3"/>
  <c r="U129" i="3"/>
  <c r="V129" i="3" s="1"/>
  <c r="S129" i="3"/>
  <c r="O129" i="3"/>
  <c r="Q129" i="3" s="1"/>
  <c r="AA129" i="3" s="1"/>
  <c r="I129" i="3"/>
  <c r="AE128" i="3"/>
  <c r="Y128" i="3"/>
  <c r="U128" i="3"/>
  <c r="V128" i="3" s="1"/>
  <c r="S128" i="3"/>
  <c r="O128" i="3"/>
  <c r="Q128" i="3" s="1"/>
  <c r="AA128" i="3" s="1"/>
  <c r="I128" i="3"/>
  <c r="AE127" i="3"/>
  <c r="Y127" i="3"/>
  <c r="U127" i="3"/>
  <c r="V127" i="3" s="1"/>
  <c r="S127" i="3"/>
  <c r="O127" i="3"/>
  <c r="P127" i="3" s="1"/>
  <c r="I127" i="3"/>
  <c r="AE126" i="3"/>
  <c r="Z126" i="3"/>
  <c r="U126" i="3"/>
  <c r="V126" i="3" s="1"/>
  <c r="O126" i="3"/>
  <c r="Q126" i="3" s="1"/>
  <c r="I126" i="3"/>
  <c r="AE125" i="3"/>
  <c r="Z125" i="3"/>
  <c r="U125" i="3"/>
  <c r="V125" i="3" s="1"/>
  <c r="O125" i="3"/>
  <c r="P125" i="3" s="1"/>
  <c r="I125" i="3"/>
  <c r="AE124" i="3"/>
  <c r="Z124" i="3"/>
  <c r="U124" i="3"/>
  <c r="V124" i="3" s="1"/>
  <c r="O124" i="3"/>
  <c r="Q124" i="3" s="1"/>
  <c r="I124" i="3"/>
  <c r="AD117" i="3"/>
  <c r="AC117" i="3"/>
  <c r="J117" i="3"/>
  <c r="J120" i="3" s="1"/>
  <c r="AE116" i="3"/>
  <c r="U116" i="3"/>
  <c r="V116" i="3" s="1"/>
  <c r="S116" i="3"/>
  <c r="O116" i="3"/>
  <c r="Q116" i="3" s="1"/>
  <c r="I116" i="3"/>
  <c r="AE115" i="3"/>
  <c r="Y115" i="3"/>
  <c r="V115" i="3"/>
  <c r="S115" i="3"/>
  <c r="O115" i="3"/>
  <c r="P115" i="3" s="1"/>
  <c r="I115" i="3"/>
  <c r="AE114" i="3"/>
  <c r="U114" i="3"/>
  <c r="Y114" i="3" s="1"/>
  <c r="S114" i="3"/>
  <c r="O114" i="3"/>
  <c r="P114" i="3" s="1"/>
  <c r="I114" i="3"/>
  <c r="AE113" i="3"/>
  <c r="Y113" i="3"/>
  <c r="U113" i="3"/>
  <c r="S113" i="3"/>
  <c r="O113" i="3"/>
  <c r="Q113" i="3" s="1"/>
  <c r="I113" i="3"/>
  <c r="AE112" i="3"/>
  <c r="Y112" i="3"/>
  <c r="U112" i="3"/>
  <c r="S112" i="3"/>
  <c r="O112" i="3"/>
  <c r="Q112" i="3" s="1"/>
  <c r="I112" i="3"/>
  <c r="AE111" i="3"/>
  <c r="U111" i="3"/>
  <c r="V111" i="3" s="1"/>
  <c r="S111" i="3"/>
  <c r="O111" i="3"/>
  <c r="P111" i="3" s="1"/>
  <c r="I111" i="3"/>
  <c r="AE110" i="3"/>
  <c r="U110" i="3"/>
  <c r="V110" i="3" s="1"/>
  <c r="S110" i="3"/>
  <c r="Z110" i="3" s="1"/>
  <c r="O110" i="3"/>
  <c r="Q110" i="3" s="1"/>
  <c r="I110" i="3"/>
  <c r="AE109" i="3"/>
  <c r="V109" i="3"/>
  <c r="W109" i="3" s="1"/>
  <c r="U109" i="3"/>
  <c r="S109" i="3"/>
  <c r="O109" i="3"/>
  <c r="Q109" i="3" s="1"/>
  <c r="I109" i="3"/>
  <c r="AE108" i="3"/>
  <c r="U108" i="3"/>
  <c r="V108" i="3" s="1"/>
  <c r="S108" i="3"/>
  <c r="Z108" i="3" s="1"/>
  <c r="O108" i="3"/>
  <c r="Q108" i="3" s="1"/>
  <c r="I108" i="3"/>
  <c r="AE107" i="3"/>
  <c r="U107" i="3"/>
  <c r="V107" i="3" s="1"/>
  <c r="S107" i="3"/>
  <c r="O107" i="3"/>
  <c r="Q107" i="3" s="1"/>
  <c r="I107" i="3"/>
  <c r="W107" i="3" s="1"/>
  <c r="AE106" i="3"/>
  <c r="U106" i="3"/>
  <c r="V106" i="3" s="1"/>
  <c r="S106" i="3"/>
  <c r="O106" i="3"/>
  <c r="Q106" i="3" s="1"/>
  <c r="I106" i="3"/>
  <c r="AE105" i="3"/>
  <c r="U105" i="3"/>
  <c r="V105" i="3" s="1"/>
  <c r="S105" i="3"/>
  <c r="O105" i="3"/>
  <c r="P105" i="3" s="1"/>
  <c r="I105" i="3"/>
  <c r="AE104" i="3"/>
  <c r="U104" i="3"/>
  <c r="V104" i="3" s="1"/>
  <c r="S104" i="3"/>
  <c r="O104" i="3"/>
  <c r="Q104" i="3" s="1"/>
  <c r="I104" i="3"/>
  <c r="AE103" i="3"/>
  <c r="U103" i="3"/>
  <c r="V103" i="3" s="1"/>
  <c r="S103" i="3"/>
  <c r="O103" i="3"/>
  <c r="Q103" i="3" s="1"/>
  <c r="I103" i="3"/>
  <c r="AE102" i="3"/>
  <c r="U102" i="3"/>
  <c r="V102" i="3" s="1"/>
  <c r="S102" i="3"/>
  <c r="Q102" i="3"/>
  <c r="O102" i="3"/>
  <c r="P102" i="3" s="1"/>
  <c r="I102" i="3"/>
  <c r="AE101" i="3"/>
  <c r="V101" i="3"/>
  <c r="S101" i="3"/>
  <c r="Z101" i="3" s="1"/>
  <c r="O101" i="3"/>
  <c r="Q101" i="3" s="1"/>
  <c r="I101" i="3"/>
  <c r="AE100" i="3"/>
  <c r="V100" i="3"/>
  <c r="S100" i="3"/>
  <c r="Z100" i="3" s="1"/>
  <c r="O100" i="3"/>
  <c r="Q100" i="3" s="1"/>
  <c r="I100" i="3"/>
  <c r="AE99" i="3"/>
  <c r="V99" i="3"/>
  <c r="S99" i="3"/>
  <c r="Z99" i="3" s="1"/>
  <c r="O99" i="3"/>
  <c r="Q99" i="3" s="1"/>
  <c r="I99" i="3"/>
  <c r="AE98" i="3"/>
  <c r="U98" i="3"/>
  <c r="V98" i="3" s="1"/>
  <c r="S98" i="3"/>
  <c r="O98" i="3"/>
  <c r="Q98" i="3" s="1"/>
  <c r="I98" i="3"/>
  <c r="AE97" i="3"/>
  <c r="U97" i="3"/>
  <c r="V97" i="3" s="1"/>
  <c r="W97" i="3" s="1"/>
  <c r="S97" i="3"/>
  <c r="Q97" i="3"/>
  <c r="O97" i="3"/>
  <c r="P97" i="3" s="1"/>
  <c r="I97" i="3"/>
  <c r="AE96" i="3"/>
  <c r="U96" i="3"/>
  <c r="V96" i="3" s="1"/>
  <c r="S96" i="3"/>
  <c r="O96" i="3"/>
  <c r="Q96" i="3" s="1"/>
  <c r="I96" i="3"/>
  <c r="AE95" i="3"/>
  <c r="U95" i="3"/>
  <c r="V95" i="3" s="1"/>
  <c r="S95" i="3"/>
  <c r="O95" i="3"/>
  <c r="Q95" i="3" s="1"/>
  <c r="I95" i="3"/>
  <c r="W95" i="3" s="1"/>
  <c r="AE94" i="3"/>
  <c r="U94" i="3"/>
  <c r="V94" i="3" s="1"/>
  <c r="W94" i="3" s="1"/>
  <c r="S94" i="3"/>
  <c r="O94" i="3"/>
  <c r="Q94" i="3" s="1"/>
  <c r="I94" i="3"/>
  <c r="AE93" i="3"/>
  <c r="U93" i="3"/>
  <c r="V93" i="3" s="1"/>
  <c r="S93" i="3"/>
  <c r="O93" i="3"/>
  <c r="P93" i="3" s="1"/>
  <c r="I93" i="3"/>
  <c r="AE92" i="3"/>
  <c r="U92" i="3"/>
  <c r="V92" i="3" s="1"/>
  <c r="S92" i="3"/>
  <c r="O92" i="3"/>
  <c r="Q92" i="3" s="1"/>
  <c r="I92" i="3"/>
  <c r="AE91" i="3"/>
  <c r="U91" i="3"/>
  <c r="V91" i="3" s="1"/>
  <c r="S91" i="3"/>
  <c r="O91" i="3"/>
  <c r="Q91" i="3" s="1"/>
  <c r="I91" i="3"/>
  <c r="AE90" i="3"/>
  <c r="U90" i="3"/>
  <c r="V90" i="3" s="1"/>
  <c r="S90" i="3"/>
  <c r="O90" i="3"/>
  <c r="P90" i="3" s="1"/>
  <c r="I90" i="3"/>
  <c r="AE89" i="3"/>
  <c r="U89" i="3"/>
  <c r="V89" i="3" s="1"/>
  <c r="S89" i="3"/>
  <c r="O89" i="3"/>
  <c r="Q89" i="3" s="1"/>
  <c r="I89" i="3"/>
  <c r="AE88" i="3"/>
  <c r="U88" i="3"/>
  <c r="V88" i="3" s="1"/>
  <c r="S88" i="3"/>
  <c r="O88" i="3"/>
  <c r="Q88" i="3" s="1"/>
  <c r="I88" i="3"/>
  <c r="AE87" i="3"/>
  <c r="U87" i="3"/>
  <c r="V87" i="3" s="1"/>
  <c r="S87" i="3"/>
  <c r="O87" i="3"/>
  <c r="Q87" i="3" s="1"/>
  <c r="I87" i="3"/>
  <c r="AE86" i="3"/>
  <c r="AE85" i="3"/>
  <c r="U85" i="3"/>
  <c r="V85" i="3" s="1"/>
  <c r="S85" i="3"/>
  <c r="O85" i="3"/>
  <c r="Q85" i="3" s="1"/>
  <c r="AA85" i="3" s="1"/>
  <c r="I85" i="3"/>
  <c r="AE84" i="3"/>
  <c r="U84" i="3"/>
  <c r="V84" i="3" s="1"/>
  <c r="S84" i="3"/>
  <c r="O84" i="3"/>
  <c r="Q84" i="3" s="1"/>
  <c r="AA84" i="3" s="1"/>
  <c r="I84" i="3"/>
  <c r="AE83" i="3"/>
  <c r="U83" i="3"/>
  <c r="V83" i="3" s="1"/>
  <c r="S83" i="3"/>
  <c r="O83" i="3"/>
  <c r="I83" i="3"/>
  <c r="AE82" i="3"/>
  <c r="U82" i="3"/>
  <c r="V82" i="3" s="1"/>
  <c r="W82" i="3" s="1"/>
  <c r="Y82" i="3" s="1"/>
  <c r="S82" i="3"/>
  <c r="O82" i="3"/>
  <c r="I82" i="3"/>
  <c r="AE81" i="3"/>
  <c r="U81" i="3"/>
  <c r="V81" i="3" s="1"/>
  <c r="S81" i="3"/>
  <c r="O81" i="3"/>
  <c r="Q81" i="3" s="1"/>
  <c r="AA81" i="3" s="1"/>
  <c r="I81" i="3"/>
  <c r="AE80" i="3"/>
  <c r="U80" i="3"/>
  <c r="V80" i="3" s="1"/>
  <c r="S80" i="3"/>
  <c r="O80" i="3"/>
  <c r="Q80" i="3" s="1"/>
  <c r="AA80" i="3" s="1"/>
  <c r="I80" i="3"/>
  <c r="AE79" i="3"/>
  <c r="U79" i="3"/>
  <c r="V79" i="3" s="1"/>
  <c r="S79" i="3"/>
  <c r="O79" i="3"/>
  <c r="Q79" i="3" s="1"/>
  <c r="AA79" i="3" s="1"/>
  <c r="I79" i="3"/>
  <c r="AE78" i="3"/>
  <c r="U78" i="3"/>
  <c r="V78" i="3" s="1"/>
  <c r="S78" i="3"/>
  <c r="O78" i="3"/>
  <c r="P78" i="3" s="1"/>
  <c r="I78" i="3"/>
  <c r="AE77" i="3"/>
  <c r="U77" i="3"/>
  <c r="V77" i="3" s="1"/>
  <c r="S77" i="3"/>
  <c r="O77" i="3"/>
  <c r="Q77" i="3" s="1"/>
  <c r="AA77" i="3" s="1"/>
  <c r="I77" i="3"/>
  <c r="AE76" i="3"/>
  <c r="U76" i="3"/>
  <c r="V76" i="3" s="1"/>
  <c r="S76" i="3"/>
  <c r="O76" i="3"/>
  <c r="Q76" i="3" s="1"/>
  <c r="AA76" i="3" s="1"/>
  <c r="I76" i="3"/>
  <c r="AE75" i="3"/>
  <c r="U75" i="3"/>
  <c r="V75" i="3" s="1"/>
  <c r="S75" i="3"/>
  <c r="O75" i="3"/>
  <c r="Q75" i="3" s="1"/>
  <c r="AA75" i="3" s="1"/>
  <c r="I75" i="3"/>
  <c r="AE74" i="3"/>
  <c r="U74" i="3"/>
  <c r="V74" i="3" s="1"/>
  <c r="S74" i="3"/>
  <c r="O74" i="3"/>
  <c r="Q74" i="3" s="1"/>
  <c r="AA74" i="3" s="1"/>
  <c r="I74" i="3"/>
  <c r="AE73" i="3"/>
  <c r="U73" i="3"/>
  <c r="V73" i="3" s="1"/>
  <c r="S73" i="3"/>
  <c r="O73" i="3"/>
  <c r="Q73" i="3" s="1"/>
  <c r="AA73" i="3" s="1"/>
  <c r="I73" i="3"/>
  <c r="AE72" i="3"/>
  <c r="U72" i="3"/>
  <c r="V72" i="3" s="1"/>
  <c r="S72" i="3"/>
  <c r="O72" i="3"/>
  <c r="Q72" i="3" s="1"/>
  <c r="AA72" i="3" s="1"/>
  <c r="I72" i="3"/>
  <c r="AE71" i="3"/>
  <c r="U71" i="3"/>
  <c r="V71" i="3" s="1"/>
  <c r="S71" i="3"/>
  <c r="O71" i="3"/>
  <c r="I71" i="3"/>
  <c r="AE64" i="3"/>
  <c r="Y64" i="3"/>
  <c r="X64" i="3"/>
  <c r="N64" i="3"/>
  <c r="AE63" i="3"/>
  <c r="U63" i="3"/>
  <c r="V63" i="3" s="1"/>
  <c r="W63" i="3" s="1"/>
  <c r="S63" i="3"/>
  <c r="Z63" i="3" s="1"/>
  <c r="O63" i="3"/>
  <c r="Q63" i="3" s="1"/>
  <c r="I63" i="3"/>
  <c r="AE62" i="3"/>
  <c r="U62" i="3"/>
  <c r="V62" i="3" s="1"/>
  <c r="W62" i="3" s="1"/>
  <c r="S62" i="3"/>
  <c r="Z62" i="3" s="1"/>
  <c r="O62" i="3"/>
  <c r="P62" i="3" s="1"/>
  <c r="I62" i="3"/>
  <c r="AE61" i="3"/>
  <c r="U61" i="3"/>
  <c r="V61" i="3" s="1"/>
  <c r="W61" i="3" s="1"/>
  <c r="S61" i="3"/>
  <c r="Z61" i="3" s="1"/>
  <c r="O61" i="3"/>
  <c r="P61" i="3" s="1"/>
  <c r="I61" i="3"/>
  <c r="AE60" i="3"/>
  <c r="U60" i="3"/>
  <c r="V60" i="3" s="1"/>
  <c r="W60" i="3" s="1"/>
  <c r="S60" i="3"/>
  <c r="Z60" i="3" s="1"/>
  <c r="O60" i="3"/>
  <c r="Q60" i="3" s="1"/>
  <c r="I60" i="3"/>
  <c r="AE59" i="3"/>
  <c r="U59" i="3"/>
  <c r="V59" i="3" s="1"/>
  <c r="W59" i="3" s="1"/>
  <c r="S59" i="3"/>
  <c r="Z59" i="3" s="1"/>
  <c r="O59" i="3"/>
  <c r="Q59" i="3" s="1"/>
  <c r="I59" i="3"/>
  <c r="AE58" i="3"/>
  <c r="U58" i="3"/>
  <c r="V58" i="3" s="1"/>
  <c r="W58" i="3" s="1"/>
  <c r="S58" i="3"/>
  <c r="O58" i="3"/>
  <c r="Q58" i="3" s="1"/>
  <c r="I58" i="3"/>
  <c r="AD51" i="3"/>
  <c r="Y51" i="3"/>
  <c r="X51" i="3"/>
  <c r="N51" i="3"/>
  <c r="AE50" i="3"/>
  <c r="U50" i="3"/>
  <c r="V50" i="3" s="1"/>
  <c r="S50" i="3"/>
  <c r="O50" i="3"/>
  <c r="Q50" i="3" s="1"/>
  <c r="AA50" i="3" s="1"/>
  <c r="I50" i="3"/>
  <c r="AE49" i="3"/>
  <c r="U49" i="3"/>
  <c r="V49" i="3" s="1"/>
  <c r="W49" i="3" s="1"/>
  <c r="S49" i="3"/>
  <c r="Z49" i="3" s="1"/>
  <c r="O49" i="3"/>
  <c r="Q49" i="3" s="1"/>
  <c r="I49" i="3"/>
  <c r="AE48" i="3"/>
  <c r="U48" i="3"/>
  <c r="V48" i="3" s="1"/>
  <c r="W48" i="3" s="1"/>
  <c r="S48" i="3"/>
  <c r="O48" i="3"/>
  <c r="Q48" i="3" s="1"/>
  <c r="I48" i="3"/>
  <c r="AE41" i="3"/>
  <c r="Y41" i="3"/>
  <c r="X41" i="3"/>
  <c r="N41" i="3"/>
  <c r="AE40" i="3"/>
  <c r="V40" i="3"/>
  <c r="W40" i="3" s="1"/>
  <c r="S40" i="3"/>
  <c r="Z40" i="3" s="1"/>
  <c r="O40" i="3"/>
  <c r="P40" i="3" s="1"/>
  <c r="I40" i="3"/>
  <c r="AE39" i="3"/>
  <c r="V39" i="3"/>
  <c r="W39" i="3" s="1"/>
  <c r="S39" i="3"/>
  <c r="Z39" i="3" s="1"/>
  <c r="O39" i="3"/>
  <c r="Q39" i="3" s="1"/>
  <c r="I39" i="3"/>
  <c r="AE38" i="3"/>
  <c r="V38" i="3"/>
  <c r="W38" i="3" s="1"/>
  <c r="S38" i="3"/>
  <c r="Z38" i="3" s="1"/>
  <c r="O38" i="3"/>
  <c r="P38" i="3" s="1"/>
  <c r="I38" i="3"/>
  <c r="AE37" i="3"/>
  <c r="V37" i="3"/>
  <c r="W37" i="3" s="1"/>
  <c r="S37" i="3"/>
  <c r="Z37" i="3" s="1"/>
  <c r="O37" i="3"/>
  <c r="Q37" i="3" s="1"/>
  <c r="I37" i="3"/>
  <c r="AE36" i="3"/>
  <c r="V36" i="3"/>
  <c r="W36" i="3" s="1"/>
  <c r="S36" i="3"/>
  <c r="Z36" i="3" s="1"/>
  <c r="O36" i="3"/>
  <c r="P36" i="3" s="1"/>
  <c r="I36" i="3"/>
  <c r="AE35" i="3"/>
  <c r="V35" i="3"/>
  <c r="W35" i="3" s="1"/>
  <c r="S35" i="3"/>
  <c r="Z35" i="3" s="1"/>
  <c r="O35" i="3"/>
  <c r="Q35" i="3" s="1"/>
  <c r="I35" i="3"/>
  <c r="AE34" i="3"/>
  <c r="V34" i="3"/>
  <c r="W34" i="3" s="1"/>
  <c r="S34" i="3"/>
  <c r="Z34" i="3" s="1"/>
  <c r="O34" i="3"/>
  <c r="Q34" i="3" s="1"/>
  <c r="I34" i="3"/>
  <c r="AE33" i="3"/>
  <c r="V33" i="3"/>
  <c r="W33" i="3" s="1"/>
  <c r="S33" i="3"/>
  <c r="Z33" i="3" s="1"/>
  <c r="O33" i="3"/>
  <c r="Q33" i="3" s="1"/>
  <c r="I33" i="3"/>
  <c r="AE32" i="3"/>
  <c r="Z32" i="3"/>
  <c r="V32" i="3"/>
  <c r="W32" i="3" s="1"/>
  <c r="S32" i="3"/>
  <c r="Q32" i="3"/>
  <c r="O32" i="3"/>
  <c r="P32" i="3" s="1"/>
  <c r="I32" i="3"/>
  <c r="AE31" i="3"/>
  <c r="V31" i="3"/>
  <c r="W31" i="3" s="1"/>
  <c r="S31" i="3"/>
  <c r="Z31" i="3" s="1"/>
  <c r="O31" i="3"/>
  <c r="Q31" i="3" s="1"/>
  <c r="I31" i="3"/>
  <c r="AE30" i="3"/>
  <c r="V30" i="3"/>
  <c r="W30" i="3" s="1"/>
  <c r="S30" i="3"/>
  <c r="Z30" i="3" s="1"/>
  <c r="O30" i="3"/>
  <c r="P30" i="3" s="1"/>
  <c r="I30" i="3"/>
  <c r="AE29" i="3"/>
  <c r="V29" i="3"/>
  <c r="W29" i="3" s="1"/>
  <c r="S29" i="3"/>
  <c r="Z29" i="3" s="1"/>
  <c r="O29" i="3"/>
  <c r="Q29" i="3" s="1"/>
  <c r="I29" i="3"/>
  <c r="AE28" i="3"/>
  <c r="V28" i="3"/>
  <c r="W28" i="3" s="1"/>
  <c r="S28" i="3"/>
  <c r="Z28" i="3" s="1"/>
  <c r="O28" i="3"/>
  <c r="P28" i="3" s="1"/>
  <c r="I28" i="3"/>
  <c r="AE27" i="3"/>
  <c r="V27" i="3"/>
  <c r="W27" i="3" s="1"/>
  <c r="S27" i="3"/>
  <c r="Z27" i="3" s="1"/>
  <c r="O27" i="3"/>
  <c r="Q27" i="3" s="1"/>
  <c r="I27" i="3"/>
  <c r="AE26" i="3"/>
  <c r="V26" i="3"/>
  <c r="W26" i="3" s="1"/>
  <c r="S26" i="3"/>
  <c r="Z26" i="3" s="1"/>
  <c r="O26" i="3"/>
  <c r="Q26" i="3" s="1"/>
  <c r="I26" i="3"/>
  <c r="AE25" i="3"/>
  <c r="V25" i="3"/>
  <c r="W25" i="3" s="1"/>
  <c r="S25" i="3"/>
  <c r="Z25" i="3" s="1"/>
  <c r="O25" i="3"/>
  <c r="Q25" i="3" s="1"/>
  <c r="I25" i="3"/>
  <c r="AE18" i="3"/>
  <c r="Y18" i="3"/>
  <c r="X18" i="3"/>
  <c r="N18" i="3"/>
  <c r="AE17" i="3"/>
  <c r="V17" i="3"/>
  <c r="W17" i="3" s="1"/>
  <c r="S17" i="3"/>
  <c r="Z17" i="3" s="1"/>
  <c r="O17" i="3"/>
  <c r="Q17" i="3" s="1"/>
  <c r="I17" i="3"/>
  <c r="AE16" i="3"/>
  <c r="V16" i="3"/>
  <c r="W16" i="3" s="1"/>
  <c r="S16" i="3"/>
  <c r="Z16" i="3" s="1"/>
  <c r="O16" i="3"/>
  <c r="Q16" i="3" s="1"/>
  <c r="I16" i="3"/>
  <c r="AE15" i="3"/>
  <c r="V15" i="3"/>
  <c r="W15" i="3" s="1"/>
  <c r="S15" i="3"/>
  <c r="Z15" i="3" s="1"/>
  <c r="O15" i="3"/>
  <c r="Q15" i="3" s="1"/>
  <c r="I15" i="3"/>
  <c r="AE14" i="3"/>
  <c r="V14" i="3"/>
  <c r="W14" i="3" s="1"/>
  <c r="S14" i="3"/>
  <c r="Z14" i="3" s="1"/>
  <c r="O14" i="3"/>
  <c r="Q14" i="3" s="1"/>
  <c r="I14" i="3"/>
  <c r="AE13" i="3"/>
  <c r="V13" i="3"/>
  <c r="W13" i="3" s="1"/>
  <c r="S13" i="3"/>
  <c r="Z13" i="3" s="1"/>
  <c r="O13" i="3"/>
  <c r="Q13" i="3" s="1"/>
  <c r="I13" i="3"/>
  <c r="AE12" i="3"/>
  <c r="V12" i="3"/>
  <c r="W12" i="3" s="1"/>
  <c r="S12" i="3"/>
  <c r="Z12" i="3" s="1"/>
  <c r="O12" i="3"/>
  <c r="Q12" i="3" s="1"/>
  <c r="I12" i="3"/>
  <c r="AE11" i="3"/>
  <c r="V11" i="3"/>
  <c r="W11" i="3" s="1"/>
  <c r="S11" i="3"/>
  <c r="Z11" i="3" s="1"/>
  <c r="O11" i="3"/>
  <c r="Q11" i="3" s="1"/>
  <c r="I11" i="3"/>
  <c r="AE10" i="3"/>
  <c r="V10" i="3"/>
  <c r="W10" i="3" s="1"/>
  <c r="S10" i="3"/>
  <c r="Z10" i="3" s="1"/>
  <c r="O10" i="3"/>
  <c r="P10" i="3" s="1"/>
  <c r="I10" i="3"/>
  <c r="AE9" i="3"/>
  <c r="V9" i="3"/>
  <c r="W9" i="3" s="1"/>
  <c r="S9" i="3"/>
  <c r="Z9" i="3" s="1"/>
  <c r="O9" i="3"/>
  <c r="Q9" i="3" s="1"/>
  <c r="I9" i="3"/>
  <c r="AE8" i="3"/>
  <c r="V8" i="3"/>
  <c r="W8" i="3" s="1"/>
  <c r="S8" i="3"/>
  <c r="O8" i="3"/>
  <c r="P8" i="3" s="1"/>
  <c r="I8" i="3"/>
  <c r="Q1038" i="3" l="1"/>
  <c r="P1038" i="3"/>
  <c r="Q1334" i="3"/>
  <c r="P1334" i="3"/>
  <c r="P1828" i="3"/>
  <c r="Q1828" i="3"/>
  <c r="P2535" i="3"/>
  <c r="Q2535" i="3"/>
  <c r="P71" i="3"/>
  <c r="Q71" i="3"/>
  <c r="P1428" i="3"/>
  <c r="Q1428" i="3"/>
  <c r="P1796" i="3"/>
  <c r="Q1796" i="3"/>
  <c r="Q1825" i="3"/>
  <c r="P1825" i="3"/>
  <c r="Q82" i="3"/>
  <c r="AA82" i="3" s="1"/>
  <c r="P82" i="3"/>
  <c r="P1060" i="3"/>
  <c r="Q1060" i="3"/>
  <c r="P1689" i="3"/>
  <c r="Q1689" i="3"/>
  <c r="X239" i="3"/>
  <c r="Y239" i="3" s="1"/>
  <c r="P1680" i="3"/>
  <c r="Q1680" i="3"/>
  <c r="Q1037" i="3"/>
  <c r="P1037" i="3"/>
  <c r="Q1168" i="3"/>
  <c r="P1168" i="3"/>
  <c r="W837" i="3"/>
  <c r="X837" i="3" s="1"/>
  <c r="Y837" i="3" s="1"/>
  <c r="Z837" i="3" s="1"/>
  <c r="AA837" i="3" s="1"/>
  <c r="Q1036" i="3"/>
  <c r="P1036" i="3"/>
  <c r="Q990" i="3"/>
  <c r="P990" i="3"/>
  <c r="P1216" i="3"/>
  <c r="Q1216" i="3"/>
  <c r="Q1205" i="3"/>
  <c r="P1205" i="3"/>
  <c r="Q83" i="3"/>
  <c r="AA83" i="3" s="1"/>
  <c r="P83" i="3"/>
  <c r="W83" i="3"/>
  <c r="Y83" i="3" s="1"/>
  <c r="P1069" i="3"/>
  <c r="Q1069" i="3"/>
  <c r="P1337" i="3"/>
  <c r="Q1337" i="3"/>
  <c r="W1357" i="3"/>
  <c r="X1357" i="3" s="1"/>
  <c r="Y1357" i="3" s="1"/>
  <c r="Z1357" i="3" s="1"/>
  <c r="W1375" i="3"/>
  <c r="W1383" i="3"/>
  <c r="X1383" i="3" s="1"/>
  <c r="Y1383" i="3" s="1"/>
  <c r="Z1383" i="3" s="1"/>
  <c r="AA1383" i="3" s="1"/>
  <c r="W1413" i="3"/>
  <c r="P1504" i="3"/>
  <c r="Q1504" i="3"/>
  <c r="P1737" i="3"/>
  <c r="Q1737" i="3"/>
  <c r="Q2025" i="3"/>
  <c r="P2025" i="3"/>
  <c r="P2532" i="3"/>
  <c r="Q2532" i="3"/>
  <c r="Q2936" i="3"/>
  <c r="P2936" i="3"/>
  <c r="Q1080" i="3"/>
  <c r="P1092" i="3"/>
  <c r="P1098" i="3"/>
  <c r="P1110" i="3"/>
  <c r="P1156" i="3"/>
  <c r="Q2426" i="3"/>
  <c r="P2426" i="3"/>
  <c r="P2446" i="3"/>
  <c r="Q2446" i="3"/>
  <c r="P2735" i="3"/>
  <c r="Q2735" i="3"/>
  <c r="Q2986" i="3"/>
  <c r="P2986" i="3"/>
  <c r="Q3008" i="3"/>
  <c r="P3008" i="3"/>
  <c r="W884" i="3"/>
  <c r="P1028" i="3"/>
  <c r="P1029" i="3"/>
  <c r="W1049" i="3"/>
  <c r="X1049" i="3" s="1"/>
  <c r="Y1049" i="3" s="1"/>
  <c r="Z1049" i="3" s="1"/>
  <c r="AA1049" i="3" s="1"/>
  <c r="AA12" i="3"/>
  <c r="AA29" i="3"/>
  <c r="AA60" i="3"/>
  <c r="W128" i="3"/>
  <c r="W141" i="3"/>
  <c r="W218" i="3"/>
  <c r="W275" i="3"/>
  <c r="W286" i="3"/>
  <c r="W303" i="3"/>
  <c r="W339" i="3"/>
  <c r="X339" i="3" s="1"/>
  <c r="Y339" i="3" s="1"/>
  <c r="Z339" i="3" s="1"/>
  <c r="AA339" i="3" s="1"/>
  <c r="W346" i="3"/>
  <c r="W366" i="3"/>
  <c r="W385" i="3"/>
  <c r="W388" i="3"/>
  <c r="W395" i="3"/>
  <c r="W402" i="3"/>
  <c r="X402" i="3" s="1"/>
  <c r="Y402" i="3" s="1"/>
  <c r="W410" i="3"/>
  <c r="W418" i="3"/>
  <c r="X418" i="3" s="1"/>
  <c r="Y418" i="3" s="1"/>
  <c r="Z418" i="3" s="1"/>
  <c r="AA418" i="3" s="1"/>
  <c r="W426" i="3"/>
  <c r="X426" i="3" s="1"/>
  <c r="Y426" i="3" s="1"/>
  <c r="W463" i="3"/>
  <c r="W478" i="3"/>
  <c r="W535" i="3"/>
  <c r="W542" i="3"/>
  <c r="W543" i="3"/>
  <c r="W623" i="3"/>
  <c r="W631" i="3"/>
  <c r="X631" i="3" s="1"/>
  <c r="Y631" i="3" s="1"/>
  <c r="Z631" i="3" s="1"/>
  <c r="AA631" i="3" s="1"/>
  <c r="W639" i="3"/>
  <c r="W663" i="3"/>
  <c r="X663" i="3" s="1"/>
  <c r="Y663" i="3" s="1"/>
  <c r="W691" i="3"/>
  <c r="W700" i="3"/>
  <c r="W757" i="3"/>
  <c r="W849" i="3"/>
  <c r="X849" i="3" s="1"/>
  <c r="Y849" i="3" s="1"/>
  <c r="Z849" i="3" s="1"/>
  <c r="AA849" i="3" s="1"/>
  <c r="W859" i="3"/>
  <c r="W885" i="3"/>
  <c r="X885" i="3" s="1"/>
  <c r="Y885" i="3" s="1"/>
  <c r="Z885" i="3" s="1"/>
  <c r="AA885" i="3" s="1"/>
  <c r="W910" i="3"/>
  <c r="W911" i="3"/>
  <c r="P1113" i="3"/>
  <c r="P1164" i="3"/>
  <c r="W1177" i="3"/>
  <c r="P1226" i="3"/>
  <c r="W1272" i="3"/>
  <c r="X1272" i="3" s="1"/>
  <c r="Y1272" i="3" s="1"/>
  <c r="W1289" i="3"/>
  <c r="X1289" i="3" s="1"/>
  <c r="Y1289" i="3" s="1"/>
  <c r="Z1289" i="3" s="1"/>
  <c r="AA1289" i="3" s="1"/>
  <c r="P1290" i="3"/>
  <c r="W1405" i="3"/>
  <c r="W1415" i="3"/>
  <c r="W1421" i="3"/>
  <c r="P1449" i="3"/>
  <c r="W1493" i="3"/>
  <c r="X1493" i="3" s="1"/>
  <c r="Y1493" i="3" s="1"/>
  <c r="Z1493" i="3" s="1"/>
  <c r="P1605" i="3"/>
  <c r="Q1605" i="3"/>
  <c r="AA1605" i="3" s="1"/>
  <c r="P1640" i="3"/>
  <c r="Q1640" i="3"/>
  <c r="AA1640" i="3" s="1"/>
  <c r="P1778" i="3"/>
  <c r="P1908" i="3"/>
  <c r="P2223" i="3"/>
  <c r="Q2476" i="3"/>
  <c r="P2476" i="3"/>
  <c r="Q114" i="3"/>
  <c r="Z115" i="3"/>
  <c r="W132" i="3"/>
  <c r="W174" i="3"/>
  <c r="W207" i="3"/>
  <c r="W283" i="3"/>
  <c r="W330" i="3"/>
  <c r="W363" i="3"/>
  <c r="X363" i="3" s="1"/>
  <c r="Y363" i="3" s="1"/>
  <c r="Z363" i="3" s="1"/>
  <c r="AA363" i="3" s="1"/>
  <c r="W373" i="3"/>
  <c r="W386" i="3"/>
  <c r="W389" i="3"/>
  <c r="X423" i="3"/>
  <c r="Y423" i="3" s="1"/>
  <c r="W449" i="3"/>
  <c r="W668" i="3"/>
  <c r="X668" i="3" s="1"/>
  <c r="Y668" i="3" s="1"/>
  <c r="X705" i="3"/>
  <c r="Y705" i="3" s="1"/>
  <c r="W707" i="3"/>
  <c r="W741" i="3"/>
  <c r="W796" i="3"/>
  <c r="W818" i="3"/>
  <c r="W825" i="3"/>
  <c r="W872" i="3"/>
  <c r="W879" i="3"/>
  <c r="X879" i="3" s="1"/>
  <c r="Y879" i="3" s="1"/>
  <c r="Z879" i="3" s="1"/>
  <c r="AA879" i="3" s="1"/>
  <c r="W915" i="3"/>
  <c r="W940" i="3"/>
  <c r="Z945" i="3"/>
  <c r="W969" i="3"/>
  <c r="Y969" i="3" s="1"/>
  <c r="Q983" i="3"/>
  <c r="W995" i="3"/>
  <c r="P1050" i="3"/>
  <c r="P1142" i="3"/>
  <c r="Z1232" i="3"/>
  <c r="W1252" i="3"/>
  <c r="X1252" i="3" s="1"/>
  <c r="Y1252" i="3" s="1"/>
  <c r="Z1252" i="3" s="1"/>
  <c r="AA1252" i="3" s="1"/>
  <c r="W1260" i="3"/>
  <c r="W1309" i="3"/>
  <c r="P1310" i="3"/>
  <c r="Q1361" i="3"/>
  <c r="W1448" i="3"/>
  <c r="Q1455" i="3"/>
  <c r="W1469" i="3"/>
  <c r="W1483" i="3"/>
  <c r="W1487" i="3"/>
  <c r="W1587" i="3"/>
  <c r="P1626" i="3"/>
  <c r="Q1626" i="3"/>
  <c r="AA1626" i="3" s="1"/>
  <c r="Q1733" i="3"/>
  <c r="P1733" i="3"/>
  <c r="P2058" i="3"/>
  <c r="P2061" i="3"/>
  <c r="P2137" i="3"/>
  <c r="Q2137" i="3"/>
  <c r="Q2287" i="3"/>
  <c r="P2287" i="3"/>
  <c r="Q2313" i="3"/>
  <c r="P2473" i="3"/>
  <c r="Q2473" i="3"/>
  <c r="Q2565" i="3"/>
  <c r="P2565" i="3"/>
  <c r="P2889" i="3"/>
  <c r="Q2889" i="3"/>
  <c r="W534" i="3"/>
  <c r="W74" i="3"/>
  <c r="Y74" i="3" s="1"/>
  <c r="W71" i="3"/>
  <c r="Y71" i="3" s="1"/>
  <c r="W273" i="3"/>
  <c r="W319" i="3"/>
  <c r="X319" i="3" s="1"/>
  <c r="Y319" i="3" s="1"/>
  <c r="Z319" i="3" s="1"/>
  <c r="AA319" i="3" s="1"/>
  <c r="W370" i="3"/>
  <c r="X370" i="3" s="1"/>
  <c r="Y370" i="3" s="1"/>
  <c r="W393" i="3"/>
  <c r="W453" i="3"/>
  <c r="W502" i="3"/>
  <c r="W505" i="3"/>
  <c r="W506" i="3"/>
  <c r="X506" i="3" s="1"/>
  <c r="Y506" i="3" s="1"/>
  <c r="Z506" i="3" s="1"/>
  <c r="AA506" i="3" s="1"/>
  <c r="W559" i="3"/>
  <c r="W567" i="3"/>
  <c r="X567" i="3" s="1"/>
  <c r="Y567" i="3" s="1"/>
  <c r="Z567" i="3" s="1"/>
  <c r="AA567" i="3" s="1"/>
  <c r="W590" i="3"/>
  <c r="W704" i="3"/>
  <c r="W705" i="3"/>
  <c r="W738" i="3"/>
  <c r="W745" i="3"/>
  <c r="W776" i="3"/>
  <c r="X776" i="3" s="1"/>
  <c r="Y776" i="3" s="1"/>
  <c r="Z776" i="3" s="1"/>
  <c r="AA776" i="3" s="1"/>
  <c r="W779" i="3"/>
  <c r="W813" i="3"/>
  <c r="X813" i="3" s="1"/>
  <c r="Y813" i="3" s="1"/>
  <c r="Z813" i="3" s="1"/>
  <c r="AA813" i="3" s="1"/>
  <c r="W819" i="3"/>
  <c r="W847" i="3"/>
  <c r="W905" i="3"/>
  <c r="W989" i="3"/>
  <c r="W1101" i="3"/>
  <c r="W1144" i="3"/>
  <c r="W1185" i="3"/>
  <c r="Z1221" i="3"/>
  <c r="W1312" i="3"/>
  <c r="W1333" i="3"/>
  <c r="W1429" i="3"/>
  <c r="P1579" i="3"/>
  <c r="Q1579" i="3"/>
  <c r="AA1579" i="3" s="1"/>
  <c r="Z1857" i="3"/>
  <c r="Q2018" i="3"/>
  <c r="P2018" i="3"/>
  <c r="W2109" i="3"/>
  <c r="Q2134" i="3"/>
  <c r="P2134" i="3"/>
  <c r="Q2203" i="3"/>
  <c r="P2203" i="3"/>
  <c r="P2307" i="3"/>
  <c r="Q2442" i="3"/>
  <c r="P2442" i="3"/>
  <c r="W171" i="3"/>
  <c r="W75" i="3"/>
  <c r="Y75" i="3" s="1"/>
  <c r="W85" i="3"/>
  <c r="Y85" i="3" s="1"/>
  <c r="W89" i="3"/>
  <c r="P109" i="3"/>
  <c r="AA110" i="3"/>
  <c r="W116" i="3"/>
  <c r="X116" i="3" s="1"/>
  <c r="Y116" i="3" s="1"/>
  <c r="Z116" i="3" s="1"/>
  <c r="AA116" i="3" s="1"/>
  <c r="W124" i="3"/>
  <c r="W148" i="3"/>
  <c r="W178" i="3"/>
  <c r="W179" i="3"/>
  <c r="W186" i="3"/>
  <c r="W190" i="3"/>
  <c r="X190" i="3" s="1"/>
  <c r="Y190" i="3" s="1"/>
  <c r="Z190" i="3" s="1"/>
  <c r="AA190" i="3" s="1"/>
  <c r="W243" i="3"/>
  <c r="W254" i="3"/>
  <c r="W271" i="3"/>
  <c r="X271" i="3" s="1"/>
  <c r="Y271" i="3" s="1"/>
  <c r="Z271" i="3" s="1"/>
  <c r="AA271" i="3" s="1"/>
  <c r="W439" i="3"/>
  <c r="X439" i="3" s="1"/>
  <c r="Y439" i="3" s="1"/>
  <c r="W442" i="3"/>
  <c r="X442" i="3" s="1"/>
  <c r="Y442" i="3" s="1"/>
  <c r="W450" i="3"/>
  <c r="X450" i="3" s="1"/>
  <c r="Y450" i="3" s="1"/>
  <c r="W510" i="3"/>
  <c r="W513" i="3"/>
  <c r="X513" i="3" s="1"/>
  <c r="Y513" i="3" s="1"/>
  <c r="Z513" i="3" s="1"/>
  <c r="AA513" i="3" s="1"/>
  <c r="Z580" i="3"/>
  <c r="AA580" i="3" s="1"/>
  <c r="W681" i="3"/>
  <c r="W689" i="3"/>
  <c r="Z698" i="3"/>
  <c r="AA698" i="3" s="1"/>
  <c r="W773" i="3"/>
  <c r="W790" i="3"/>
  <c r="W1081" i="3"/>
  <c r="W1093" i="3"/>
  <c r="Z1249" i="3"/>
  <c r="X1474" i="3"/>
  <c r="Y1474" i="3" s="1"/>
  <c r="Q1483" i="3"/>
  <c r="Q1520" i="3"/>
  <c r="P1616" i="3"/>
  <c r="Q1616" i="3"/>
  <c r="Q1970" i="3"/>
  <c r="P1970" i="3"/>
  <c r="Q2026" i="3"/>
  <c r="P2026" i="3"/>
  <c r="Q2262" i="3"/>
  <c r="P2776" i="3"/>
  <c r="Q2776" i="3"/>
  <c r="AE2991" i="3"/>
  <c r="AA16" i="3"/>
  <c r="W80" i="3"/>
  <c r="Y80" i="3" s="1"/>
  <c r="Q136" i="3"/>
  <c r="W137" i="3"/>
  <c r="Q153" i="3"/>
  <c r="W172" i="3"/>
  <c r="W194" i="3"/>
  <c r="W251" i="3"/>
  <c r="W278" i="3"/>
  <c r="W353" i="3"/>
  <c r="X353" i="3" s="1"/>
  <c r="Y353" i="3" s="1"/>
  <c r="Z353" i="3" s="1"/>
  <c r="AA353" i="3" s="1"/>
  <c r="W362" i="3"/>
  <c r="W467" i="3"/>
  <c r="W643" i="3"/>
  <c r="W651" i="3"/>
  <c r="W686" i="3"/>
  <c r="W964" i="3"/>
  <c r="W1016" i="3"/>
  <c r="X1016" i="3" s="1"/>
  <c r="Y1016" i="3" s="1"/>
  <c r="P1026" i="3"/>
  <c r="W1036" i="3"/>
  <c r="W1037" i="3"/>
  <c r="Q1061" i="3"/>
  <c r="P1070" i="3"/>
  <c r="P1124" i="3"/>
  <c r="W1132" i="3"/>
  <c r="W1162" i="3"/>
  <c r="W1197" i="3"/>
  <c r="W1208" i="3"/>
  <c r="X1216" i="3"/>
  <c r="Y1216" i="3" s="1"/>
  <c r="P1274" i="3"/>
  <c r="P1285" i="3"/>
  <c r="P1297" i="3"/>
  <c r="Q1312" i="3"/>
  <c r="P1346" i="3"/>
  <c r="P1404" i="3"/>
  <c r="W1447" i="3"/>
  <c r="Q1491" i="3"/>
  <c r="Q1853" i="3"/>
  <c r="Q1874" i="3"/>
  <c r="P1964" i="3"/>
  <c r="W2017" i="3"/>
  <c r="Q2122" i="3"/>
  <c r="P2122" i="3"/>
  <c r="P2297" i="3"/>
  <c r="Q2297" i="3"/>
  <c r="Q2609" i="3"/>
  <c r="P2609" i="3"/>
  <c r="W2369" i="3"/>
  <c r="W2429" i="3"/>
  <c r="W2445" i="3"/>
  <c r="W2467" i="3"/>
  <c r="W2469" i="3"/>
  <c r="X2469" i="3" s="1"/>
  <c r="Y2469" i="3" s="1"/>
  <c r="Z2469" i="3" s="1"/>
  <c r="AA2469" i="3" s="1"/>
  <c r="W2472" i="3"/>
  <c r="X2472" i="3" s="1"/>
  <c r="Y2472" i="3" s="1"/>
  <c r="W2536" i="3"/>
  <c r="W2575" i="3"/>
  <c r="W2576" i="3"/>
  <c r="W2731" i="3"/>
  <c r="Z2840" i="3"/>
  <c r="Z2854" i="3"/>
  <c r="Z2863" i="3"/>
  <c r="AA2863" i="3" s="1"/>
  <c r="W2121" i="3"/>
  <c r="W1547" i="3"/>
  <c r="Z1674" i="3"/>
  <c r="X1776" i="3"/>
  <c r="Y1776" i="3" s="1"/>
  <c r="W1888" i="3"/>
  <c r="X1888" i="3" s="1"/>
  <c r="Y1888" i="3" s="1"/>
  <c r="Z1888" i="3" s="1"/>
  <c r="X1896" i="3"/>
  <c r="Y1896" i="3" s="1"/>
  <c r="Z1896" i="3" s="1"/>
  <c r="W1902" i="3"/>
  <c r="Q1927" i="3"/>
  <c r="W1935" i="3"/>
  <c r="W1967" i="3"/>
  <c r="Q1976" i="3"/>
  <c r="W2022" i="3"/>
  <c r="W2041" i="3"/>
  <c r="P2054" i="3"/>
  <c r="Q2072" i="3"/>
  <c r="P2109" i="3"/>
  <c r="P2110" i="3"/>
  <c r="P2193" i="3"/>
  <c r="Q2214" i="3"/>
  <c r="P2290" i="3"/>
  <c r="Q2306" i="3"/>
  <c r="P2318" i="3"/>
  <c r="W2330" i="3"/>
  <c r="Q2369" i="3"/>
  <c r="W2416" i="3"/>
  <c r="Q2425" i="3"/>
  <c r="Q2445" i="3"/>
  <c r="Q2469" i="3"/>
  <c r="Q2472" i="3"/>
  <c r="P2504" i="3"/>
  <c r="W2544" i="3"/>
  <c r="P2581" i="3"/>
  <c r="Q2608" i="3"/>
  <c r="Q2663" i="3"/>
  <c r="P2684" i="3"/>
  <c r="Q2727" i="3"/>
  <c r="Q2731" i="3"/>
  <c r="P2738" i="3"/>
  <c r="P2784" i="3"/>
  <c r="P2989" i="3"/>
  <c r="Q3001" i="3"/>
  <c r="W1718" i="3"/>
  <c r="W1871" i="3"/>
  <c r="W1896" i="3"/>
  <c r="W1950" i="3"/>
  <c r="X2084" i="3"/>
  <c r="Y2084" i="3" s="1"/>
  <c r="W2246" i="3"/>
  <c r="W2302" i="3"/>
  <c r="W2405" i="3"/>
  <c r="X2428" i="3"/>
  <c r="Y2428" i="3" s="1"/>
  <c r="P2438" i="3"/>
  <c r="Q2460" i="3"/>
  <c r="P2525" i="3"/>
  <c r="Q2528" i="3"/>
  <c r="X2531" i="3"/>
  <c r="Y2531" i="3" s="1"/>
  <c r="P2589" i="3"/>
  <c r="Q2604" i="3"/>
  <c r="W2605" i="3"/>
  <c r="Q2675" i="3"/>
  <c r="W2683" i="3"/>
  <c r="W2686" i="3"/>
  <c r="W2696" i="3"/>
  <c r="Q2706" i="3"/>
  <c r="W2710" i="3"/>
  <c r="W2712" i="3"/>
  <c r="X2712" i="3" s="1"/>
  <c r="Y2712" i="3" s="1"/>
  <c r="Z2784" i="3"/>
  <c r="AA2784" i="3" s="1"/>
  <c r="Q2838" i="3"/>
  <c r="Z2847" i="3"/>
  <c r="Z2887" i="3"/>
  <c r="P2912" i="3"/>
  <c r="W2921" i="3"/>
  <c r="Z2965" i="3"/>
  <c r="AA2965" i="3" s="1"/>
  <c r="P2988" i="3"/>
  <c r="Q3004" i="3"/>
  <c r="W1579" i="3"/>
  <c r="W1612" i="3"/>
  <c r="W1629" i="3"/>
  <c r="W1689" i="3"/>
  <c r="W1708" i="3"/>
  <c r="Q1780" i="3"/>
  <c r="W1836" i="3"/>
  <c r="W1912" i="3"/>
  <c r="P1935" i="3"/>
  <c r="W1939" i="3"/>
  <c r="W1963" i="3"/>
  <c r="Q1972" i="3"/>
  <c r="Q2005" i="3"/>
  <c r="W2037" i="3"/>
  <c r="W2040" i="3"/>
  <c r="Q2041" i="3"/>
  <c r="W2056" i="3"/>
  <c r="W2057" i="3"/>
  <c r="P2077" i="3"/>
  <c r="P2080" i="3"/>
  <c r="W2221" i="3"/>
  <c r="X2221" i="3" s="1"/>
  <c r="Y2221" i="3" s="1"/>
  <c r="W2222" i="3"/>
  <c r="W2236" i="3"/>
  <c r="W2239" i="3"/>
  <c r="W2242" i="3"/>
  <c r="Q2289" i="3"/>
  <c r="W2334" i="3"/>
  <c r="X2579" i="3"/>
  <c r="Y2579" i="3" s="1"/>
  <c r="W2591" i="3"/>
  <c r="W2597" i="3"/>
  <c r="W2603" i="3"/>
  <c r="W2903" i="3"/>
  <c r="W2914" i="3"/>
  <c r="W2925" i="3"/>
  <c r="W2934" i="3"/>
  <c r="W2984" i="3"/>
  <c r="X2984" i="3" s="1"/>
  <c r="Y2984" i="3" s="1"/>
  <c r="W2985" i="3"/>
  <c r="W1725" i="3"/>
  <c r="W1729" i="3"/>
  <c r="P1753" i="3"/>
  <c r="W1761" i="3"/>
  <c r="P1789" i="3"/>
  <c r="Q1792" i="3"/>
  <c r="P1885" i="3"/>
  <c r="Z1886" i="3"/>
  <c r="W1900" i="3"/>
  <c r="Q1915" i="3"/>
  <c r="W1934" i="3"/>
  <c r="X1934" i="3" s="1"/>
  <c r="Y1934" i="3" s="1"/>
  <c r="P1950" i="3"/>
  <c r="P1956" i="3"/>
  <c r="P1978" i="3"/>
  <c r="W1988" i="3"/>
  <c r="Q2020" i="3"/>
  <c r="P2034" i="3"/>
  <c r="W2065" i="3"/>
  <c r="P2066" i="3"/>
  <c r="P2089" i="3"/>
  <c r="W2117" i="3"/>
  <c r="P2259" i="3"/>
  <c r="W2285" i="3"/>
  <c r="X2285" i="3" s="1"/>
  <c r="Y2285" i="3" s="1"/>
  <c r="Q2311" i="3"/>
  <c r="W2377" i="3"/>
  <c r="Q2437" i="3"/>
  <c r="Q2456" i="3"/>
  <c r="W2492" i="3"/>
  <c r="P2521" i="3"/>
  <c r="W2604" i="3"/>
  <c r="X2613" i="3"/>
  <c r="Y2613" i="3" s="1"/>
  <c r="Q2626" i="3"/>
  <c r="W2655" i="3"/>
  <c r="P2668" i="3"/>
  <c r="W2672" i="3"/>
  <c r="Q2698" i="3"/>
  <c r="P2701" i="3"/>
  <c r="Q2715" i="3"/>
  <c r="Q2743" i="3"/>
  <c r="Q2814" i="3"/>
  <c r="P2818" i="3"/>
  <c r="Z2837" i="3"/>
  <c r="Z2860" i="3"/>
  <c r="Z2870" i="3"/>
  <c r="Q2875" i="3"/>
  <c r="P2880" i="3"/>
  <c r="W2894" i="3"/>
  <c r="W2922" i="3"/>
  <c r="W2933" i="3"/>
  <c r="AE2947" i="3"/>
  <c r="W2989" i="3"/>
  <c r="W1458" i="3"/>
  <c r="W1541" i="3"/>
  <c r="W1545" i="3"/>
  <c r="W1574" i="3"/>
  <c r="W1580" i="3"/>
  <c r="W1688" i="3"/>
  <c r="P1705" i="3"/>
  <c r="W1752" i="3"/>
  <c r="P1809" i="3"/>
  <c r="W1821" i="3"/>
  <c r="Q1848" i="3"/>
  <c r="Q1881" i="3"/>
  <c r="Q1884" i="3"/>
  <c r="W1895" i="3"/>
  <c r="W1928" i="3"/>
  <c r="P1968" i="3"/>
  <c r="Q1984" i="3"/>
  <c r="P1987" i="3"/>
  <c r="W2001" i="3"/>
  <c r="W2002" i="3"/>
  <c r="X2002" i="3" s="1"/>
  <c r="Y2002" i="3" s="1"/>
  <c r="Z2002" i="3" s="1"/>
  <c r="AA2002" i="3" s="1"/>
  <c r="P2040" i="3"/>
  <c r="P2070" i="3"/>
  <c r="W2073" i="3"/>
  <c r="W2088" i="3"/>
  <c r="W2114" i="3"/>
  <c r="W2215" i="3"/>
  <c r="X2215" i="3" s="1"/>
  <c r="Y2215" i="3" s="1"/>
  <c r="Z2215" i="3" s="1"/>
  <c r="AA2215" i="3" s="1"/>
  <c r="Q2250" i="3"/>
  <c r="W2262" i="3"/>
  <c r="X2262" i="3" s="1"/>
  <c r="Y2262" i="3" s="1"/>
  <c r="Z2262" i="3" s="1"/>
  <c r="AA2262" i="3" s="1"/>
  <c r="P2295" i="3"/>
  <c r="P2334" i="3"/>
  <c r="W2389" i="3"/>
  <c r="P2397" i="3"/>
  <c r="W2453" i="3"/>
  <c r="W2464" i="3"/>
  <c r="X2464" i="3" s="1"/>
  <c r="Y2464" i="3" s="1"/>
  <c r="W2473" i="3"/>
  <c r="Q2512" i="3"/>
  <c r="Q2536" i="3"/>
  <c r="W2550" i="3"/>
  <c r="Q2579" i="3"/>
  <c r="W2580" i="3"/>
  <c r="W2596" i="3"/>
  <c r="P2600" i="3"/>
  <c r="W2612" i="3"/>
  <c r="X2612" i="3" s="1"/>
  <c r="Y2612" i="3" s="1"/>
  <c r="Z2612" i="3" s="1"/>
  <c r="AA2612" i="3" s="1"/>
  <c r="P2671" i="3"/>
  <c r="Z2719" i="3"/>
  <c r="W2735" i="3"/>
  <c r="Z2736" i="3"/>
  <c r="Q2813" i="3"/>
  <c r="P2817" i="3"/>
  <c r="P2845" i="3"/>
  <c r="Q2850" i="3"/>
  <c r="P2859" i="3"/>
  <c r="Z2865" i="3"/>
  <c r="W2916" i="3"/>
  <c r="X2916" i="3" s="1"/>
  <c r="Y2916" i="3" s="1"/>
  <c r="Z2963" i="3"/>
  <c r="P2969" i="3"/>
  <c r="Y3000" i="3"/>
  <c r="W3008" i="3"/>
  <c r="Q1758" i="3"/>
  <c r="P1758" i="3"/>
  <c r="Q2477" i="3"/>
  <c r="P2477" i="3"/>
  <c r="P2781" i="3"/>
  <c r="Q2781" i="3"/>
  <c r="P14" i="3"/>
  <c r="X1048" i="3"/>
  <c r="Y1048" i="3" s="1"/>
  <c r="Z1048" i="3" s="1"/>
  <c r="AA1048" i="3" s="1"/>
  <c r="Q1122" i="3"/>
  <c r="P1122" i="3"/>
  <c r="Q10" i="3"/>
  <c r="AA37" i="3"/>
  <c r="Q40" i="3"/>
  <c r="AE51" i="3"/>
  <c r="W79" i="3"/>
  <c r="Y79" i="3" s="1"/>
  <c r="Q90" i="3"/>
  <c r="W106" i="3"/>
  <c r="X106" i="3" s="1"/>
  <c r="Y106" i="3" s="1"/>
  <c r="Z106" i="3" s="1"/>
  <c r="AA106" i="3" s="1"/>
  <c r="V114" i="3"/>
  <c r="Q125" i="3"/>
  <c r="Q132" i="3"/>
  <c r="W133" i="3"/>
  <c r="Q148" i="3"/>
  <c r="W149" i="3"/>
  <c r="X149" i="3" s="1"/>
  <c r="Y149" i="3" s="1"/>
  <c r="Z149" i="3" s="1"/>
  <c r="AA149" i="3" s="1"/>
  <c r="W187" i="3"/>
  <c r="X187" i="3" s="1"/>
  <c r="Y187" i="3" s="1"/>
  <c r="Z187" i="3" s="1"/>
  <c r="AA187" i="3" s="1"/>
  <c r="W433" i="3"/>
  <c r="X433" i="3" s="1"/>
  <c r="Y433" i="3" s="1"/>
  <c r="Z433" i="3" s="1"/>
  <c r="AA433" i="3" s="1"/>
  <c r="Z699" i="3"/>
  <c r="AA699" i="3" s="1"/>
  <c r="Q1081" i="3"/>
  <c r="P1081" i="3"/>
  <c r="Q1178" i="3"/>
  <c r="P1178" i="3"/>
  <c r="P1399" i="3"/>
  <c r="Q1399" i="3"/>
  <c r="P1594" i="3"/>
  <c r="Q1594" i="3"/>
  <c r="AA1594" i="3" s="1"/>
  <c r="Z924" i="3"/>
  <c r="AA924" i="3" s="1"/>
  <c r="P1578" i="3"/>
  <c r="Q1578" i="3"/>
  <c r="AA1578" i="3" s="1"/>
  <c r="Q1722" i="3"/>
  <c r="P1722" i="3"/>
  <c r="Q2452" i="3"/>
  <c r="P2452" i="3"/>
  <c r="P2523" i="3"/>
  <c r="Q2523" i="3"/>
  <c r="P2849" i="3"/>
  <c r="Q2849" i="3"/>
  <c r="P940" i="3"/>
  <c r="Q940" i="3"/>
  <c r="P1016" i="3"/>
  <c r="AA33" i="3"/>
  <c r="Q36" i="3"/>
  <c r="W93" i="3"/>
  <c r="X93" i="3" s="1"/>
  <c r="Y93" i="3" s="1"/>
  <c r="Z93" i="3" s="1"/>
  <c r="S158" i="3"/>
  <c r="W145" i="3"/>
  <c r="W177" i="3"/>
  <c r="W195" i="3"/>
  <c r="W202" i="3"/>
  <c r="W206" i="3"/>
  <c r="W259" i="3"/>
  <c r="W291" i="3"/>
  <c r="W405" i="3"/>
  <c r="X405" i="3" s="1"/>
  <c r="Y405" i="3" s="1"/>
  <c r="Z405" i="3" s="1"/>
  <c r="AA405" i="3" s="1"/>
  <c r="W413" i="3"/>
  <c r="W421" i="3"/>
  <c r="X421" i="3" s="1"/>
  <c r="Y421" i="3" s="1"/>
  <c r="Z421" i="3" s="1"/>
  <c r="AA421" i="3" s="1"/>
  <c r="X432" i="3"/>
  <c r="Y432" i="3" s="1"/>
  <c r="Z432" i="3" s="1"/>
  <c r="AA432" i="3" s="1"/>
  <c r="X505" i="3"/>
  <c r="Y505" i="3" s="1"/>
  <c r="Z505" i="3" s="1"/>
  <c r="AA505" i="3" s="1"/>
  <c r="W687" i="3"/>
  <c r="X687" i="3" s="1"/>
  <c r="Y687" i="3" s="1"/>
  <c r="W868" i="3"/>
  <c r="Q988" i="3"/>
  <c r="P988" i="3"/>
  <c r="P1217" i="3"/>
  <c r="Q1217" i="3"/>
  <c r="Q1426" i="3"/>
  <c r="P1426" i="3"/>
  <c r="W90" i="3"/>
  <c r="W175" i="3"/>
  <c r="W188" i="3"/>
  <c r="X188" i="3" s="1"/>
  <c r="Y188" i="3" s="1"/>
  <c r="Z188" i="3" s="1"/>
  <c r="AA188" i="3" s="1"/>
  <c r="W203" i="3"/>
  <c r="X203" i="3" s="1"/>
  <c r="Y203" i="3" s="1"/>
  <c r="Z203" i="3" s="1"/>
  <c r="AA203" i="3" s="1"/>
  <c r="W228" i="3"/>
  <c r="W237" i="3"/>
  <c r="W269" i="3"/>
  <c r="W301" i="3"/>
  <c r="X301" i="3" s="1"/>
  <c r="Y301" i="3" s="1"/>
  <c r="Z301" i="3" s="1"/>
  <c r="AA301" i="3" s="1"/>
  <c r="W318" i="3"/>
  <c r="W482" i="3"/>
  <c r="W754" i="3"/>
  <c r="X754" i="3" s="1"/>
  <c r="Y754" i="3" s="1"/>
  <c r="Z754" i="3" s="1"/>
  <c r="AA754" i="3" s="1"/>
  <c r="Q1072" i="3"/>
  <c r="P1072" i="3"/>
  <c r="Q1102" i="3"/>
  <c r="P1102" i="3"/>
  <c r="Q1121" i="3"/>
  <c r="P1121" i="3"/>
  <c r="P1395" i="3"/>
  <c r="Q1395" i="3"/>
  <c r="X825" i="3"/>
  <c r="Y825" i="3" s="1"/>
  <c r="Z825" i="3" s="1"/>
  <c r="AA825" i="3" s="1"/>
  <c r="Q1794" i="3"/>
  <c r="P1794" i="3"/>
  <c r="Q28" i="3"/>
  <c r="Q41" i="3" s="1"/>
  <c r="P48" i="3"/>
  <c r="P49" i="3"/>
  <c r="W78" i="3"/>
  <c r="Y78" i="3" s="1"/>
  <c r="P101" i="3"/>
  <c r="W105" i="3"/>
  <c r="W130" i="3"/>
  <c r="Q141" i="3"/>
  <c r="W146" i="3"/>
  <c r="X146" i="3" s="1"/>
  <c r="Y146" i="3" s="1"/>
  <c r="Z146" i="3" s="1"/>
  <c r="AA146" i="3" s="1"/>
  <c r="W182" i="3"/>
  <c r="W193" i="3"/>
  <c r="W210" i="3"/>
  <c r="X210" i="3" s="1"/>
  <c r="Y210" i="3" s="1"/>
  <c r="Z210" i="3" s="1"/>
  <c r="AA210" i="3" s="1"/>
  <c r="W211" i="3"/>
  <c r="W235" i="3"/>
  <c r="W238" i="3"/>
  <c r="X238" i="3" s="1"/>
  <c r="Y238" i="3" s="1"/>
  <c r="Z238" i="3" s="1"/>
  <c r="AA238" i="3" s="1"/>
  <c r="W257" i="3"/>
  <c r="W267" i="3"/>
  <c r="X267" i="3" s="1"/>
  <c r="Y267" i="3" s="1"/>
  <c r="Z267" i="3" s="1"/>
  <c r="AA267" i="3" s="1"/>
  <c r="W270" i="3"/>
  <c r="W289" i="3"/>
  <c r="W299" i="3"/>
  <c r="X299" i="3" s="1"/>
  <c r="Y299" i="3" s="1"/>
  <c r="Z299" i="3" s="1"/>
  <c r="AA299" i="3" s="1"/>
  <c r="W302" i="3"/>
  <c r="X302" i="3" s="1"/>
  <c r="Y302" i="3" s="1"/>
  <c r="Z302" i="3" s="1"/>
  <c r="AA302" i="3" s="1"/>
  <c r="W454" i="3"/>
  <c r="X454" i="3" s="1"/>
  <c r="Y454" i="3" s="1"/>
  <c r="W498" i="3"/>
  <c r="X498" i="3" s="1"/>
  <c r="Y498" i="3" s="1"/>
  <c r="Z498" i="3" s="1"/>
  <c r="AA498" i="3" s="1"/>
  <c r="W499" i="3"/>
  <c r="W566" i="3"/>
  <c r="W657" i="3"/>
  <c r="W674" i="3"/>
  <c r="W675" i="3"/>
  <c r="W716" i="3"/>
  <c r="X716" i="3" s="1"/>
  <c r="Y716" i="3" s="1"/>
  <c r="Z716" i="3" s="1"/>
  <c r="AA716" i="3" s="1"/>
  <c r="W727" i="3"/>
  <c r="W728" i="3"/>
  <c r="X728" i="3" s="1"/>
  <c r="Y728" i="3" s="1"/>
  <c r="Z728" i="3" s="1"/>
  <c r="AA728" i="3" s="1"/>
  <c r="X795" i="3"/>
  <c r="Y795" i="3" s="1"/>
  <c r="W808" i="3"/>
  <c r="X808" i="3" s="1"/>
  <c r="Y808" i="3" s="1"/>
  <c r="Z808" i="3" s="1"/>
  <c r="AA808" i="3" s="1"/>
  <c r="W829" i="3"/>
  <c r="W848" i="3"/>
  <c r="W912" i="3"/>
  <c r="P1040" i="3"/>
  <c r="Q1040" i="3"/>
  <c r="P1133" i="3"/>
  <c r="P1174" i="3"/>
  <c r="Q1177" i="3"/>
  <c r="P1177" i="3"/>
  <c r="Q1197" i="3"/>
  <c r="W250" i="3"/>
  <c r="W282" i="3"/>
  <c r="X282" i="3" s="1"/>
  <c r="Y282" i="3" s="1"/>
  <c r="Z282" i="3" s="1"/>
  <c r="AA282" i="3" s="1"/>
  <c r="Q2215" i="3"/>
  <c r="P2215" i="3"/>
  <c r="W678" i="3"/>
  <c r="P1157" i="3"/>
  <c r="AA125" i="3"/>
  <c r="S64" i="3"/>
  <c r="W102" i="3"/>
  <c r="X102" i="3" s="1"/>
  <c r="Y102" i="3" s="1"/>
  <c r="Z102" i="3" s="1"/>
  <c r="AA102" i="3" s="1"/>
  <c r="W111" i="3"/>
  <c r="W127" i="3"/>
  <c r="W140" i="3"/>
  <c r="X140" i="3" s="1"/>
  <c r="Y140" i="3" s="1"/>
  <c r="Z140" i="3" s="1"/>
  <c r="AA140" i="3" s="1"/>
  <c r="W144" i="3"/>
  <c r="W191" i="3"/>
  <c r="X191" i="3" s="1"/>
  <c r="Y191" i="3" s="1"/>
  <c r="Z191" i="3" s="1"/>
  <c r="AA191" i="3" s="1"/>
  <c r="W204" i="3"/>
  <c r="W221" i="3"/>
  <c r="X221" i="3" s="1"/>
  <c r="Y221" i="3" s="1"/>
  <c r="Z221" i="3" s="1"/>
  <c r="AA221" i="3" s="1"/>
  <c r="W255" i="3"/>
  <c r="X255" i="3" s="1"/>
  <c r="Y255" i="3" s="1"/>
  <c r="Z255" i="3" s="1"/>
  <c r="AA255" i="3" s="1"/>
  <c r="W287" i="3"/>
  <c r="W451" i="3"/>
  <c r="X451" i="3" s="1"/>
  <c r="Y451" i="3" s="1"/>
  <c r="Z451" i="3" s="1"/>
  <c r="AA451" i="3" s="1"/>
  <c r="W606" i="3"/>
  <c r="X606" i="3" s="1"/>
  <c r="Y606" i="3" s="1"/>
  <c r="Z606" i="3" s="1"/>
  <c r="AA606" i="3" s="1"/>
  <c r="W607" i="3"/>
  <c r="W725" i="3"/>
  <c r="X725" i="3" s="1"/>
  <c r="Y725" i="3" s="1"/>
  <c r="W794" i="3"/>
  <c r="Z942" i="3"/>
  <c r="Q984" i="3"/>
  <c r="P984" i="3"/>
  <c r="P1144" i="3"/>
  <c r="Q1144" i="3"/>
  <c r="Q1378" i="3"/>
  <c r="P1378" i="3"/>
  <c r="Q1094" i="3"/>
  <c r="P1094" i="3"/>
  <c r="Q2458" i="3"/>
  <c r="P2458" i="3"/>
  <c r="S18" i="3"/>
  <c r="W98" i="3"/>
  <c r="X98" i="3" s="1"/>
  <c r="Y98" i="3" s="1"/>
  <c r="Z98" i="3" s="1"/>
  <c r="AA98" i="3" s="1"/>
  <c r="W170" i="3"/>
  <c r="W209" i="3"/>
  <c r="X209" i="3" s="1"/>
  <c r="Y209" i="3" s="1"/>
  <c r="Z209" i="3" s="1"/>
  <c r="AA209" i="3" s="1"/>
  <c r="W242" i="3"/>
  <c r="W274" i="3"/>
  <c r="W306" i="3"/>
  <c r="X651" i="3"/>
  <c r="Y651" i="3" s="1"/>
  <c r="W662" i="3"/>
  <c r="W777" i="3"/>
  <c r="X777" i="3" s="1"/>
  <c r="Y777" i="3" s="1"/>
  <c r="Z777" i="3" s="1"/>
  <c r="AA777" i="3" s="1"/>
  <c r="W783" i="3"/>
  <c r="W803" i="3"/>
  <c r="W838" i="3"/>
  <c r="W900" i="3"/>
  <c r="X900" i="3" s="1"/>
  <c r="Y900" i="3" s="1"/>
  <c r="Z900" i="3" s="1"/>
  <c r="AA900" i="3" s="1"/>
  <c r="Q1017" i="3"/>
  <c r="P1017" i="3"/>
  <c r="P1101" i="3"/>
  <c r="Q1132" i="3"/>
  <c r="P1132" i="3"/>
  <c r="X1144" i="3"/>
  <c r="Y1144" i="3" s="1"/>
  <c r="Q1182" i="3"/>
  <c r="P1182" i="3"/>
  <c r="Q1302" i="3"/>
  <c r="P1302" i="3"/>
  <c r="P1308" i="3"/>
  <c r="Q1308" i="3"/>
  <c r="Q1454" i="3"/>
  <c r="P1454" i="3"/>
  <c r="Q2017" i="3"/>
  <c r="P2017" i="3"/>
  <c r="W985" i="3"/>
  <c r="W998" i="3"/>
  <c r="X998" i="3" s="1"/>
  <c r="Y998" i="3" s="1"/>
  <c r="Q1084" i="3"/>
  <c r="P1084" i="3"/>
  <c r="Q1090" i="3"/>
  <c r="P1090" i="3"/>
  <c r="Q1278" i="3"/>
  <c r="P1278" i="3"/>
  <c r="W1317" i="3"/>
  <c r="P1356" i="3"/>
  <c r="Q1356" i="3"/>
  <c r="Q1560" i="3"/>
  <c r="AA1560" i="3" s="1"/>
  <c r="P1560" i="3"/>
  <c r="W305" i="3"/>
  <c r="X305" i="3" s="1"/>
  <c r="Y305" i="3" s="1"/>
  <c r="Z305" i="3" s="1"/>
  <c r="AA305" i="3" s="1"/>
  <c r="W315" i="3"/>
  <c r="X315" i="3" s="1"/>
  <c r="Y315" i="3" s="1"/>
  <c r="Z315" i="3" s="1"/>
  <c r="AA315" i="3" s="1"/>
  <c r="W337" i="3"/>
  <c r="W347" i="3"/>
  <c r="W369" i="3"/>
  <c r="W378" i="3"/>
  <c r="X382" i="3"/>
  <c r="Y382" i="3" s="1"/>
  <c r="W391" i="3"/>
  <c r="X391" i="3" s="1"/>
  <c r="Y391" i="3" s="1"/>
  <c r="W479" i="3"/>
  <c r="X479" i="3" s="1"/>
  <c r="Y479" i="3" s="1"/>
  <c r="Z479" i="3" s="1"/>
  <c r="AA479" i="3" s="1"/>
  <c r="W511" i="3"/>
  <c r="W550" i="3"/>
  <c r="W553" i="3"/>
  <c r="W582" i="3"/>
  <c r="W654" i="3"/>
  <c r="W659" i="3"/>
  <c r="X659" i="3" s="1"/>
  <c r="Y659" i="3" s="1"/>
  <c r="W703" i="3"/>
  <c r="W735" i="3"/>
  <c r="X735" i="3" s="1"/>
  <c r="Y735" i="3" s="1"/>
  <c r="Z735" i="3" s="1"/>
  <c r="AA735" i="3" s="1"/>
  <c r="W747" i="3"/>
  <c r="X747" i="3" s="1"/>
  <c r="Y747" i="3" s="1"/>
  <c r="Z747" i="3" s="1"/>
  <c r="AA747" i="3" s="1"/>
  <c r="W765" i="3"/>
  <c r="W781" i="3"/>
  <c r="W797" i="3"/>
  <c r="W842" i="3"/>
  <c r="X859" i="3"/>
  <c r="Y859" i="3" s="1"/>
  <c r="Z859" i="3" s="1"/>
  <c r="AA859" i="3" s="1"/>
  <c r="W869" i="3"/>
  <c r="W871" i="3"/>
  <c r="X871" i="3" s="1"/>
  <c r="Y871" i="3" s="1"/>
  <c r="Z871" i="3" s="1"/>
  <c r="AA871" i="3" s="1"/>
  <c r="W874" i="3"/>
  <c r="X874" i="3" s="1"/>
  <c r="Y874" i="3" s="1"/>
  <c r="Z874" i="3" s="1"/>
  <c r="AA874" i="3" s="1"/>
  <c r="W893" i="3"/>
  <c r="W895" i="3"/>
  <c r="W897" i="3"/>
  <c r="W901" i="3"/>
  <c r="W907" i="3"/>
  <c r="X907" i="3" s="1"/>
  <c r="Y907" i="3" s="1"/>
  <c r="Z907" i="3" s="1"/>
  <c r="AA907" i="3" s="1"/>
  <c r="Q964" i="3"/>
  <c r="P968" i="3"/>
  <c r="Q969" i="3"/>
  <c r="AA969" i="3" s="1"/>
  <c r="P972" i="3"/>
  <c r="W981" i="3"/>
  <c r="P1007" i="3"/>
  <c r="W1029" i="3"/>
  <c r="P1046" i="3"/>
  <c r="P1052" i="3"/>
  <c r="W1057" i="3"/>
  <c r="X1057" i="3" s="1"/>
  <c r="Y1057" i="3" s="1"/>
  <c r="Z1057" i="3" s="1"/>
  <c r="AA1057" i="3" s="1"/>
  <c r="W1065" i="3"/>
  <c r="P1068" i="3"/>
  <c r="Q1068" i="3"/>
  <c r="W1089" i="3"/>
  <c r="P1104" i="3"/>
  <c r="P1162" i="3"/>
  <c r="P1176" i="3"/>
  <c r="P1184" i="3"/>
  <c r="P1196" i="3"/>
  <c r="W1233" i="3"/>
  <c r="W1236" i="3"/>
  <c r="X1236" i="3" s="1"/>
  <c r="Y1236" i="3" s="1"/>
  <c r="W1292" i="3"/>
  <c r="P1301" i="3"/>
  <c r="W1345" i="3"/>
  <c r="X1345" i="3" s="1"/>
  <c r="Y1345" i="3" s="1"/>
  <c r="Z1345" i="3" s="1"/>
  <c r="AA1345" i="3" s="1"/>
  <c r="W1395" i="3"/>
  <c r="W1436" i="3"/>
  <c r="X1436" i="3" s="1"/>
  <c r="Y1436" i="3" s="1"/>
  <c r="Z1436" i="3" s="1"/>
  <c r="AA1436" i="3" s="1"/>
  <c r="Q1706" i="3"/>
  <c r="P1706" i="3"/>
  <c r="W1753" i="3"/>
  <c r="Q1754" i="3"/>
  <c r="P1754" i="3"/>
  <c r="Q1762" i="3"/>
  <c r="P1762" i="3"/>
  <c r="W335" i="3"/>
  <c r="X335" i="3" s="1"/>
  <c r="Y335" i="3" s="1"/>
  <c r="Z335" i="3" s="1"/>
  <c r="AA335" i="3" s="1"/>
  <c r="W406" i="3"/>
  <c r="X406" i="3" s="1"/>
  <c r="Y406" i="3" s="1"/>
  <c r="Z406" i="3" s="1"/>
  <c r="AA406" i="3" s="1"/>
  <c r="W414" i="3"/>
  <c r="W422" i="3"/>
  <c r="W425" i="3"/>
  <c r="W434" i="3"/>
  <c r="X434" i="3" s="1"/>
  <c r="Y434" i="3" s="1"/>
  <c r="W446" i="3"/>
  <c r="X446" i="3" s="1"/>
  <c r="Y446" i="3" s="1"/>
  <c r="Z446" i="3" s="1"/>
  <c r="AA446" i="3" s="1"/>
  <c r="W494" i="3"/>
  <c r="W518" i="3"/>
  <c r="X518" i="3" s="1"/>
  <c r="Y518" i="3" s="1"/>
  <c r="Z518" i="3" s="1"/>
  <c r="AA518" i="3" s="1"/>
  <c r="W551" i="3"/>
  <c r="X551" i="3" s="1"/>
  <c r="Y551" i="3" s="1"/>
  <c r="Z551" i="3" s="1"/>
  <c r="AA551" i="3" s="1"/>
  <c r="W647" i="3"/>
  <c r="X647" i="3" s="1"/>
  <c r="Y647" i="3" s="1"/>
  <c r="W685" i="3"/>
  <c r="W701" i="3"/>
  <c r="W726" i="3"/>
  <c r="W733" i="3"/>
  <c r="X733" i="3" s="1"/>
  <c r="Y733" i="3" s="1"/>
  <c r="Z733" i="3" s="1"/>
  <c r="AA733" i="3" s="1"/>
  <c r="W736" i="3"/>
  <c r="X736" i="3" s="1"/>
  <c r="Y736" i="3" s="1"/>
  <c r="Z736" i="3" s="1"/>
  <c r="AA736" i="3" s="1"/>
  <c r="W742" i="3"/>
  <c r="X742" i="3" s="1"/>
  <c r="Y742" i="3" s="1"/>
  <c r="Z742" i="3" s="1"/>
  <c r="AA742" i="3" s="1"/>
  <c r="W756" i="3"/>
  <c r="W785" i="3"/>
  <c r="W801" i="3"/>
  <c r="X811" i="3"/>
  <c r="Y811" i="3" s="1"/>
  <c r="Z811" i="3" s="1"/>
  <c r="AA811" i="3" s="1"/>
  <c r="W815" i="3"/>
  <c r="W820" i="3"/>
  <c r="X820" i="3" s="1"/>
  <c r="Y820" i="3" s="1"/>
  <c r="Z820" i="3" s="1"/>
  <c r="AA820" i="3" s="1"/>
  <c r="W843" i="3"/>
  <c r="W867" i="3"/>
  <c r="X867" i="3" s="1"/>
  <c r="Y867" i="3" s="1"/>
  <c r="Z867" i="3" s="1"/>
  <c r="AA867" i="3" s="1"/>
  <c r="W875" i="3"/>
  <c r="W881" i="3"/>
  <c r="W886" i="3"/>
  <c r="W891" i="3"/>
  <c r="W1006" i="3"/>
  <c r="W1025" i="3"/>
  <c r="X1025" i="3" s="1"/>
  <c r="Y1025" i="3" s="1"/>
  <c r="Z1025" i="3" s="1"/>
  <c r="AA1025" i="3" s="1"/>
  <c r="W1042" i="3"/>
  <c r="X1042" i="3" s="1"/>
  <c r="Y1042" i="3" s="1"/>
  <c r="Z1042" i="3" s="1"/>
  <c r="W1045" i="3"/>
  <c r="X1045" i="3" s="1"/>
  <c r="Y1045" i="3" s="1"/>
  <c r="Z1045" i="3" s="1"/>
  <c r="AA1045" i="3" s="1"/>
  <c r="W1048" i="3"/>
  <c r="Q1089" i="3"/>
  <c r="P1089" i="3"/>
  <c r="W1098" i="3"/>
  <c r="W1112" i="3"/>
  <c r="X1112" i="3" s="1"/>
  <c r="Y1112" i="3" s="1"/>
  <c r="P1166" i="3"/>
  <c r="W1201" i="3"/>
  <c r="X1201" i="3" s="1"/>
  <c r="Y1201" i="3" s="1"/>
  <c r="Z1201" i="3" s="1"/>
  <c r="P1269" i="3"/>
  <c r="Q1269" i="3"/>
  <c r="P1292" i="3"/>
  <c r="Q1292" i="3"/>
  <c r="W1318" i="3"/>
  <c r="W1407" i="3"/>
  <c r="P1425" i="3"/>
  <c r="Q1425" i="3"/>
  <c r="W1449" i="3"/>
  <c r="X1449" i="3" s="1"/>
  <c r="Y1449" i="3" s="1"/>
  <c r="Z1449" i="3" s="1"/>
  <c r="AA1449" i="3" s="1"/>
  <c r="Q1450" i="3"/>
  <c r="P1450" i="3"/>
  <c r="W1470" i="3"/>
  <c r="X1470" i="3" s="1"/>
  <c r="Y1470" i="3" s="1"/>
  <c r="Q1621" i="3"/>
  <c r="P1621" i="3"/>
  <c r="Q1676" i="3"/>
  <c r="P1676" i="3"/>
  <c r="P1804" i="3"/>
  <c r="Q1804" i="3"/>
  <c r="W310" i="3"/>
  <c r="W323" i="3"/>
  <c r="W342" i="3"/>
  <c r="W355" i="3"/>
  <c r="W377" i="3"/>
  <c r="X377" i="3" s="1"/>
  <c r="Y377" i="3" s="1"/>
  <c r="Z377" i="3" s="1"/>
  <c r="AA377" i="3" s="1"/>
  <c r="X378" i="3"/>
  <c r="Y378" i="3" s="1"/>
  <c r="Z378" i="3" s="1"/>
  <c r="AA378" i="3" s="1"/>
  <c r="X387" i="3"/>
  <c r="Y387" i="3" s="1"/>
  <c r="Z387" i="3" s="1"/>
  <c r="AA387" i="3" s="1"/>
  <c r="X401" i="3"/>
  <c r="Y401" i="3" s="1"/>
  <c r="Z401" i="3" s="1"/>
  <c r="AA401" i="3" s="1"/>
  <c r="W403" i="3"/>
  <c r="X409" i="3"/>
  <c r="Y409" i="3" s="1"/>
  <c r="Z409" i="3" s="1"/>
  <c r="AA409" i="3" s="1"/>
  <c r="W411" i="3"/>
  <c r="X417" i="3"/>
  <c r="Y417" i="3" s="1"/>
  <c r="Z417" i="3" s="1"/>
  <c r="AA417" i="3" s="1"/>
  <c r="W419" i="3"/>
  <c r="X419" i="3" s="1"/>
  <c r="Y419" i="3" s="1"/>
  <c r="Z419" i="3" s="1"/>
  <c r="AA419" i="3" s="1"/>
  <c r="W466" i="3"/>
  <c r="X466" i="3" s="1"/>
  <c r="Y466" i="3" s="1"/>
  <c r="Z466" i="3" s="1"/>
  <c r="AA466" i="3" s="1"/>
  <c r="W495" i="3"/>
  <c r="X495" i="3" s="1"/>
  <c r="Y495" i="3" s="1"/>
  <c r="Z495" i="3" s="1"/>
  <c r="AA495" i="3" s="1"/>
  <c r="W504" i="3"/>
  <c r="X504" i="3" s="1"/>
  <c r="Y504" i="3" s="1"/>
  <c r="W519" i="3"/>
  <c r="W558" i="3"/>
  <c r="W561" i="3"/>
  <c r="Z575" i="3"/>
  <c r="AA575" i="3" s="1"/>
  <c r="W579" i="3"/>
  <c r="X579" i="3" s="1"/>
  <c r="Y579" i="3" s="1"/>
  <c r="Z579" i="3" s="1"/>
  <c r="AA579" i="3" s="1"/>
  <c r="W595" i="3"/>
  <c r="X595" i="3" s="1"/>
  <c r="Y595" i="3" s="1"/>
  <c r="Z595" i="3" s="1"/>
  <c r="AA595" i="3" s="1"/>
  <c r="W603" i="3"/>
  <c r="X603" i="3" s="1"/>
  <c r="Y603" i="3" s="1"/>
  <c r="Z603" i="3" s="1"/>
  <c r="AA603" i="3" s="1"/>
  <c r="W624" i="3"/>
  <c r="X624" i="3" s="1"/>
  <c r="Y624" i="3" s="1"/>
  <c r="W627" i="3"/>
  <c r="X627" i="3" s="1"/>
  <c r="Y627" i="3" s="1"/>
  <c r="W635" i="3"/>
  <c r="X635" i="3" s="1"/>
  <c r="Y635" i="3" s="1"/>
  <c r="W644" i="3"/>
  <c r="X644" i="3" s="1"/>
  <c r="Y644" i="3" s="1"/>
  <c r="W658" i="3"/>
  <c r="W671" i="3"/>
  <c r="X671" i="3" s="1"/>
  <c r="Y671" i="3" s="1"/>
  <c r="Z671" i="3" s="1"/>
  <c r="AA671" i="3" s="1"/>
  <c r="W683" i="3"/>
  <c r="X683" i="3" s="1"/>
  <c r="Y683" i="3" s="1"/>
  <c r="Z683" i="3" s="1"/>
  <c r="AA683" i="3" s="1"/>
  <c r="X765" i="3"/>
  <c r="Y765" i="3" s="1"/>
  <c r="Z765" i="3" s="1"/>
  <c r="AA765" i="3" s="1"/>
  <c r="W789" i="3"/>
  <c r="X789" i="3" s="1"/>
  <c r="Y789" i="3" s="1"/>
  <c r="Z789" i="3" s="1"/>
  <c r="AA789" i="3" s="1"/>
  <c r="W798" i="3"/>
  <c r="W799" i="3"/>
  <c r="W853" i="3"/>
  <c r="W865" i="3"/>
  <c r="W870" i="3"/>
  <c r="X870" i="3" s="1"/>
  <c r="Y870" i="3" s="1"/>
  <c r="Z870" i="3" s="1"/>
  <c r="AA870" i="3" s="1"/>
  <c r="W889" i="3"/>
  <c r="X889" i="3" s="1"/>
  <c r="Y889" i="3" s="1"/>
  <c r="Z889" i="3" s="1"/>
  <c r="AA889" i="3" s="1"/>
  <c r="W896" i="3"/>
  <c r="W902" i="3"/>
  <c r="W903" i="3"/>
  <c r="W942" i="3"/>
  <c r="Z948" i="3"/>
  <c r="X955" i="3"/>
  <c r="Y955" i="3" s="1"/>
  <c r="Z955" i="3" s="1"/>
  <c r="W972" i="3"/>
  <c r="Y972" i="3" s="1"/>
  <c r="W982" i="3"/>
  <c r="X982" i="3" s="1"/>
  <c r="Y982" i="3" s="1"/>
  <c r="W1011" i="3"/>
  <c r="W1017" i="3"/>
  <c r="W1033" i="3"/>
  <c r="P1057" i="3"/>
  <c r="P1058" i="3"/>
  <c r="X1080" i="3"/>
  <c r="Y1080" i="3" s="1"/>
  <c r="Q1134" i="3"/>
  <c r="P1134" i="3"/>
  <c r="W1145" i="3"/>
  <c r="X1145" i="3" s="1"/>
  <c r="Y1145" i="3" s="1"/>
  <c r="Z1145" i="3" s="1"/>
  <c r="AA1145" i="3" s="1"/>
  <c r="P1154" i="3"/>
  <c r="P1165" i="3"/>
  <c r="P1180" i="3"/>
  <c r="Q1233" i="3"/>
  <c r="Q1236" i="3"/>
  <c r="P1257" i="3"/>
  <c r="Q1257" i="3"/>
  <c r="W1325" i="3"/>
  <c r="X1325" i="3" s="1"/>
  <c r="Y1325" i="3" s="1"/>
  <c r="Z1325" i="3" s="1"/>
  <c r="AA1325" i="3" s="1"/>
  <c r="P1419" i="3"/>
  <c r="Q1419" i="3"/>
  <c r="X1428" i="3"/>
  <c r="Y1428" i="3" s="1"/>
  <c r="P1441" i="3"/>
  <c r="Q1441" i="3"/>
  <c r="W1453" i="3"/>
  <c r="P1558" i="3"/>
  <c r="Q1558" i="3"/>
  <c r="AA1558" i="3" s="1"/>
  <c r="W1733" i="3"/>
  <c r="W1737" i="3"/>
  <c r="W1769" i="3"/>
  <c r="Q1770" i="3"/>
  <c r="P1770" i="3"/>
  <c r="Q1801" i="3"/>
  <c r="P1801" i="3"/>
  <c r="W333" i="3"/>
  <c r="W365" i="3"/>
  <c r="W374" i="3"/>
  <c r="X374" i="3" s="1"/>
  <c r="Y374" i="3" s="1"/>
  <c r="W430" i="3"/>
  <c r="X430" i="3" s="1"/>
  <c r="Y430" i="3" s="1"/>
  <c r="W436" i="3"/>
  <c r="W448" i="3"/>
  <c r="X448" i="3" s="1"/>
  <c r="Y448" i="3" s="1"/>
  <c r="Z448" i="3" s="1"/>
  <c r="AA448" i="3" s="1"/>
  <c r="W526" i="3"/>
  <c r="W529" i="3"/>
  <c r="X529" i="3" s="1"/>
  <c r="Y529" i="3" s="1"/>
  <c r="Z529" i="3" s="1"/>
  <c r="AA529" i="3" s="1"/>
  <c r="W722" i="3"/>
  <c r="X729" i="3"/>
  <c r="Y729" i="3" s="1"/>
  <c r="W737" i="3"/>
  <c r="W749" i="3"/>
  <c r="W752" i="3"/>
  <c r="W761" i="3"/>
  <c r="Z826" i="3"/>
  <c r="AA826" i="3" s="1"/>
  <c r="W832" i="3"/>
  <c r="X832" i="3" s="1"/>
  <c r="Y832" i="3" s="1"/>
  <c r="Z832" i="3" s="1"/>
  <c r="AA832" i="3" s="1"/>
  <c r="W844" i="3"/>
  <c r="W863" i="3"/>
  <c r="W876" i="3"/>
  <c r="Z920" i="3"/>
  <c r="AA920" i="3" s="1"/>
  <c r="Z943" i="3"/>
  <c r="W966" i="3"/>
  <c r="P986" i="3"/>
  <c r="P1003" i="3"/>
  <c r="P1014" i="3"/>
  <c r="Q1025" i="3"/>
  <c r="W1130" i="3"/>
  <c r="W1133" i="3"/>
  <c r="Q1232" i="3"/>
  <c r="P1232" i="3"/>
  <c r="Q1303" i="3"/>
  <c r="P1303" i="3"/>
  <c r="P1385" i="3"/>
  <c r="Q1385" i="3"/>
  <c r="Z1624" i="3"/>
  <c r="Q1863" i="3"/>
  <c r="P1863" i="3"/>
  <c r="W1419" i="3"/>
  <c r="W1425" i="3"/>
  <c r="X1425" i="3" s="1"/>
  <c r="Y1425" i="3" s="1"/>
  <c r="Z1425" i="3" s="1"/>
  <c r="AA1425" i="3" s="1"/>
  <c r="W1500" i="3"/>
  <c r="Z1541" i="3"/>
  <c r="W1543" i="3"/>
  <c r="W1549" i="3"/>
  <c r="W1558" i="3"/>
  <c r="W1561" i="3"/>
  <c r="W1594" i="3"/>
  <c r="W1610" i="3"/>
  <c r="X1610" i="3" s="1"/>
  <c r="Y1610" i="3" s="1"/>
  <c r="Z1610" i="3" s="1"/>
  <c r="W1704" i="3"/>
  <c r="X1704" i="3" s="1"/>
  <c r="Y1704" i="3" s="1"/>
  <c r="Z1704" i="3" s="1"/>
  <c r="AA1704" i="3" s="1"/>
  <c r="W1744" i="3"/>
  <c r="X1744" i="3" s="1"/>
  <c r="Y1744" i="3" s="1"/>
  <c r="W1762" i="3"/>
  <c r="Q1812" i="3"/>
  <c r="P1812" i="3"/>
  <c r="P1951" i="3"/>
  <c r="Q1951" i="3"/>
  <c r="X1981" i="3"/>
  <c r="Y1981" i="3" s="1"/>
  <c r="Z1981" i="3" s="1"/>
  <c r="W2053" i="3"/>
  <c r="X2053" i="3" s="1"/>
  <c r="Y2053" i="3" s="1"/>
  <c r="Z2053" i="3" s="1"/>
  <c r="AA2053" i="3" s="1"/>
  <c r="P2148" i="3"/>
  <c r="Q2148" i="3"/>
  <c r="P2045" i="3"/>
  <c r="Q2045" i="3"/>
  <c r="Q2094" i="3"/>
  <c r="P2094" i="3"/>
  <c r="P2128" i="3"/>
  <c r="Q2128" i="3"/>
  <c r="Q2267" i="3"/>
  <c r="P2267" i="3"/>
  <c r="Q2339" i="3"/>
  <c r="P2339" i="3"/>
  <c r="Q2429" i="3"/>
  <c r="P2429" i="3"/>
  <c r="Q2454" i="3"/>
  <c r="P2454" i="3"/>
  <c r="Q2466" i="3"/>
  <c r="P2466" i="3"/>
  <c r="Q2857" i="3"/>
  <c r="P2857" i="3"/>
  <c r="P2888" i="3"/>
  <c r="Q2888" i="3"/>
  <c r="X2936" i="3"/>
  <c r="Y2936" i="3" s="1"/>
  <c r="W1091" i="3"/>
  <c r="X1091" i="3" s="1"/>
  <c r="Y1091" i="3" s="1"/>
  <c r="Z1091" i="3" s="1"/>
  <c r="AA1091" i="3" s="1"/>
  <c r="W1100" i="3"/>
  <c r="W1107" i="3"/>
  <c r="W1131" i="3"/>
  <c r="W1161" i="3"/>
  <c r="X1161" i="3" s="1"/>
  <c r="Y1161" i="3" s="1"/>
  <c r="Z1161" i="3" s="1"/>
  <c r="W1164" i="3"/>
  <c r="X1164" i="3" s="1"/>
  <c r="Y1164" i="3" s="1"/>
  <c r="Z1164" i="3" s="1"/>
  <c r="AA1164" i="3" s="1"/>
  <c r="W1165" i="3"/>
  <c r="W1170" i="3"/>
  <c r="W1173" i="3"/>
  <c r="X1173" i="3" s="1"/>
  <c r="Y1173" i="3" s="1"/>
  <c r="Z1173" i="3" s="1"/>
  <c r="AA1173" i="3" s="1"/>
  <c r="W1176" i="3"/>
  <c r="X1176" i="3" s="1"/>
  <c r="Y1176" i="3" s="1"/>
  <c r="Z1176" i="3" s="1"/>
  <c r="AA1176" i="3" s="1"/>
  <c r="W1189" i="3"/>
  <c r="Z1220" i="3"/>
  <c r="AA1220" i="3" s="1"/>
  <c r="W1288" i="3"/>
  <c r="X1288" i="3" s="1"/>
  <c r="Y1288" i="3" s="1"/>
  <c r="Z1288" i="3" s="1"/>
  <c r="W1300" i="3"/>
  <c r="W1349" i="3"/>
  <c r="W1368" i="3"/>
  <c r="W1369" i="3"/>
  <c r="X1369" i="3" s="1"/>
  <c r="Y1369" i="3" s="1"/>
  <c r="Z1369" i="3" s="1"/>
  <c r="AA1369" i="3" s="1"/>
  <c r="W1371" i="3"/>
  <c r="W1374" i="3"/>
  <c r="X1482" i="3"/>
  <c r="Y1482" i="3" s="1"/>
  <c r="W1553" i="3"/>
  <c r="W1604" i="3"/>
  <c r="Z1672" i="3"/>
  <c r="AA1672" i="3" s="1"/>
  <c r="X1720" i="3"/>
  <c r="Y1720" i="3" s="1"/>
  <c r="X1752" i="3"/>
  <c r="Y1752" i="3" s="1"/>
  <c r="X1768" i="3"/>
  <c r="Y1768" i="3" s="1"/>
  <c r="W1774" i="3"/>
  <c r="Q1810" i="3"/>
  <c r="P1810" i="3"/>
  <c r="Z1877" i="3"/>
  <c r="W1885" i="3"/>
  <c r="W1991" i="3"/>
  <c r="W2089" i="3"/>
  <c r="Q2118" i="3"/>
  <c r="P2118" i="3"/>
  <c r="Q2121" i="3"/>
  <c r="Q2243" i="3"/>
  <c r="P2243" i="3"/>
  <c r="Q2315" i="3"/>
  <c r="P2315" i="3"/>
  <c r="X2416" i="3"/>
  <c r="Y2416" i="3" s="1"/>
  <c r="Z2416" i="3" s="1"/>
  <c r="AA2416" i="3" s="1"/>
  <c r="Q2432" i="3"/>
  <c r="P2432" i="3"/>
  <c r="P2611" i="3"/>
  <c r="Q2611" i="3"/>
  <c r="Q2619" i="3"/>
  <c r="P2619" i="3"/>
  <c r="W1245" i="3"/>
  <c r="W1261" i="3"/>
  <c r="X1261" i="3" s="1"/>
  <c r="Y1261" i="3" s="1"/>
  <c r="Z1261" i="3" s="1"/>
  <c r="W1273" i="3"/>
  <c r="W1308" i="3"/>
  <c r="W1356" i="3"/>
  <c r="X1356" i="3" s="1"/>
  <c r="Y1356" i="3" s="1"/>
  <c r="Z1356" i="3" s="1"/>
  <c r="AA1356" i="3" s="1"/>
  <c r="X1363" i="3"/>
  <c r="Y1363" i="3" s="1"/>
  <c r="Z1363" i="3" s="1"/>
  <c r="AA1363" i="3" s="1"/>
  <c r="W1550" i="3"/>
  <c r="W1562" i="3"/>
  <c r="P1577" i="3"/>
  <c r="W1588" i="3"/>
  <c r="Q1593" i="3"/>
  <c r="AA1593" i="3" s="1"/>
  <c r="W1617" i="3"/>
  <c r="W1622" i="3"/>
  <c r="W1630" i="3"/>
  <c r="W1683" i="3"/>
  <c r="X1683" i="3" s="1"/>
  <c r="Y1683" i="3" s="1"/>
  <c r="W1700" i="3"/>
  <c r="X1700" i="3" s="1"/>
  <c r="Y1700" i="3" s="1"/>
  <c r="Q1708" i="3"/>
  <c r="W1717" i="3"/>
  <c r="X1717" i="3" s="1"/>
  <c r="Y1717" i="3" s="1"/>
  <c r="Z1717" i="3" s="1"/>
  <c r="AA1717" i="3" s="1"/>
  <c r="W1724" i="3"/>
  <c r="W1740" i="3"/>
  <c r="W1749" i="3"/>
  <c r="W1756" i="3"/>
  <c r="X1756" i="3" s="1"/>
  <c r="Y1756" i="3" s="1"/>
  <c r="Q1757" i="3"/>
  <c r="W1760" i="3"/>
  <c r="X1760" i="3" s="1"/>
  <c r="Y1760" i="3" s="1"/>
  <c r="Z1760" i="3" s="1"/>
  <c r="AA1760" i="3" s="1"/>
  <c r="Q1761" i="3"/>
  <c r="P1765" i="3"/>
  <c r="W1766" i="3"/>
  <c r="W1789" i="3"/>
  <c r="W1792" i="3"/>
  <c r="X1792" i="3" s="1"/>
  <c r="Y1792" i="3" s="1"/>
  <c r="P1793" i="3"/>
  <c r="Q1814" i="3"/>
  <c r="W1907" i="3"/>
  <c r="Q1931" i="3"/>
  <c r="W2069" i="3"/>
  <c r="X2069" i="3" s="1"/>
  <c r="Y2069" i="3" s="1"/>
  <c r="Z2069" i="3" s="1"/>
  <c r="AA2069" i="3" s="1"/>
  <c r="Q2074" i="3"/>
  <c r="P2074" i="3"/>
  <c r="Q2158" i="3"/>
  <c r="P2158" i="3"/>
  <c r="Q2251" i="3"/>
  <c r="P2251" i="3"/>
  <c r="P2286" i="3"/>
  <c r="Q2286" i="3"/>
  <c r="W1608" i="3"/>
  <c r="W1618" i="3"/>
  <c r="X1618" i="3" s="1"/>
  <c r="Y1618" i="3" s="1"/>
  <c r="Z1618" i="3" s="1"/>
  <c r="W1710" i="3"/>
  <c r="Q1786" i="3"/>
  <c r="P1786" i="3"/>
  <c r="Q1821" i="3"/>
  <c r="P1821" i="3"/>
  <c r="P1830" i="3"/>
  <c r="Q1830" i="3"/>
  <c r="Q2033" i="3"/>
  <c r="P2033" i="3"/>
  <c r="W2061" i="3"/>
  <c r="X2061" i="3" s="1"/>
  <c r="Y2061" i="3" s="1"/>
  <c r="Z2061" i="3" s="1"/>
  <c r="AA2061" i="3" s="1"/>
  <c r="P2093" i="3"/>
  <c r="Q2093" i="3"/>
  <c r="P2196" i="3"/>
  <c r="Q2196" i="3"/>
  <c r="AA2196" i="3" s="1"/>
  <c r="P2302" i="3"/>
  <c r="Q2302" i="3"/>
  <c r="P2428" i="3"/>
  <c r="Q2428" i="3"/>
  <c r="P2583" i="3"/>
  <c r="Q2583" i="3"/>
  <c r="P2680" i="3"/>
  <c r="Q2680" i="3"/>
  <c r="W1080" i="3"/>
  <c r="W1099" i="3"/>
  <c r="X1099" i="3" s="1"/>
  <c r="Y1099" i="3" s="1"/>
  <c r="Z1099" i="3" s="1"/>
  <c r="W1163" i="3"/>
  <c r="W1205" i="3"/>
  <c r="X1205" i="3" s="1"/>
  <c r="Y1205" i="3" s="1"/>
  <c r="Z1205" i="3" s="1"/>
  <c r="AA1205" i="3" s="1"/>
  <c r="W1212" i="3"/>
  <c r="X1212" i="3" s="1"/>
  <c r="Y1212" i="3" s="1"/>
  <c r="Z1212" i="3" s="1"/>
  <c r="W1240" i="3"/>
  <c r="W1250" i="3"/>
  <c r="W1335" i="3"/>
  <c r="W1338" i="3"/>
  <c r="X1338" i="3" s="1"/>
  <c r="Y1338" i="3" s="1"/>
  <c r="Z1338" i="3" s="1"/>
  <c r="AA1338" i="3" s="1"/>
  <c r="W1367" i="3"/>
  <c r="W1384" i="3"/>
  <c r="W1411" i="3"/>
  <c r="X1458" i="3"/>
  <c r="Y1458" i="3" s="1"/>
  <c r="Z1458" i="3" s="1"/>
  <c r="AA1458" i="3" s="1"/>
  <c r="W1459" i="3"/>
  <c r="Q1512" i="3"/>
  <c r="AA1512" i="3" s="1"/>
  <c r="Q1550" i="3"/>
  <c r="AA1550" i="3" s="1"/>
  <c r="W1557" i="3"/>
  <c r="W1563" i="3"/>
  <c r="Q1567" i="3"/>
  <c r="AA1567" i="3" s="1"/>
  <c r="W1582" i="3"/>
  <c r="Q1586" i="3"/>
  <c r="AA1586" i="3" s="1"/>
  <c r="W1602" i="3"/>
  <c r="W1605" i="3"/>
  <c r="W1614" i="3"/>
  <c r="X1614" i="3" s="1"/>
  <c r="Y1614" i="3" s="1"/>
  <c r="Z1614" i="3" s="1"/>
  <c r="AA1614" i="3" s="1"/>
  <c r="Q1625" i="3"/>
  <c r="W1632" i="3"/>
  <c r="P1696" i="3"/>
  <c r="Q1700" i="3"/>
  <c r="P1713" i="3"/>
  <c r="W1716" i="3"/>
  <c r="Q1724" i="3"/>
  <c r="Q1740" i="3"/>
  <c r="W1745" i="3"/>
  <c r="P1746" i="3"/>
  <c r="Q1756" i="3"/>
  <c r="Q1760" i="3"/>
  <c r="Q1764" i="3"/>
  <c r="Q1772" i="3"/>
  <c r="W1785" i="3"/>
  <c r="X1785" i="3" s="1"/>
  <c r="Y1785" i="3" s="1"/>
  <c r="Z1785" i="3" s="1"/>
  <c r="AA1785" i="3" s="1"/>
  <c r="W1788" i="3"/>
  <c r="X1788" i="3" s="1"/>
  <c r="Y1788" i="3" s="1"/>
  <c r="Q1802" i="3"/>
  <c r="P1802" i="3"/>
  <c r="P2049" i="3"/>
  <c r="Q2049" i="3"/>
  <c r="Q2065" i="3"/>
  <c r="X2088" i="3"/>
  <c r="Y2088" i="3" s="1"/>
  <c r="P2153" i="3"/>
  <c r="Q2153" i="3"/>
  <c r="Q2263" i="3"/>
  <c r="P2263" i="3"/>
  <c r="P2591" i="3"/>
  <c r="Q2591" i="3"/>
  <c r="W1034" i="3"/>
  <c r="X1034" i="3" s="1"/>
  <c r="Y1034" i="3" s="1"/>
  <c r="Z1034" i="3" s="1"/>
  <c r="AA1034" i="3" s="1"/>
  <c r="W1067" i="3"/>
  <c r="X1068" i="3"/>
  <c r="Y1068" i="3" s="1"/>
  <c r="Z1068" i="3" s="1"/>
  <c r="AA1068" i="3" s="1"/>
  <c r="P1082" i="3"/>
  <c r="P1096" i="3"/>
  <c r="P1130" i="3"/>
  <c r="W1139" i="3"/>
  <c r="P1194" i="3"/>
  <c r="Q1201" i="3"/>
  <c r="Z1222" i="3"/>
  <c r="W1281" i="3"/>
  <c r="W1297" i="3"/>
  <c r="X1297" i="3" s="1"/>
  <c r="Y1297" i="3" s="1"/>
  <c r="Z1297" i="3" s="1"/>
  <c r="AA1297" i="3" s="1"/>
  <c r="Q1341" i="3"/>
  <c r="P1350" i="3"/>
  <c r="W1355" i="3"/>
  <c r="P1370" i="3"/>
  <c r="Q1373" i="3"/>
  <c r="P1388" i="3"/>
  <c r="Q1407" i="3"/>
  <c r="Q1430" i="3"/>
  <c r="W1441" i="3"/>
  <c r="Q1508" i="3"/>
  <c r="P1566" i="3"/>
  <c r="P1571" i="3"/>
  <c r="P1585" i="3"/>
  <c r="Q1606" i="3"/>
  <c r="AA1606" i="3" s="1"/>
  <c r="Z1625" i="3"/>
  <c r="AA1625" i="3" s="1"/>
  <c r="Q1674" i="3"/>
  <c r="AA1674" i="3" s="1"/>
  <c r="W1692" i="3"/>
  <c r="W1748" i="3"/>
  <c r="X1748" i="3" s="1"/>
  <c r="Y1748" i="3" s="1"/>
  <c r="P1836" i="3"/>
  <c r="Q1836" i="3"/>
  <c r="W1843" i="3"/>
  <c r="X1843" i="3" s="1"/>
  <c r="Y1843" i="3" s="1"/>
  <c r="Z1843" i="3" s="1"/>
  <c r="AA1843" i="3" s="1"/>
  <c r="P1952" i="3"/>
  <c r="P2029" i="3"/>
  <c r="Q2029" i="3"/>
  <c r="Q2046" i="3"/>
  <c r="P2046" i="3"/>
  <c r="Q2106" i="3"/>
  <c r="P2106" i="3"/>
  <c r="Q2114" i="3"/>
  <c r="P2114" i="3"/>
  <c r="Q2138" i="3"/>
  <c r="P2138" i="3"/>
  <c r="Q2207" i="3"/>
  <c r="P2207" i="3"/>
  <c r="Q2394" i="3"/>
  <c r="P2394" i="3"/>
  <c r="Q2539" i="3"/>
  <c r="P2539" i="3"/>
  <c r="Q2553" i="3"/>
  <c r="P2553" i="3"/>
  <c r="P2576" i="3"/>
  <c r="Q2576" i="3"/>
  <c r="P2461" i="3"/>
  <c r="Q2461" i="3"/>
  <c r="P2739" i="3"/>
  <c r="Q2739" i="3"/>
  <c r="P2785" i="3"/>
  <c r="Q2785" i="3"/>
  <c r="AA2785" i="3" s="1"/>
  <c r="Q2820" i="3"/>
  <c r="P2820" i="3"/>
  <c r="W1772" i="3"/>
  <c r="X1772" i="3" s="1"/>
  <c r="Y1772" i="3" s="1"/>
  <c r="Z1772" i="3" s="1"/>
  <c r="AA1772" i="3" s="1"/>
  <c r="W1824" i="3"/>
  <c r="W1838" i="3"/>
  <c r="X1838" i="3" s="1"/>
  <c r="Y1838" i="3" s="1"/>
  <c r="Z1838" i="3" s="1"/>
  <c r="W1864" i="3"/>
  <c r="X1864" i="3" s="1"/>
  <c r="Y1864" i="3" s="1"/>
  <c r="Z1864" i="3" s="1"/>
  <c r="W1890" i="3"/>
  <c r="W1925" i="3"/>
  <c r="X1925" i="3" s="1"/>
  <c r="Y1925" i="3" s="1"/>
  <c r="Z1925" i="3" s="1"/>
  <c r="Z1944" i="3"/>
  <c r="AA1944" i="3" s="1"/>
  <c r="W1977" i="3"/>
  <c r="W2039" i="3"/>
  <c r="W2078" i="3"/>
  <c r="X2078" i="3" s="1"/>
  <c r="Y2078" i="3" s="1"/>
  <c r="Z2078" i="3" s="1"/>
  <c r="W2081" i="3"/>
  <c r="X2151" i="3"/>
  <c r="Y2151" i="3" s="1"/>
  <c r="W2195" i="3"/>
  <c r="W2214" i="3"/>
  <c r="W2235" i="3"/>
  <c r="W2250" i="3"/>
  <c r="X2292" i="3"/>
  <c r="Y2292" i="3" s="1"/>
  <c r="W2357" i="3"/>
  <c r="X2357" i="3" s="1"/>
  <c r="Y2357" i="3" s="1"/>
  <c r="Z2357" i="3" s="1"/>
  <c r="W2409" i="3"/>
  <c r="P2421" i="3"/>
  <c r="Q2421" i="3"/>
  <c r="W2434" i="3"/>
  <c r="W2446" i="3"/>
  <c r="W2568" i="3"/>
  <c r="Q2573" i="3"/>
  <c r="P2573" i="3"/>
  <c r="P2618" i="3"/>
  <c r="Q2618" i="3"/>
  <c r="Q2692" i="3"/>
  <c r="P2692" i="3"/>
  <c r="Q2699" i="3"/>
  <c r="P2699" i="3"/>
  <c r="P2702" i="3"/>
  <c r="Q2702" i="3"/>
  <c r="W2723" i="3"/>
  <c r="Q2770" i="3"/>
  <c r="P2770" i="3"/>
  <c r="Q2871" i="3"/>
  <c r="P2871" i="3"/>
  <c r="Q2892" i="3"/>
  <c r="P2892" i="3"/>
  <c r="Q2971" i="3"/>
  <c r="P2971" i="3"/>
  <c r="Q2985" i="3"/>
  <c r="P2985" i="3"/>
  <c r="W1793" i="3"/>
  <c r="W1801" i="3"/>
  <c r="W1822" i="3"/>
  <c r="W1825" i="3"/>
  <c r="W1971" i="3"/>
  <c r="X1971" i="3" s="1"/>
  <c r="Y1971" i="3" s="1"/>
  <c r="Z1971" i="3" s="1"/>
  <c r="W2021" i="3"/>
  <c r="X2021" i="3" s="1"/>
  <c r="Y2021" i="3" s="1"/>
  <c r="Z2021" i="3" s="1"/>
  <c r="AA2021" i="3" s="1"/>
  <c r="X2040" i="3"/>
  <c r="Y2040" i="3" s="1"/>
  <c r="W2068" i="3"/>
  <c r="X2068" i="3" s="1"/>
  <c r="Y2068" i="3" s="1"/>
  <c r="W2076" i="3"/>
  <c r="W2098" i="3"/>
  <c r="W2116" i="3"/>
  <c r="W2125" i="3"/>
  <c r="W2140" i="3"/>
  <c r="X2140" i="3" s="1"/>
  <c r="Y2140" i="3" s="1"/>
  <c r="Z2140" i="3" s="1"/>
  <c r="AA2140" i="3" s="1"/>
  <c r="W2146" i="3"/>
  <c r="X2146" i="3" s="1"/>
  <c r="Y2146" i="3" s="1"/>
  <c r="Z2146" i="3" s="1"/>
  <c r="AA2146" i="3" s="1"/>
  <c r="W2205" i="3"/>
  <c r="W2217" i="3"/>
  <c r="W2230" i="3"/>
  <c r="W2241" i="3"/>
  <c r="W2253" i="3"/>
  <c r="W2317" i="3"/>
  <c r="W2327" i="3"/>
  <c r="X2327" i="3" s="1"/>
  <c r="Y2327" i="3" s="1"/>
  <c r="Z2327" i="3" s="1"/>
  <c r="AA2327" i="3" s="1"/>
  <c r="W2337" i="3"/>
  <c r="W2349" i="3"/>
  <c r="W2358" i="3"/>
  <c r="W2385" i="3"/>
  <c r="Q2406" i="3"/>
  <c r="P2406" i="3"/>
  <c r="W2423" i="3"/>
  <c r="X2423" i="3" s="1"/>
  <c r="Y2423" i="3" s="1"/>
  <c r="Z2423" i="3" s="1"/>
  <c r="Q2544" i="3"/>
  <c r="W2549" i="3"/>
  <c r="P2667" i="3"/>
  <c r="Q2667" i="3"/>
  <c r="W2698" i="3"/>
  <c r="Z2808" i="3"/>
  <c r="P2822" i="3"/>
  <c r="Q2822" i="3"/>
  <c r="Q2876" i="3"/>
  <c r="P2876" i="3"/>
  <c r="W1839" i="3"/>
  <c r="W1842" i="3"/>
  <c r="W2014" i="3"/>
  <c r="W2030" i="3"/>
  <c r="W2038" i="3"/>
  <c r="W2047" i="3"/>
  <c r="X2047" i="3" s="1"/>
  <c r="Y2047" i="3" s="1"/>
  <c r="Z2047" i="3" s="1"/>
  <c r="W2119" i="3"/>
  <c r="X2119" i="3" s="1"/>
  <c r="Y2119" i="3" s="1"/>
  <c r="Z2119" i="3" s="1"/>
  <c r="W2122" i="3"/>
  <c r="W2141" i="3"/>
  <c r="X2162" i="3"/>
  <c r="Y2162" i="3" s="1"/>
  <c r="Z2162" i="3" s="1"/>
  <c r="W2194" i="3"/>
  <c r="W2198" i="3"/>
  <c r="W2276" i="3"/>
  <c r="W2297" i="3"/>
  <c r="X2297" i="3" s="1"/>
  <c r="Y2297" i="3" s="1"/>
  <c r="Z2297" i="3" s="1"/>
  <c r="W2304" i="3"/>
  <c r="W2340" i="3"/>
  <c r="W2408" i="3"/>
  <c r="X2408" i="3" s="1"/>
  <c r="Y2408" i="3" s="1"/>
  <c r="W2417" i="3"/>
  <c r="X2434" i="3"/>
  <c r="Y2434" i="3" s="1"/>
  <c r="Z2434" i="3" s="1"/>
  <c r="Q2450" i="3"/>
  <c r="P2450" i="3"/>
  <c r="Q2481" i="3"/>
  <c r="P2481" i="3"/>
  <c r="W2600" i="3"/>
  <c r="P2612" i="3"/>
  <c r="Q2612" i="3"/>
  <c r="Q2664" i="3"/>
  <c r="P2664" i="3"/>
  <c r="Q2695" i="3"/>
  <c r="Q2705" i="3"/>
  <c r="P2705" i="3"/>
  <c r="Q2806" i="3"/>
  <c r="P2806" i="3"/>
  <c r="W2813" i="3"/>
  <c r="W2824" i="3"/>
  <c r="Q2837" i="3"/>
  <c r="P2837" i="3"/>
  <c r="P2846" i="3"/>
  <c r="Q2846" i="3"/>
  <c r="Z2881" i="3"/>
  <c r="Q2886" i="3"/>
  <c r="P2886" i="3"/>
  <c r="Q2917" i="3"/>
  <c r="P2917" i="3"/>
  <c r="W1800" i="3"/>
  <c r="X1800" i="3" s="1"/>
  <c r="Y1800" i="3" s="1"/>
  <c r="W1808" i="3"/>
  <c r="X1808" i="3" s="1"/>
  <c r="Y1808" i="3" s="1"/>
  <c r="Z1808" i="3" s="1"/>
  <c r="Q1832" i="3"/>
  <c r="W1848" i="3"/>
  <c r="P1855" i="3"/>
  <c r="P1895" i="3"/>
  <c r="Q1963" i="3"/>
  <c r="W1966" i="3"/>
  <c r="Q1967" i="3"/>
  <c r="Q1971" i="3"/>
  <c r="Q1975" i="3"/>
  <c r="W1979" i="3"/>
  <c r="W1984" i="3"/>
  <c r="P1991" i="3"/>
  <c r="P1996" i="3"/>
  <c r="W2005" i="3"/>
  <c r="P2006" i="3"/>
  <c r="Q2010" i="3"/>
  <c r="W2020" i="3"/>
  <c r="P2021" i="3"/>
  <c r="P2022" i="3"/>
  <c r="W2025" i="3"/>
  <c r="P2053" i="3"/>
  <c r="Q2068" i="3"/>
  <c r="W2072" i="3"/>
  <c r="Q2076" i="3"/>
  <c r="P2098" i="3"/>
  <c r="Q2101" i="3"/>
  <c r="Q2116" i="3"/>
  <c r="P2130" i="3"/>
  <c r="P2140" i="3"/>
  <c r="P2146" i="3"/>
  <c r="Q2161" i="3"/>
  <c r="X2167" i="3"/>
  <c r="Y2167" i="3" s="1"/>
  <c r="Z2167" i="3" s="1"/>
  <c r="Q2205" i="3"/>
  <c r="Q2217" i="3"/>
  <c r="Q2253" i="3"/>
  <c r="P2283" i="3"/>
  <c r="W2293" i="3"/>
  <c r="W2307" i="3"/>
  <c r="W2313" i="3"/>
  <c r="Q2317" i="3"/>
  <c r="W2329" i="3"/>
  <c r="X2329" i="3" s="1"/>
  <c r="Y2329" i="3" s="1"/>
  <c r="Z2329" i="3" s="1"/>
  <c r="AA2329" i="3" s="1"/>
  <c r="Q2337" i="3"/>
  <c r="W2353" i="3"/>
  <c r="W2380" i="3"/>
  <c r="W2425" i="3"/>
  <c r="P2500" i="3"/>
  <c r="Q2500" i="3"/>
  <c r="P2524" i="3"/>
  <c r="Q2524" i="3"/>
  <c r="Q2543" i="3"/>
  <c r="P2572" i="3"/>
  <c r="Q2572" i="3"/>
  <c r="Q2584" i="3"/>
  <c r="W2589" i="3"/>
  <c r="W2608" i="3"/>
  <c r="W2663" i="3"/>
  <c r="X2663" i="3" s="1"/>
  <c r="Y2663" i="3" s="1"/>
  <c r="Z2663" i="3" s="1"/>
  <c r="AA2663" i="3" s="1"/>
  <c r="W2749" i="3"/>
  <c r="Z2798" i="3"/>
  <c r="AA2837" i="3"/>
  <c r="Q2914" i="3"/>
  <c r="P2914" i="3"/>
  <c r="Q2925" i="3"/>
  <c r="P2925" i="3"/>
  <c r="Q2934" i="3"/>
  <c r="P2934" i="3"/>
  <c r="X1784" i="3"/>
  <c r="Y1784" i="3" s="1"/>
  <c r="X1796" i="3"/>
  <c r="Y1796" i="3" s="1"/>
  <c r="P1797" i="3"/>
  <c r="X1804" i="3"/>
  <c r="Y1804" i="3" s="1"/>
  <c r="P1805" i="3"/>
  <c r="W1806" i="3"/>
  <c r="Z1810" i="3"/>
  <c r="AA1810" i="3" s="1"/>
  <c r="W1819" i="3"/>
  <c r="X1819" i="3" s="1"/>
  <c r="Y1819" i="3" s="1"/>
  <c r="Z1819" i="3" s="1"/>
  <c r="P1871" i="3"/>
  <c r="W1875" i="3"/>
  <c r="W1894" i="3"/>
  <c r="Q1898" i="3"/>
  <c r="P1920" i="3"/>
  <c r="W1962" i="3"/>
  <c r="X1963" i="3"/>
  <c r="Y1963" i="3" s="1"/>
  <c r="Z1963" i="3" s="1"/>
  <c r="AA1963" i="3" s="1"/>
  <c r="W2015" i="3"/>
  <c r="W2018" i="3"/>
  <c r="W2043" i="3"/>
  <c r="X2116" i="3"/>
  <c r="Y2116" i="3" s="1"/>
  <c r="W2129" i="3"/>
  <c r="P2160" i="3"/>
  <c r="P2166" i="3"/>
  <c r="W2192" i="3"/>
  <c r="W2210" i="3"/>
  <c r="X2210" i="3" s="1"/>
  <c r="Y2210" i="3" s="1"/>
  <c r="Z2210" i="3" s="1"/>
  <c r="AA2210" i="3" s="1"/>
  <c r="W2228" i="3"/>
  <c r="W2240" i="3"/>
  <c r="X2240" i="3" s="1"/>
  <c r="Y2240" i="3" s="1"/>
  <c r="W2336" i="3"/>
  <c r="Q2430" i="3"/>
  <c r="P2430" i="3"/>
  <c r="W2476" i="3"/>
  <c r="X2476" i="3" s="1"/>
  <c r="Y2476" i="3" s="1"/>
  <c r="Z2476" i="3" s="1"/>
  <c r="AA2476" i="3" s="1"/>
  <c r="P2527" i="3"/>
  <c r="Q2527" i="3"/>
  <c r="P2563" i="3"/>
  <c r="Q2563" i="3"/>
  <c r="Q2577" i="3"/>
  <c r="P2577" i="3"/>
  <c r="Q2614" i="3"/>
  <c r="P2614" i="3"/>
  <c r="Q2660" i="3"/>
  <c r="P2660" i="3"/>
  <c r="Q2922" i="3"/>
  <c r="P2922" i="3"/>
  <c r="W2936" i="3"/>
  <c r="Q2937" i="3"/>
  <c r="P2937" i="3"/>
  <c r="Z2958" i="3"/>
  <c r="Q3009" i="3"/>
  <c r="P3009" i="3"/>
  <c r="W2451" i="3"/>
  <c r="W2481" i="3"/>
  <c r="W2527" i="3"/>
  <c r="W2557" i="3"/>
  <c r="W2573" i="3"/>
  <c r="W2583" i="3"/>
  <c r="X2583" i="3" s="1"/>
  <c r="Y2583" i="3" s="1"/>
  <c r="W2611" i="3"/>
  <c r="W2616" i="3"/>
  <c r="W2619" i="3"/>
  <c r="W2704" i="3"/>
  <c r="W2739" i="3"/>
  <c r="X2753" i="3"/>
  <c r="Y2753" i="3" s="1"/>
  <c r="Z2753" i="3" s="1"/>
  <c r="AA2753" i="3" s="1"/>
  <c r="Z2790" i="3"/>
  <c r="W2816" i="3"/>
  <c r="X2816" i="3" s="1"/>
  <c r="Y2816" i="3" s="1"/>
  <c r="Z2834" i="3"/>
  <c r="Z2855" i="3"/>
  <c r="Z2862" i="3"/>
  <c r="AA2862" i="3" s="1"/>
  <c r="Z2868" i="3"/>
  <c r="Z2890" i="3"/>
  <c r="Z2957" i="3"/>
  <c r="W2979" i="3"/>
  <c r="V2999" i="3"/>
  <c r="Z2999" i="3" s="1"/>
  <c r="Y3001" i="3"/>
  <c r="W2447" i="3"/>
  <c r="W2455" i="3"/>
  <c r="W2513" i="3"/>
  <c r="W2572" i="3"/>
  <c r="X2572" i="3" s="1"/>
  <c r="Y2572" i="3" s="1"/>
  <c r="Z2572" i="3" s="1"/>
  <c r="AA2572" i="3" s="1"/>
  <c r="W2614" i="3"/>
  <c r="X2628" i="3"/>
  <c r="Y2628" i="3" s="1"/>
  <c r="Z2628" i="3" s="1"/>
  <c r="W2685" i="3"/>
  <c r="W2699" i="3"/>
  <c r="Z2713" i="3"/>
  <c r="Z2780" i="3"/>
  <c r="Z2789" i="3"/>
  <c r="AA2811" i="3"/>
  <c r="Z2833" i="3"/>
  <c r="AA2833" i="3" s="1"/>
  <c r="Z2838" i="3"/>
  <c r="Z2880" i="3"/>
  <c r="AA2880" i="3" s="1"/>
  <c r="X2912" i="3"/>
  <c r="W2917" i="3"/>
  <c r="W2918" i="3"/>
  <c r="X2932" i="3"/>
  <c r="Y2932" i="3" s="1"/>
  <c r="S2991" i="3"/>
  <c r="Y3005" i="3"/>
  <c r="Z3005" i="3" s="1"/>
  <c r="W2449" i="3"/>
  <c r="W2459" i="3"/>
  <c r="X2459" i="3" s="1"/>
  <c r="Y2459" i="3" s="1"/>
  <c r="Z2459" i="3" s="1"/>
  <c r="W2462" i="3"/>
  <c r="X2462" i="3" s="1"/>
  <c r="Y2462" i="3" s="1"/>
  <c r="Z2462" i="3" s="1"/>
  <c r="X2473" i="3"/>
  <c r="Y2473" i="3" s="1"/>
  <c r="Z2473" i="3" s="1"/>
  <c r="W2475" i="3"/>
  <c r="W2489" i="3"/>
  <c r="W2534" i="3"/>
  <c r="W2661" i="3"/>
  <c r="W2665" i="3"/>
  <c r="W2737" i="3"/>
  <c r="W2744" i="3"/>
  <c r="Z2788" i="3"/>
  <c r="Z2792" i="3"/>
  <c r="W2823" i="3"/>
  <c r="J3020" i="3"/>
  <c r="J3023" i="3" s="1"/>
  <c r="W2930" i="3"/>
  <c r="W2974" i="3"/>
  <c r="X2974" i="3" s="1"/>
  <c r="Y2974" i="3" s="1"/>
  <c r="Z2974" i="3" s="1"/>
  <c r="W2977" i="3"/>
  <c r="Q2984" i="3"/>
  <c r="P3000" i="3"/>
  <c r="V3003" i="3"/>
  <c r="Z3003" i="3" s="1"/>
  <c r="V3004" i="3"/>
  <c r="Z3004" i="3" s="1"/>
  <c r="AA3004" i="3" s="1"/>
  <c r="W2468" i="3"/>
  <c r="X2468" i="3" s="1"/>
  <c r="Y2468" i="3" s="1"/>
  <c r="W2496" i="3"/>
  <c r="X2499" i="3"/>
  <c r="Y2499" i="3" s="1"/>
  <c r="W2504" i="3"/>
  <c r="W2520" i="3"/>
  <c r="X2621" i="3"/>
  <c r="Y2621" i="3" s="1"/>
  <c r="W2675" i="3"/>
  <c r="W2708" i="3"/>
  <c r="W2711" i="3"/>
  <c r="W2717" i="3"/>
  <c r="Z2778" i="3"/>
  <c r="AA2778" i="3" s="1"/>
  <c r="Z2783" i="3"/>
  <c r="Z2809" i="3"/>
  <c r="W2817" i="3"/>
  <c r="Z2846" i="3"/>
  <c r="Z2852" i="3"/>
  <c r="Z2886" i="3"/>
  <c r="AA2886" i="3" s="1"/>
  <c r="P2999" i="3"/>
  <c r="W2440" i="3"/>
  <c r="X2440" i="3" s="1"/>
  <c r="Y2440" i="3" s="1"/>
  <c r="Q2465" i="3"/>
  <c r="W2523" i="3"/>
  <c r="W2528" i="3"/>
  <c r="W2532" i="3"/>
  <c r="X2532" i="3" s="1"/>
  <c r="Y2532" i="3" s="1"/>
  <c r="Z2532" i="3" s="1"/>
  <c r="AA2532" i="3" s="1"/>
  <c r="W2551" i="3"/>
  <c r="X2551" i="3" s="1"/>
  <c r="Y2551" i="3" s="1"/>
  <c r="W2556" i="3"/>
  <c r="W2584" i="3"/>
  <c r="W2588" i="3"/>
  <c r="Q2613" i="3"/>
  <c r="P2686" i="3"/>
  <c r="Z2800" i="3"/>
  <c r="W2801" i="3"/>
  <c r="AA2845" i="3"/>
  <c r="Z2851" i="3"/>
  <c r="P2863" i="3"/>
  <c r="AA2870" i="3"/>
  <c r="Z2871" i="3"/>
  <c r="AA2871" i="3" s="1"/>
  <c r="Q2873" i="3"/>
  <c r="Z2874" i="3"/>
  <c r="Q2883" i="3"/>
  <c r="Q2899" i="3"/>
  <c r="Q2921" i="3"/>
  <c r="P2930" i="3"/>
  <c r="Z2959" i="3"/>
  <c r="P2965" i="3"/>
  <c r="AA2969" i="3"/>
  <c r="W2973" i="3"/>
  <c r="X2973" i="3" s="1"/>
  <c r="Y2973" i="3" s="1"/>
  <c r="Z2973" i="3" s="1"/>
  <c r="W125" i="3"/>
  <c r="W156" i="3"/>
  <c r="X156" i="3" s="1"/>
  <c r="Y156" i="3" s="1"/>
  <c r="Z156" i="3" s="1"/>
  <c r="AA156" i="3" s="1"/>
  <c r="AA32" i="3"/>
  <c r="AA36" i="3"/>
  <c r="X145" i="3"/>
  <c r="Y145" i="3" s="1"/>
  <c r="Z145" i="3" s="1"/>
  <c r="AA145" i="3" s="1"/>
  <c r="X682" i="3"/>
  <c r="Y682" i="3" s="1"/>
  <c r="Z682" i="3" s="1"/>
  <c r="AA682" i="3" s="1"/>
  <c r="X833" i="3"/>
  <c r="Y833" i="3" s="1"/>
  <c r="Z833" i="3" s="1"/>
  <c r="AA833" i="3" s="1"/>
  <c r="W983" i="3"/>
  <c r="X983" i="3" s="1"/>
  <c r="Y983" i="3" s="1"/>
  <c r="Z983" i="3" s="1"/>
  <c r="AA983" i="3" s="1"/>
  <c r="Q1581" i="3"/>
  <c r="AA1581" i="3" s="1"/>
  <c r="P1581" i="3"/>
  <c r="Q1583" i="3"/>
  <c r="AA1583" i="3" s="1"/>
  <c r="P1583" i="3"/>
  <c r="Q1673" i="3"/>
  <c r="P1673" i="3"/>
  <c r="P1720" i="3"/>
  <c r="Q1720" i="3"/>
  <c r="P1752" i="3"/>
  <c r="Q1752" i="3"/>
  <c r="W1764" i="3"/>
  <c r="X1764" i="3" s="1"/>
  <c r="Y1764" i="3" s="1"/>
  <c r="P1808" i="3"/>
  <c r="Q1808" i="3"/>
  <c r="P1842" i="3"/>
  <c r="Q1842" i="3"/>
  <c r="Q1849" i="3"/>
  <c r="P1849" i="3"/>
  <c r="P1919" i="3"/>
  <c r="Q1919" i="3"/>
  <c r="P1947" i="3"/>
  <c r="Q1947" i="3"/>
  <c r="P1962" i="3"/>
  <c r="Q1962" i="3"/>
  <c r="P2064" i="3"/>
  <c r="Q2064" i="3"/>
  <c r="P2230" i="3"/>
  <c r="Q2230" i="3"/>
  <c r="Q2488" i="3"/>
  <c r="P2488" i="3"/>
  <c r="Q2981" i="3"/>
  <c r="P2981" i="3"/>
  <c r="P3007" i="3"/>
  <c r="Q3007" i="3"/>
  <c r="AA11" i="3"/>
  <c r="AA14" i="3"/>
  <c r="P26" i="3"/>
  <c r="P34" i="3"/>
  <c r="Q51" i="3"/>
  <c r="S117" i="3"/>
  <c r="W76" i="3"/>
  <c r="Y76" i="3" s="1"/>
  <c r="P79" i="3"/>
  <c r="X90" i="3"/>
  <c r="Y90" i="3" s="1"/>
  <c r="Z90" i="3" s="1"/>
  <c r="W96" i="3"/>
  <c r="P98" i="3"/>
  <c r="W131" i="3"/>
  <c r="X131" i="3" s="1"/>
  <c r="Y131" i="3" s="1"/>
  <c r="Z131" i="3" s="1"/>
  <c r="AA131" i="3" s="1"/>
  <c r="P133" i="3"/>
  <c r="W142" i="3"/>
  <c r="X142" i="3" s="1"/>
  <c r="Y142" i="3" s="1"/>
  <c r="Z142" i="3" s="1"/>
  <c r="AA142" i="3" s="1"/>
  <c r="P149" i="3"/>
  <c r="W173" i="3"/>
  <c r="W189" i="3"/>
  <c r="X189" i="3" s="1"/>
  <c r="Y189" i="3" s="1"/>
  <c r="Z189" i="3" s="1"/>
  <c r="AA189" i="3" s="1"/>
  <c r="W427" i="3"/>
  <c r="X427" i="3" s="1"/>
  <c r="Y427" i="3" s="1"/>
  <c r="Z427" i="3" s="1"/>
  <c r="AA427" i="3" s="1"/>
  <c r="W541" i="3"/>
  <c r="X541" i="3" s="1"/>
  <c r="Y541" i="3" s="1"/>
  <c r="Z541" i="3" s="1"/>
  <c r="AA541" i="3" s="1"/>
  <c r="W549" i="3"/>
  <c r="X549" i="3" s="1"/>
  <c r="Y549" i="3" s="1"/>
  <c r="Z549" i="3" s="1"/>
  <c r="AA549" i="3" s="1"/>
  <c r="W554" i="3"/>
  <c r="X554" i="3" s="1"/>
  <c r="Y554" i="3" s="1"/>
  <c r="Z554" i="3" s="1"/>
  <c r="AA554" i="3" s="1"/>
  <c r="W562" i="3"/>
  <c r="W610" i="3"/>
  <c r="W666" i="3"/>
  <c r="X666" i="3" s="1"/>
  <c r="Y666" i="3" s="1"/>
  <c r="Z666" i="3" s="1"/>
  <c r="AA666" i="3" s="1"/>
  <c r="W677" i="3"/>
  <c r="X677" i="3" s="1"/>
  <c r="Y677" i="3" s="1"/>
  <c r="Z677" i="3" s="1"/>
  <c r="AA677" i="3" s="1"/>
  <c r="W767" i="3"/>
  <c r="W812" i="3"/>
  <c r="X812" i="3" s="1"/>
  <c r="Y812" i="3" s="1"/>
  <c r="Z812" i="3" s="1"/>
  <c r="AA812" i="3" s="1"/>
  <c r="W824" i="3"/>
  <c r="W830" i="3"/>
  <c r="W851" i="3"/>
  <c r="W855" i="3"/>
  <c r="X855" i="3" s="1"/>
  <c r="Y855" i="3" s="1"/>
  <c r="Z855" i="3" s="1"/>
  <c r="AA855" i="3" s="1"/>
  <c r="W858" i="3"/>
  <c r="X858" i="3" s="1"/>
  <c r="Y858" i="3" s="1"/>
  <c r="Z858" i="3" s="1"/>
  <c r="AA858" i="3" s="1"/>
  <c r="W860" i="3"/>
  <c r="W883" i="3"/>
  <c r="W887" i="3"/>
  <c r="X887" i="3" s="1"/>
  <c r="Y887" i="3" s="1"/>
  <c r="Z887" i="3" s="1"/>
  <c r="AA887" i="3" s="1"/>
  <c r="W898" i="3"/>
  <c r="X898" i="3" s="1"/>
  <c r="Y898" i="3" s="1"/>
  <c r="Z898" i="3" s="1"/>
  <c r="AA898" i="3" s="1"/>
  <c r="P938" i="3"/>
  <c r="P939" i="3"/>
  <c r="P954" i="3"/>
  <c r="P980" i="3"/>
  <c r="P1000" i="3"/>
  <c r="P1002" i="3"/>
  <c r="Q1006" i="3"/>
  <c r="P1006" i="3"/>
  <c r="P1009" i="3"/>
  <c r="W1053" i="3"/>
  <c r="Q1054" i="3"/>
  <c r="P1054" i="3"/>
  <c r="W1066" i="3"/>
  <c r="Q1086" i="3"/>
  <c r="P1086" i="3"/>
  <c r="W1097" i="3"/>
  <c r="P1105" i="3"/>
  <c r="W1108" i="3"/>
  <c r="W1123" i="3"/>
  <c r="P1126" i="3"/>
  <c r="W1169" i="3"/>
  <c r="Q1170" i="3"/>
  <c r="P1170" i="3"/>
  <c r="W1206" i="3"/>
  <c r="Q1208" i="3"/>
  <c r="P1208" i="3"/>
  <c r="W1213" i="3"/>
  <c r="W1218" i="3"/>
  <c r="X1218" i="3" s="1"/>
  <c r="Y1218" i="3" s="1"/>
  <c r="Z1218" i="3" s="1"/>
  <c r="Q1240" i="3"/>
  <c r="P1240" i="3"/>
  <c r="P1248" i="3"/>
  <c r="P1262" i="3"/>
  <c r="W1298" i="3"/>
  <c r="Q1305" i="3"/>
  <c r="P1305" i="3"/>
  <c r="W1313" i="3"/>
  <c r="X1313" i="3" s="1"/>
  <c r="Y1313" i="3" s="1"/>
  <c r="Z1313" i="3" s="1"/>
  <c r="Q1318" i="3"/>
  <c r="P1318" i="3"/>
  <c r="W1342" i="3"/>
  <c r="P1360" i="3"/>
  <c r="W1456" i="3"/>
  <c r="P1548" i="3"/>
  <c r="P1554" i="3"/>
  <c r="Q1555" i="3"/>
  <c r="AA1555" i="3" s="1"/>
  <c r="P1556" i="3"/>
  <c r="Q1575" i="3"/>
  <c r="AA1575" i="3" s="1"/>
  <c r="P1575" i="3"/>
  <c r="W1627" i="3"/>
  <c r="P1642" i="3"/>
  <c r="Q1642" i="3"/>
  <c r="AA1642" i="3" s="1"/>
  <c r="Q1734" i="3"/>
  <c r="P1734" i="3"/>
  <c r="Q1749" i="3"/>
  <c r="P1749" i="3"/>
  <c r="Q1768" i="3"/>
  <c r="P1773" i="3"/>
  <c r="Q1833" i="3"/>
  <c r="P1833" i="3"/>
  <c r="Q1869" i="3"/>
  <c r="P1869" i="3"/>
  <c r="Q1901" i="3"/>
  <c r="P1901" i="3"/>
  <c r="Q1904" i="3"/>
  <c r="W1905" i="3"/>
  <c r="X1912" i="3"/>
  <c r="Y1912" i="3" s="1"/>
  <c r="Z1912" i="3" s="1"/>
  <c r="AA1912" i="3" s="1"/>
  <c r="W1938" i="3"/>
  <c r="X1938" i="3" s="1"/>
  <c r="Y1938" i="3" s="1"/>
  <c r="P1940" i="3"/>
  <c r="P1942" i="3"/>
  <c r="Q1943" i="3"/>
  <c r="P1955" i="3"/>
  <c r="Q1955" i="3"/>
  <c r="P2013" i="3"/>
  <c r="P2168" i="3"/>
  <c r="Q2168" i="3"/>
  <c r="P2202" i="3"/>
  <c r="Q2202" i="3"/>
  <c r="W2321" i="3"/>
  <c r="X2321" i="3" s="1"/>
  <c r="Y2321" i="3" s="1"/>
  <c r="Z2321" i="3" s="1"/>
  <c r="AA2321" i="3" s="1"/>
  <c r="Q2331" i="3"/>
  <c r="P2331" i="3"/>
  <c r="Q2434" i="3"/>
  <c r="P2434" i="3"/>
  <c r="P2485" i="3"/>
  <c r="Q2485" i="3"/>
  <c r="Q2569" i="3"/>
  <c r="P2569" i="3"/>
  <c r="Q2593" i="3"/>
  <c r="P2593" i="3"/>
  <c r="Q2596" i="3"/>
  <c r="P2596" i="3"/>
  <c r="W2618" i="3"/>
  <c r="P2929" i="3"/>
  <c r="Q2929" i="3"/>
  <c r="P2976" i="3"/>
  <c r="Q2976" i="3"/>
  <c r="P12" i="3"/>
  <c r="P16" i="3"/>
  <c r="AA26" i="3"/>
  <c r="Q30" i="3"/>
  <c r="AA30" i="3" s="1"/>
  <c r="AA34" i="3"/>
  <c r="Q38" i="3"/>
  <c r="AA38" i="3"/>
  <c r="S51" i="3"/>
  <c r="AA49" i="3"/>
  <c r="P58" i="3"/>
  <c r="Q61" i="3"/>
  <c r="Q62" i="3"/>
  <c r="P74" i="3"/>
  <c r="P75" i="3"/>
  <c r="Q78" i="3"/>
  <c r="AA78" i="3" s="1"/>
  <c r="P89" i="3"/>
  <c r="Q93" i="3"/>
  <c r="P94" i="3"/>
  <c r="AA101" i="3"/>
  <c r="Q105" i="3"/>
  <c r="P106" i="3"/>
  <c r="Q111" i="3"/>
  <c r="P112" i="3"/>
  <c r="Z112" i="3"/>
  <c r="AA112" i="3" s="1"/>
  <c r="Z113" i="3"/>
  <c r="Z114" i="3"/>
  <c r="AA114" i="3" s="1"/>
  <c r="Q115" i="3"/>
  <c r="AA115" i="3" s="1"/>
  <c r="Q127" i="3"/>
  <c r="P128" i="3"/>
  <c r="P140" i="3"/>
  <c r="Q144" i="3"/>
  <c r="P145" i="3"/>
  <c r="P156" i="3"/>
  <c r="AC158" i="3"/>
  <c r="AE158" i="3" s="1"/>
  <c r="AE931" i="3"/>
  <c r="W169" i="3"/>
  <c r="X169" i="3" s="1"/>
  <c r="Y169" i="3" s="1"/>
  <c r="Z169" i="3" s="1"/>
  <c r="AA169" i="3" s="1"/>
  <c r="W185" i="3"/>
  <c r="X185" i="3" s="1"/>
  <c r="Y185" i="3" s="1"/>
  <c r="Z185" i="3" s="1"/>
  <c r="AA185" i="3" s="1"/>
  <c r="W201" i="3"/>
  <c r="X201" i="3" s="1"/>
  <c r="Y201" i="3" s="1"/>
  <c r="Z201" i="3" s="1"/>
  <c r="AA201" i="3" s="1"/>
  <c r="W217" i="3"/>
  <c r="X217" i="3" s="1"/>
  <c r="Y217" i="3" s="1"/>
  <c r="Z217" i="3" s="1"/>
  <c r="AA217" i="3" s="1"/>
  <c r="W230" i="3"/>
  <c r="W253" i="3"/>
  <c r="W258" i="3"/>
  <c r="X258" i="3" s="1"/>
  <c r="Y258" i="3" s="1"/>
  <c r="Z258" i="3" s="1"/>
  <c r="AA258" i="3" s="1"/>
  <c r="W262" i="3"/>
  <c r="X262" i="3" s="1"/>
  <c r="Y262" i="3" s="1"/>
  <c r="Z262" i="3" s="1"/>
  <c r="AA262" i="3" s="1"/>
  <c r="W285" i="3"/>
  <c r="X285" i="3" s="1"/>
  <c r="Y285" i="3" s="1"/>
  <c r="Z285" i="3" s="1"/>
  <c r="AA285" i="3" s="1"/>
  <c r="W290" i="3"/>
  <c r="X290" i="3" s="1"/>
  <c r="Y290" i="3" s="1"/>
  <c r="Z290" i="3" s="1"/>
  <c r="AA290" i="3" s="1"/>
  <c r="W294" i="3"/>
  <c r="X294" i="3" s="1"/>
  <c r="Y294" i="3" s="1"/>
  <c r="Z294" i="3" s="1"/>
  <c r="AA294" i="3" s="1"/>
  <c r="W317" i="3"/>
  <c r="X317" i="3" s="1"/>
  <c r="Y317" i="3" s="1"/>
  <c r="Z317" i="3" s="1"/>
  <c r="AA317" i="3" s="1"/>
  <c r="W322" i="3"/>
  <c r="W326" i="3"/>
  <c r="X326" i="3" s="1"/>
  <c r="Y326" i="3" s="1"/>
  <c r="Z326" i="3" s="1"/>
  <c r="AA326" i="3" s="1"/>
  <c r="W349" i="3"/>
  <c r="X349" i="3" s="1"/>
  <c r="Y349" i="3" s="1"/>
  <c r="Z349" i="3" s="1"/>
  <c r="AA349" i="3" s="1"/>
  <c r="W354" i="3"/>
  <c r="W358" i="3"/>
  <c r="W394" i="3"/>
  <c r="W398" i="3"/>
  <c r="W486" i="3"/>
  <c r="W509" i="3"/>
  <c r="X509" i="3" s="1"/>
  <c r="Y509" i="3" s="1"/>
  <c r="Z509" i="3" s="1"/>
  <c r="AA509" i="3" s="1"/>
  <c r="W514" i="3"/>
  <c r="X514" i="3" s="1"/>
  <c r="Y514" i="3" s="1"/>
  <c r="Z514" i="3" s="1"/>
  <c r="AA514" i="3" s="1"/>
  <c r="W517" i="3"/>
  <c r="X517" i="3" s="1"/>
  <c r="Y517" i="3" s="1"/>
  <c r="Z517" i="3" s="1"/>
  <c r="AA517" i="3" s="1"/>
  <c r="W522" i="3"/>
  <c r="W525" i="3"/>
  <c r="W530" i="3"/>
  <c r="W533" i="3"/>
  <c r="X533" i="3" s="1"/>
  <c r="Y533" i="3" s="1"/>
  <c r="Z533" i="3" s="1"/>
  <c r="AA533" i="3" s="1"/>
  <c r="W634" i="3"/>
  <c r="X634" i="3" s="1"/>
  <c r="Y634" i="3" s="1"/>
  <c r="Z634" i="3" s="1"/>
  <c r="AA634" i="3" s="1"/>
  <c r="X643" i="3"/>
  <c r="Y643" i="3" s="1"/>
  <c r="Z643" i="3" s="1"/>
  <c r="AA643" i="3" s="1"/>
  <c r="W690" i="3"/>
  <c r="X704" i="3"/>
  <c r="Y704" i="3" s="1"/>
  <c r="Z704" i="3" s="1"/>
  <c r="AA704" i="3" s="1"/>
  <c r="W708" i="3"/>
  <c r="X708" i="3" s="1"/>
  <c r="Y708" i="3" s="1"/>
  <c r="Z708" i="3" s="1"/>
  <c r="AA708" i="3" s="1"/>
  <c r="W709" i="3"/>
  <c r="X709" i="3" s="1"/>
  <c r="Y709" i="3" s="1"/>
  <c r="Z709" i="3" s="1"/>
  <c r="AA709" i="3" s="1"/>
  <c r="W712" i="3"/>
  <c r="X737" i="3"/>
  <c r="Y737" i="3" s="1"/>
  <c r="Z737" i="3" s="1"/>
  <c r="AA737" i="3" s="1"/>
  <c r="W744" i="3"/>
  <c r="W748" i="3"/>
  <c r="X748" i="3" s="1"/>
  <c r="Y748" i="3" s="1"/>
  <c r="Z748" i="3" s="1"/>
  <c r="AA748" i="3" s="1"/>
  <c r="W751" i="3"/>
  <c r="X779" i="3"/>
  <c r="Y779" i="3" s="1"/>
  <c r="Z779" i="3" s="1"/>
  <c r="AA779" i="3" s="1"/>
  <c r="W793" i="3"/>
  <c r="X793" i="3" s="1"/>
  <c r="Y793" i="3" s="1"/>
  <c r="Z793" i="3" s="1"/>
  <c r="AA793" i="3" s="1"/>
  <c r="X805" i="3"/>
  <c r="Y805" i="3" s="1"/>
  <c r="Z805" i="3" s="1"/>
  <c r="AA805" i="3" s="1"/>
  <c r="W806" i="3"/>
  <c r="X806" i="3" s="1"/>
  <c r="Y806" i="3" s="1"/>
  <c r="Z806" i="3" s="1"/>
  <c r="AA806" i="3" s="1"/>
  <c r="W807" i="3"/>
  <c r="X807" i="3" s="1"/>
  <c r="Y807" i="3" s="1"/>
  <c r="Z809" i="3"/>
  <c r="AA809" i="3" s="1"/>
  <c r="W822" i="3"/>
  <c r="W841" i="3"/>
  <c r="W845" i="3"/>
  <c r="W856" i="3"/>
  <c r="W909" i="3"/>
  <c r="W913" i="3"/>
  <c r="X913" i="3" s="1"/>
  <c r="Y913" i="3" s="1"/>
  <c r="Z913" i="3" s="1"/>
  <c r="AA913" i="3" s="1"/>
  <c r="X917" i="3"/>
  <c r="Y917" i="3" s="1"/>
  <c r="Z917" i="3" s="1"/>
  <c r="AA917" i="3" s="1"/>
  <c r="X923" i="3"/>
  <c r="Y923" i="3" s="1"/>
  <c r="Z923" i="3" s="1"/>
  <c r="AA923" i="3" s="1"/>
  <c r="Z926" i="3"/>
  <c r="AA926" i="3" s="1"/>
  <c r="W941" i="3"/>
  <c r="P953" i="3"/>
  <c r="Q953" i="3"/>
  <c r="Q965" i="3"/>
  <c r="AA966" i="3"/>
  <c r="Q991" i="3"/>
  <c r="W992" i="3"/>
  <c r="X992" i="3" s="1"/>
  <c r="Y992" i="3" s="1"/>
  <c r="Z992" i="3" s="1"/>
  <c r="AA992" i="3" s="1"/>
  <c r="W1003" i="3"/>
  <c r="Q1004" i="3"/>
  <c r="P1004" i="3"/>
  <c r="X1006" i="3"/>
  <c r="Y1006" i="3" s="1"/>
  <c r="Z1006" i="3" s="1"/>
  <c r="W1010" i="3"/>
  <c r="Q1012" i="3"/>
  <c r="P1012" i="3"/>
  <c r="W1013" i="3"/>
  <c r="X1013" i="3" s="1"/>
  <c r="Y1013" i="3" s="1"/>
  <c r="Z1013" i="3" s="1"/>
  <c r="P1018" i="3"/>
  <c r="P1020" i="3"/>
  <c r="Q1024" i="3"/>
  <c r="P1024" i="3"/>
  <c r="X1033" i="3"/>
  <c r="Y1033" i="3" s="1"/>
  <c r="Z1033" i="3" s="1"/>
  <c r="X1065" i="3"/>
  <c r="Y1065" i="3" s="1"/>
  <c r="Z1065" i="3" s="1"/>
  <c r="P1073" i="3"/>
  <c r="W1076" i="3"/>
  <c r="Q1097" i="3"/>
  <c r="P1097" i="3"/>
  <c r="W1106" i="3"/>
  <c r="Q1108" i="3"/>
  <c r="P1108" i="3"/>
  <c r="W1109" i="3"/>
  <c r="X1109" i="3" s="1"/>
  <c r="Y1109" i="3" s="1"/>
  <c r="Z1109" i="3" s="1"/>
  <c r="P1114" i="3"/>
  <c r="P1116" i="3"/>
  <c r="Q1120" i="3"/>
  <c r="P1120" i="3"/>
  <c r="X1121" i="3"/>
  <c r="Y1121" i="3" s="1"/>
  <c r="Z1121" i="3" s="1"/>
  <c r="AA1121" i="3" s="1"/>
  <c r="W1129" i="3"/>
  <c r="X1129" i="3" s="1"/>
  <c r="Y1129" i="3" s="1"/>
  <c r="Z1129" i="3" s="1"/>
  <c r="X1132" i="3"/>
  <c r="Y1132" i="3" s="1"/>
  <c r="Z1132" i="3" s="1"/>
  <c r="P1137" i="3"/>
  <c r="W1140" i="3"/>
  <c r="X1140" i="3" s="1"/>
  <c r="Y1140" i="3" s="1"/>
  <c r="Z1140" i="3" s="1"/>
  <c r="P1149" i="3"/>
  <c r="W1152" i="3"/>
  <c r="P1185" i="3"/>
  <c r="W1188" i="3"/>
  <c r="Q1206" i="3"/>
  <c r="P1206" i="3"/>
  <c r="X1208" i="3"/>
  <c r="Y1208" i="3" s="1"/>
  <c r="Q1209" i="3"/>
  <c r="P1209" i="3"/>
  <c r="Q1213" i="3"/>
  <c r="P1213" i="3"/>
  <c r="Q1218" i="3"/>
  <c r="P1218" i="3"/>
  <c r="Q1222" i="3"/>
  <c r="P1222" i="3"/>
  <c r="Q1229" i="3"/>
  <c r="W1230" i="3"/>
  <c r="Q1238" i="3"/>
  <c r="P1238" i="3"/>
  <c r="X1240" i="3"/>
  <c r="Y1240" i="3" s="1"/>
  <c r="P1241" i="3"/>
  <c r="Q1241" i="3"/>
  <c r="W1258" i="3"/>
  <c r="Q1270" i="3"/>
  <c r="P1270" i="3"/>
  <c r="W1279" i="3"/>
  <c r="P1281" i="3"/>
  <c r="W1284" i="3"/>
  <c r="P1286" i="3"/>
  <c r="Q1288" i="3"/>
  <c r="W1293" i="3"/>
  <c r="Q1298" i="3"/>
  <c r="P1298" i="3"/>
  <c r="Q1304" i="3"/>
  <c r="P1304" i="3"/>
  <c r="X1305" i="3"/>
  <c r="Y1305" i="3" s="1"/>
  <c r="Z1305" i="3" s="1"/>
  <c r="AA1305" i="3" s="1"/>
  <c r="W1311" i="3"/>
  <c r="X1311" i="3" s="1"/>
  <c r="Y1311" i="3" s="1"/>
  <c r="Z1311" i="3" s="1"/>
  <c r="AA1311" i="3" s="1"/>
  <c r="Q1313" i="3"/>
  <c r="P1313" i="3"/>
  <c r="W1314" i="3"/>
  <c r="P1325" i="3"/>
  <c r="W1328" i="3"/>
  <c r="P1330" i="3"/>
  <c r="P1333" i="3"/>
  <c r="Q1333" i="3"/>
  <c r="W1340" i="3"/>
  <c r="X1340" i="3" s="1"/>
  <c r="Y1340" i="3" s="1"/>
  <c r="Z1340" i="3" s="1"/>
  <c r="AA1340" i="3" s="1"/>
  <c r="Q1342" i="3"/>
  <c r="P1342" i="3"/>
  <c r="W1351" i="3"/>
  <c r="Q1353" i="3"/>
  <c r="W1354" i="3"/>
  <c r="W1364" i="3"/>
  <c r="X1364" i="3" s="1"/>
  <c r="Y1364" i="3" s="1"/>
  <c r="Z1364" i="3" s="1"/>
  <c r="AA1364" i="3" s="1"/>
  <c r="Q1365" i="3"/>
  <c r="W1366" i="3"/>
  <c r="P1369" i="3"/>
  <c r="Q1369" i="3"/>
  <c r="W1376" i="3"/>
  <c r="W1379" i="3"/>
  <c r="Q1381" i="3"/>
  <c r="W1382" i="3"/>
  <c r="X1382" i="3" s="1"/>
  <c r="Y1382" i="3" s="1"/>
  <c r="Z1382" i="3" s="1"/>
  <c r="AA1382" i="3" s="1"/>
  <c r="W1385" i="3"/>
  <c r="X1385" i="3" s="1"/>
  <c r="Y1385" i="3" s="1"/>
  <c r="Z1385" i="3" s="1"/>
  <c r="AA1385" i="3" s="1"/>
  <c r="P1445" i="3"/>
  <c r="Q1445" i="3"/>
  <c r="W1479" i="3"/>
  <c r="W1486" i="3"/>
  <c r="P1488" i="3"/>
  <c r="P1511" i="3"/>
  <c r="Q1511" i="3"/>
  <c r="AA1511" i="3" s="1"/>
  <c r="P1574" i="3"/>
  <c r="Q1574" i="3"/>
  <c r="AA1574" i="3" s="1"/>
  <c r="P1590" i="3"/>
  <c r="Q1590" i="3"/>
  <c r="AA1590" i="3" s="1"/>
  <c r="P1603" i="3"/>
  <c r="P1609" i="3"/>
  <c r="P1648" i="3"/>
  <c r="Q1648" i="3"/>
  <c r="AA1648" i="3" s="1"/>
  <c r="W1701" i="3"/>
  <c r="X1701" i="3" s="1"/>
  <c r="Y1701" i="3" s="1"/>
  <c r="Z1701" i="3" s="1"/>
  <c r="P1704" i="3"/>
  <c r="Q1704" i="3"/>
  <c r="W1741" i="3"/>
  <c r="Q1744" i="3"/>
  <c r="P1744" i="3"/>
  <c r="Q1782" i="3"/>
  <c r="P1782" i="3"/>
  <c r="P1824" i="3"/>
  <c r="Q1824" i="3"/>
  <c r="P1862" i="3"/>
  <c r="Q1862" i="3"/>
  <c r="P1880" i="3"/>
  <c r="Q1880" i="3"/>
  <c r="W1932" i="3"/>
  <c r="Q2009" i="3"/>
  <c r="P2009" i="3"/>
  <c r="X2098" i="3"/>
  <c r="Y2098" i="3" s="1"/>
  <c r="Z2098" i="3" s="1"/>
  <c r="AA2098" i="3" s="1"/>
  <c r="P2105" i="3"/>
  <c r="Q2105" i="3"/>
  <c r="Q2133" i="3"/>
  <c r="P2142" i="3"/>
  <c r="P2145" i="3"/>
  <c r="Q2145" i="3"/>
  <c r="Q2162" i="3"/>
  <c r="AA2162" i="3" s="1"/>
  <c r="P2162" i="3"/>
  <c r="P2165" i="3"/>
  <c r="Q2165" i="3"/>
  <c r="AE2645" i="3"/>
  <c r="Q2195" i="3"/>
  <c r="AA2195" i="3" s="1"/>
  <c r="P2195" i="3"/>
  <c r="Q2389" i="3"/>
  <c r="P2389" i="3"/>
  <c r="AA40" i="3"/>
  <c r="X94" i="3"/>
  <c r="Y94" i="3" s="1"/>
  <c r="Z94" i="3" s="1"/>
  <c r="AA94" i="3" s="1"/>
  <c r="X414" i="3"/>
  <c r="Y414" i="3" s="1"/>
  <c r="X785" i="3"/>
  <c r="Y785" i="3" s="1"/>
  <c r="Z785" i="3" s="1"/>
  <c r="AA785" i="3" s="1"/>
  <c r="X901" i="3"/>
  <c r="Y901" i="3" s="1"/>
  <c r="Z901" i="3" s="1"/>
  <c r="AA901" i="3" s="1"/>
  <c r="Q982" i="3"/>
  <c r="P982" i="3"/>
  <c r="Q1044" i="3"/>
  <c r="P1044" i="3"/>
  <c r="Q1056" i="3"/>
  <c r="P1056" i="3"/>
  <c r="W1073" i="3"/>
  <c r="Q1074" i="3"/>
  <c r="P1074" i="3"/>
  <c r="X1076" i="3"/>
  <c r="Y1076" i="3" s="1"/>
  <c r="Z1076" i="3" s="1"/>
  <c r="Q1077" i="3"/>
  <c r="P1077" i="3"/>
  <c r="Q1088" i="3"/>
  <c r="P1088" i="3"/>
  <c r="X1089" i="3"/>
  <c r="Y1089" i="3" s="1"/>
  <c r="Z1089" i="3" s="1"/>
  <c r="AA1089" i="3" s="1"/>
  <c r="W1137" i="3"/>
  <c r="X1137" i="3" s="1"/>
  <c r="Y1137" i="3" s="1"/>
  <c r="Z1137" i="3" s="1"/>
  <c r="AA1137" i="3" s="1"/>
  <c r="Q1138" i="3"/>
  <c r="P1138" i="3"/>
  <c r="Q1141" i="3"/>
  <c r="P1141" i="3"/>
  <c r="W1149" i="3"/>
  <c r="X1149" i="3" s="1"/>
  <c r="Y1149" i="3" s="1"/>
  <c r="Z1149" i="3" s="1"/>
  <c r="AA1149" i="3" s="1"/>
  <c r="Q1150" i="3"/>
  <c r="P1150" i="3"/>
  <c r="X1152" i="3"/>
  <c r="Y1152" i="3" s="1"/>
  <c r="Z1152" i="3" s="1"/>
  <c r="AA1152" i="3" s="1"/>
  <c r="Q1172" i="3"/>
  <c r="P1172" i="3"/>
  <c r="Q1186" i="3"/>
  <c r="P1186" i="3"/>
  <c r="X1188" i="3"/>
  <c r="Y1188" i="3" s="1"/>
  <c r="Z1188" i="3" s="1"/>
  <c r="P1189" i="3"/>
  <c r="Q1189" i="3"/>
  <c r="P1277" i="3"/>
  <c r="Q1277" i="3"/>
  <c r="Q1282" i="3"/>
  <c r="P1282" i="3"/>
  <c r="X1293" i="3"/>
  <c r="Y1293" i="3" s="1"/>
  <c r="Z1293" i="3" s="1"/>
  <c r="AA1293" i="3" s="1"/>
  <c r="X1309" i="3"/>
  <c r="Y1309" i="3" s="1"/>
  <c r="Z1309" i="3" s="1"/>
  <c r="AA1309" i="3" s="1"/>
  <c r="P1320" i="3"/>
  <c r="Q1320" i="3"/>
  <c r="Q1326" i="3"/>
  <c r="P1326" i="3"/>
  <c r="Q1329" i="3"/>
  <c r="P1329" i="3"/>
  <c r="P1349" i="3"/>
  <c r="Q1349" i="3"/>
  <c r="Q1362" i="3"/>
  <c r="P1362" i="3"/>
  <c r="P1377" i="3"/>
  <c r="Q1377" i="3"/>
  <c r="Q1434" i="3"/>
  <c r="P1434" i="3"/>
  <c r="P1453" i="3"/>
  <c r="Q1453" i="3"/>
  <c r="P1463" i="3"/>
  <c r="Q1463" i="3"/>
  <c r="Q1492" i="3"/>
  <c r="P1492" i="3"/>
  <c r="P1503" i="3"/>
  <c r="Q1503" i="3"/>
  <c r="AA1503" i="3" s="1"/>
  <c r="P1519" i="3"/>
  <c r="Q1519" i="3"/>
  <c r="P1563" i="3"/>
  <c r="Q1563" i="3"/>
  <c r="AA1563" i="3" s="1"/>
  <c r="Q1619" i="3"/>
  <c r="P1619" i="3"/>
  <c r="P1650" i="3"/>
  <c r="Q1650" i="3"/>
  <c r="AA1650" i="3" s="1"/>
  <c r="Q1781" i="3"/>
  <c r="P1781" i="3"/>
  <c r="P1852" i="3"/>
  <c r="Q1852" i="3"/>
  <c r="W1887" i="3"/>
  <c r="P1983" i="3"/>
  <c r="Q1983" i="3"/>
  <c r="Q2323" i="3"/>
  <c r="P2323" i="3"/>
  <c r="Q2571" i="3"/>
  <c r="P2571" i="3"/>
  <c r="P2707" i="3"/>
  <c r="Q2707" i="3"/>
  <c r="Q2957" i="3"/>
  <c r="P2957" i="3"/>
  <c r="O18" i="3"/>
  <c r="AA10" i="3"/>
  <c r="AA15" i="3"/>
  <c r="AE117" i="3"/>
  <c r="W103" i="3"/>
  <c r="X103" i="3" s="1"/>
  <c r="Y103" i="3" s="1"/>
  <c r="Z103" i="3" s="1"/>
  <c r="AA103" i="3" s="1"/>
  <c r="X141" i="3"/>
  <c r="Y141" i="3" s="1"/>
  <c r="Z141" i="3" s="1"/>
  <c r="AA141" i="3" s="1"/>
  <c r="W147" i="3"/>
  <c r="X147" i="3" s="1"/>
  <c r="Y147" i="3" s="1"/>
  <c r="Z147" i="3" s="1"/>
  <c r="AA147" i="3" s="1"/>
  <c r="W205" i="3"/>
  <c r="W390" i="3"/>
  <c r="X390" i="3" s="1"/>
  <c r="Y390" i="3" s="1"/>
  <c r="Z390" i="3" s="1"/>
  <c r="AA390" i="3" s="1"/>
  <c r="W438" i="3"/>
  <c r="X438" i="3" s="1"/>
  <c r="Y438" i="3" s="1"/>
  <c r="W443" i="3"/>
  <c r="X443" i="3" s="1"/>
  <c r="Y443" i="3" s="1"/>
  <c r="W538" i="3"/>
  <c r="X538" i="3" s="1"/>
  <c r="Y538" i="3" s="1"/>
  <c r="Z538" i="3" s="1"/>
  <c r="AA538" i="3" s="1"/>
  <c r="W546" i="3"/>
  <c r="W557" i="3"/>
  <c r="X557" i="3" s="1"/>
  <c r="Y557" i="3" s="1"/>
  <c r="Z557" i="3" s="1"/>
  <c r="AA557" i="3" s="1"/>
  <c r="W565" i="3"/>
  <c r="W628" i="3"/>
  <c r="X628" i="3" s="1"/>
  <c r="Y628" i="3" s="1"/>
  <c r="Z628" i="3" s="1"/>
  <c r="AA628" i="3" s="1"/>
  <c r="W641" i="3"/>
  <c r="W646" i="3"/>
  <c r="W655" i="3"/>
  <c r="X655" i="3" s="1"/>
  <c r="Y655" i="3" s="1"/>
  <c r="W660" i="3"/>
  <c r="X660" i="3" s="1"/>
  <c r="Y660" i="3" s="1"/>
  <c r="Z660" i="3" s="1"/>
  <c r="AA660" i="3" s="1"/>
  <c r="W720" i="3"/>
  <c r="W731" i="3"/>
  <c r="X731" i="3" s="1"/>
  <c r="Y731" i="3" s="1"/>
  <c r="Z731" i="3" s="1"/>
  <c r="AA731" i="3" s="1"/>
  <c r="W780" i="3"/>
  <c r="X780" i="3" s="1"/>
  <c r="Y780" i="3" s="1"/>
  <c r="Z780" i="3" s="1"/>
  <c r="AA780" i="3" s="1"/>
  <c r="W802" i="3"/>
  <c r="X802" i="3" s="1"/>
  <c r="Y802" i="3" s="1"/>
  <c r="Z802" i="3" s="1"/>
  <c r="AA802" i="3" s="1"/>
  <c r="W817" i="3"/>
  <c r="W821" i="3"/>
  <c r="X821" i="3" s="1"/>
  <c r="Y821" i="3" s="1"/>
  <c r="Z821" i="3" s="1"/>
  <c r="AA821" i="3" s="1"/>
  <c r="W944" i="3"/>
  <c r="Z1007" i="3"/>
  <c r="AA1007" i="3" s="1"/>
  <c r="W1012" i="3"/>
  <c r="X1012" i="3" s="1"/>
  <c r="Y1012" i="3" s="1"/>
  <c r="Z1012" i="3" s="1"/>
  <c r="P1021" i="3"/>
  <c r="W1024" i="3"/>
  <c r="X1024" i="3" s="1"/>
  <c r="Y1024" i="3" s="1"/>
  <c r="Z1024" i="3" s="1"/>
  <c r="AA1024" i="3" s="1"/>
  <c r="Q1033" i="3"/>
  <c r="P1033" i="3"/>
  <c r="W1041" i="3"/>
  <c r="X1041" i="3" s="1"/>
  <c r="Y1041" i="3" s="1"/>
  <c r="Z1041" i="3" s="1"/>
  <c r="AA1041" i="3" s="1"/>
  <c r="Q1042" i="3"/>
  <c r="P1042" i="3"/>
  <c r="Q1045" i="3"/>
  <c r="P1045" i="3"/>
  <c r="Q1065" i="3"/>
  <c r="P1065" i="3"/>
  <c r="W1085" i="3"/>
  <c r="X1100" i="3"/>
  <c r="Y1100" i="3" s="1"/>
  <c r="P1117" i="3"/>
  <c r="W1120" i="3"/>
  <c r="X1120" i="3" s="1"/>
  <c r="Y1120" i="3" s="1"/>
  <c r="Z1120" i="3" s="1"/>
  <c r="AA1120" i="3" s="1"/>
  <c r="P1128" i="3"/>
  <c r="Q1161" i="3"/>
  <c r="P1161" i="3"/>
  <c r="Q1173" i="3"/>
  <c r="P1173" i="3"/>
  <c r="P1193" i="3"/>
  <c r="Q1193" i="3"/>
  <c r="W1204" i="3"/>
  <c r="W1209" i="3"/>
  <c r="W1238" i="3"/>
  <c r="X1238" i="3" s="1"/>
  <c r="Y1238" i="3" s="1"/>
  <c r="Z1238" i="3" s="1"/>
  <c r="P1242" i="3"/>
  <c r="P1244" i="3"/>
  <c r="Q1250" i="3"/>
  <c r="P1250" i="3"/>
  <c r="P1265" i="3"/>
  <c r="Q1265" i="3"/>
  <c r="W1270" i="3"/>
  <c r="W1296" i="3"/>
  <c r="P1300" i="3"/>
  <c r="Q1300" i="3"/>
  <c r="W1306" i="3"/>
  <c r="P1358" i="3"/>
  <c r="P1467" i="3"/>
  <c r="Q1467" i="3"/>
  <c r="P1515" i="3"/>
  <c r="Q1515" i="3"/>
  <c r="Q1562" i="3"/>
  <c r="AA1562" i="3" s="1"/>
  <c r="P1562" i="3"/>
  <c r="Q1591" i="3"/>
  <c r="AA1591" i="3" s="1"/>
  <c r="P1591" i="3"/>
  <c r="Q1611" i="3"/>
  <c r="P1611" i="3"/>
  <c r="P1613" i="3"/>
  <c r="P1615" i="3"/>
  <c r="Q1617" i="3"/>
  <c r="P1617" i="3"/>
  <c r="Q1659" i="3"/>
  <c r="AA1659" i="3" s="1"/>
  <c r="P1659" i="3"/>
  <c r="Q1709" i="3"/>
  <c r="P1709" i="3"/>
  <c r="Q1714" i="3"/>
  <c r="P1714" i="3"/>
  <c r="P1776" i="3"/>
  <c r="Q1776" i="3"/>
  <c r="Q1790" i="3"/>
  <c r="P1790" i="3"/>
  <c r="W1827" i="3"/>
  <c r="X1827" i="3" s="1"/>
  <c r="Y1827" i="3" s="1"/>
  <c r="Z1827" i="3" s="1"/>
  <c r="AA1827" i="3" s="1"/>
  <c r="Z1831" i="3"/>
  <c r="AA1831" i="3" s="1"/>
  <c r="P1894" i="3"/>
  <c r="Q1894" i="3"/>
  <c r="W1923" i="3"/>
  <c r="Q1928" i="3"/>
  <c r="P1928" i="3"/>
  <c r="Q1946" i="3"/>
  <c r="P1946" i="3"/>
  <c r="Q1960" i="3"/>
  <c r="P1960" i="3"/>
  <c r="P2060" i="3"/>
  <c r="Q2060" i="3"/>
  <c r="Q2150" i="3"/>
  <c r="AA2150" i="3" s="1"/>
  <c r="P2150" i="3"/>
  <c r="P2285" i="3"/>
  <c r="P2449" i="3"/>
  <c r="Q2449" i="3"/>
  <c r="Q2470" i="3"/>
  <c r="P2470" i="3"/>
  <c r="P2622" i="3"/>
  <c r="Q2622" i="3"/>
  <c r="Q2653" i="3"/>
  <c r="P2653" i="3"/>
  <c r="P3005" i="3"/>
  <c r="Q3005" i="3"/>
  <c r="Q8" i="3"/>
  <c r="Q18" i="3" s="1"/>
  <c r="Z8" i="3"/>
  <c r="AA9" i="3"/>
  <c r="AA13" i="3"/>
  <c r="AA17" i="3"/>
  <c r="O51" i="3"/>
  <c r="W50" i="3"/>
  <c r="AA59" i="3"/>
  <c r="AA61" i="3"/>
  <c r="W73" i="3"/>
  <c r="Y73" i="3" s="1"/>
  <c r="W84" i="3"/>
  <c r="Y84" i="3" s="1"/>
  <c r="W88" i="3"/>
  <c r="AA100" i="3"/>
  <c r="AA108" i="3"/>
  <c r="AA126" i="3"/>
  <c r="W134" i="3"/>
  <c r="X134" i="3" s="1"/>
  <c r="Y134" i="3" s="1"/>
  <c r="Z134" i="3" s="1"/>
  <c r="AA134" i="3" s="1"/>
  <c r="W139" i="3"/>
  <c r="X139" i="3" s="1"/>
  <c r="Y139" i="3" s="1"/>
  <c r="Z139" i="3" s="1"/>
  <c r="AA139" i="3" s="1"/>
  <c r="W150" i="3"/>
  <c r="X150" i="3" s="1"/>
  <c r="Y150" i="3" s="1"/>
  <c r="Z150" i="3" s="1"/>
  <c r="AA150" i="3" s="1"/>
  <c r="W155" i="3"/>
  <c r="X155" i="3" s="1"/>
  <c r="Y155" i="3" s="1"/>
  <c r="Z155" i="3" s="1"/>
  <c r="AA155" i="3" s="1"/>
  <c r="X157" i="3"/>
  <c r="Y157" i="3" s="1"/>
  <c r="W176" i="3"/>
  <c r="X176" i="3" s="1"/>
  <c r="Y176" i="3" s="1"/>
  <c r="Z176" i="3" s="1"/>
  <c r="AA176" i="3" s="1"/>
  <c r="W181" i="3"/>
  <c r="X181" i="3" s="1"/>
  <c r="Y181" i="3" s="1"/>
  <c r="Z181" i="3" s="1"/>
  <c r="AA181" i="3" s="1"/>
  <c r="W183" i="3"/>
  <c r="X183" i="3" s="1"/>
  <c r="Y183" i="3" s="1"/>
  <c r="Z183" i="3" s="1"/>
  <c r="AA183" i="3" s="1"/>
  <c r="W192" i="3"/>
  <c r="X192" i="3" s="1"/>
  <c r="Y192" i="3" s="1"/>
  <c r="Z192" i="3" s="1"/>
  <c r="AA192" i="3" s="1"/>
  <c r="W197" i="3"/>
  <c r="X197" i="3" s="1"/>
  <c r="Y197" i="3" s="1"/>
  <c r="Z197" i="3" s="1"/>
  <c r="AA197" i="3" s="1"/>
  <c r="W199" i="3"/>
  <c r="W208" i="3"/>
  <c r="X208" i="3" s="1"/>
  <c r="Y208" i="3" s="1"/>
  <c r="Z208" i="3" s="1"/>
  <c r="AA208" i="3" s="1"/>
  <c r="W213" i="3"/>
  <c r="X213" i="3" s="1"/>
  <c r="Y213" i="3" s="1"/>
  <c r="Z213" i="3" s="1"/>
  <c r="AA213" i="3" s="1"/>
  <c r="W222" i="3"/>
  <c r="X410" i="3"/>
  <c r="Y410" i="3" s="1"/>
  <c r="Z410" i="3" s="1"/>
  <c r="AA410" i="3" s="1"/>
  <c r="X413" i="3"/>
  <c r="Y413" i="3" s="1"/>
  <c r="Z413" i="3" s="1"/>
  <c r="AA413" i="3" s="1"/>
  <c r="W424" i="3"/>
  <c r="X424" i="3" s="1"/>
  <c r="Y424" i="3" s="1"/>
  <c r="Z424" i="3" s="1"/>
  <c r="AA424" i="3" s="1"/>
  <c r="W429" i="3"/>
  <c r="W440" i="3"/>
  <c r="X440" i="3" s="1"/>
  <c r="Y440" i="3" s="1"/>
  <c r="Z440" i="3" s="1"/>
  <c r="AA440" i="3" s="1"/>
  <c r="W445" i="3"/>
  <c r="W452" i="3"/>
  <c r="X452" i="3" s="1"/>
  <c r="Y452" i="3" s="1"/>
  <c r="Z452" i="3" s="1"/>
  <c r="AA452" i="3" s="1"/>
  <c r="W470" i="3"/>
  <c r="W500" i="3"/>
  <c r="X502" i="3"/>
  <c r="Y502" i="3" s="1"/>
  <c r="Z502" i="3" s="1"/>
  <c r="AA502" i="3" s="1"/>
  <c r="W507" i="3"/>
  <c r="X507" i="3" s="1"/>
  <c r="Y507" i="3" s="1"/>
  <c r="Z507" i="3" s="1"/>
  <c r="AA507" i="3" s="1"/>
  <c r="W573" i="3"/>
  <c r="W594" i="3"/>
  <c r="W619" i="3"/>
  <c r="W622" i="3"/>
  <c r="X622" i="3" s="1"/>
  <c r="Y622" i="3" s="1"/>
  <c r="Z622" i="3" s="1"/>
  <c r="AA622" i="3" s="1"/>
  <c r="W625" i="3"/>
  <c r="X625" i="3" s="1"/>
  <c r="Y625" i="3" s="1"/>
  <c r="Z625" i="3" s="1"/>
  <c r="AA625" i="3" s="1"/>
  <c r="W630" i="3"/>
  <c r="X639" i="3"/>
  <c r="Y639" i="3" s="1"/>
  <c r="Z639" i="3" s="1"/>
  <c r="AA639" i="3" s="1"/>
  <c r="W694" i="3"/>
  <c r="X694" i="3" s="1"/>
  <c r="Y694" i="3" s="1"/>
  <c r="Z694" i="3" s="1"/>
  <c r="AA694" i="3" s="1"/>
  <c r="W695" i="3"/>
  <c r="X695" i="3" s="1"/>
  <c r="Y695" i="3" s="1"/>
  <c r="Z695" i="3" s="1"/>
  <c r="AA695" i="3" s="1"/>
  <c r="X759" i="3"/>
  <c r="Y759" i="3" s="1"/>
  <c r="Z759" i="3" s="1"/>
  <c r="AA759" i="3" s="1"/>
  <c r="X764" i="3"/>
  <c r="Y764" i="3" s="1"/>
  <c r="X875" i="3"/>
  <c r="Y875" i="3" s="1"/>
  <c r="Z875" i="3" s="1"/>
  <c r="AA875" i="3" s="1"/>
  <c r="W877" i="3"/>
  <c r="X877" i="3" s="1"/>
  <c r="Y877" i="3" s="1"/>
  <c r="Z877" i="3" s="1"/>
  <c r="AA877" i="3" s="1"/>
  <c r="W914" i="3"/>
  <c r="X914" i="3" s="1"/>
  <c r="Y914" i="3" s="1"/>
  <c r="Z914" i="3" s="1"/>
  <c r="AA914" i="3" s="1"/>
  <c r="W939" i="3"/>
  <c r="P941" i="3"/>
  <c r="Q941" i="3"/>
  <c r="AA941" i="3" s="1"/>
  <c r="Z944" i="3"/>
  <c r="W948" i="3"/>
  <c r="Q973" i="3"/>
  <c r="AA973" i="3" s="1"/>
  <c r="P976" i="3"/>
  <c r="X985" i="3"/>
  <c r="Y985" i="3" s="1"/>
  <c r="Q987" i="3"/>
  <c r="W1009" i="3"/>
  <c r="Q1010" i="3"/>
  <c r="P1010" i="3"/>
  <c r="Q1013" i="3"/>
  <c r="P1013" i="3"/>
  <c r="W1021" i="3"/>
  <c r="X1021" i="3" s="1"/>
  <c r="Y1021" i="3" s="1"/>
  <c r="Z1021" i="3" s="1"/>
  <c r="AA1021" i="3" s="1"/>
  <c r="Q1022" i="3"/>
  <c r="P1022" i="3"/>
  <c r="W1027" i="3"/>
  <c r="P1030" i="3"/>
  <c r="P1032" i="3"/>
  <c r="P1041" i="3"/>
  <c r="W1044" i="3"/>
  <c r="X1044" i="3" s="1"/>
  <c r="Y1044" i="3" s="1"/>
  <c r="Z1044" i="3" s="1"/>
  <c r="AA1044" i="3" s="1"/>
  <c r="P1053" i="3"/>
  <c r="W1056" i="3"/>
  <c r="X1056" i="3" s="1"/>
  <c r="Y1056" i="3" s="1"/>
  <c r="Z1056" i="3" s="1"/>
  <c r="AA1056" i="3" s="1"/>
  <c r="W1059" i="3"/>
  <c r="P1062" i="3"/>
  <c r="P1064" i="3"/>
  <c r="W1074" i="3"/>
  <c r="Q1076" i="3"/>
  <c r="P1076" i="3"/>
  <c r="W1077" i="3"/>
  <c r="P1085" i="3"/>
  <c r="W1088" i="3"/>
  <c r="X1088" i="3" s="1"/>
  <c r="Y1088" i="3" s="1"/>
  <c r="Z1088" i="3" s="1"/>
  <c r="X1097" i="3"/>
  <c r="Y1097" i="3" s="1"/>
  <c r="Z1097" i="3" s="1"/>
  <c r="W1105" i="3"/>
  <c r="Q1106" i="3"/>
  <c r="P1106" i="3"/>
  <c r="X1108" i="3"/>
  <c r="Y1108" i="3" s="1"/>
  <c r="Z1108" i="3" s="1"/>
  <c r="Q1109" i="3"/>
  <c r="P1109" i="3"/>
  <c r="W1117" i="3"/>
  <c r="Q1118" i="3"/>
  <c r="P1118" i="3"/>
  <c r="Q1129" i="3"/>
  <c r="P1129" i="3"/>
  <c r="W1138" i="3"/>
  <c r="X1138" i="3" s="1"/>
  <c r="Y1138" i="3" s="1"/>
  <c r="Z1138" i="3" s="1"/>
  <c r="Q1140" i="3"/>
  <c r="P1140" i="3"/>
  <c r="W1141" i="3"/>
  <c r="P1146" i="3"/>
  <c r="P1148" i="3"/>
  <c r="Q1152" i="3"/>
  <c r="P1152" i="3"/>
  <c r="X1153" i="3"/>
  <c r="Y1153" i="3" s="1"/>
  <c r="Z1153" i="3" s="1"/>
  <c r="AA1153" i="3" s="1"/>
  <c r="W1155" i="3"/>
  <c r="P1158" i="3"/>
  <c r="P1160" i="3"/>
  <c r="P1169" i="3"/>
  <c r="W1172" i="3"/>
  <c r="X1172" i="3" s="1"/>
  <c r="Y1172" i="3" s="1"/>
  <c r="Z1172" i="3" s="1"/>
  <c r="Q1181" i="3"/>
  <c r="W1186" i="3"/>
  <c r="X1186" i="3" s="1"/>
  <c r="Y1186" i="3" s="1"/>
  <c r="Z1186" i="3" s="1"/>
  <c r="AA1186" i="3" s="1"/>
  <c r="Q1188" i="3"/>
  <c r="P1188" i="3"/>
  <c r="P1190" i="3"/>
  <c r="P1192" i="3"/>
  <c r="W1193" i="3"/>
  <c r="W1195" i="3"/>
  <c r="P1224" i="3"/>
  <c r="Q1225" i="3"/>
  <c r="P1245" i="3"/>
  <c r="Q1245" i="3"/>
  <c r="W1253" i="3"/>
  <c r="P1254" i="3"/>
  <c r="P1256" i="3"/>
  <c r="Q1258" i="3"/>
  <c r="P1258" i="3"/>
  <c r="W1265" i="3"/>
  <c r="X1265" i="3" s="1"/>
  <c r="Y1265" i="3" s="1"/>
  <c r="Z1265" i="3" s="1"/>
  <c r="AA1265" i="3" s="1"/>
  <c r="W1267" i="3"/>
  <c r="X1267" i="3" s="1"/>
  <c r="Y1267" i="3" s="1"/>
  <c r="Z1267" i="3" s="1"/>
  <c r="W1282" i="3"/>
  <c r="P1284" i="3"/>
  <c r="Q1284" i="3"/>
  <c r="W1291" i="3"/>
  <c r="Q1293" i="3"/>
  <c r="P1293" i="3"/>
  <c r="W1294" i="3"/>
  <c r="X1294" i="3" s="1"/>
  <c r="Y1294" i="3" s="1"/>
  <c r="Z1294" i="3" s="1"/>
  <c r="AA1294" i="3" s="1"/>
  <c r="P1317" i="3"/>
  <c r="W1320" i="3"/>
  <c r="P1322" i="3"/>
  <c r="P1324" i="3"/>
  <c r="W1326" i="3"/>
  <c r="Q1328" i="3"/>
  <c r="P1328" i="3"/>
  <c r="W1362" i="3"/>
  <c r="Q1364" i="3"/>
  <c r="P1364" i="3"/>
  <c r="Q1390" i="3"/>
  <c r="P1390" i="3"/>
  <c r="W1391" i="3"/>
  <c r="W1403" i="3"/>
  <c r="P1415" i="3"/>
  <c r="Q1415" i="3"/>
  <c r="Q1472" i="3"/>
  <c r="P1472" i="3"/>
  <c r="Q1476" i="3"/>
  <c r="P1476" i="3"/>
  <c r="P1495" i="3"/>
  <c r="Q1495" i="3"/>
  <c r="P1507" i="3"/>
  <c r="Q1507" i="3"/>
  <c r="AA1507" i="3" s="1"/>
  <c r="W1544" i="3"/>
  <c r="W1568" i="3"/>
  <c r="Q1589" i="3"/>
  <c r="AA1589" i="3" s="1"/>
  <c r="P1589" i="3"/>
  <c r="W1620" i="3"/>
  <c r="P1628" i="3"/>
  <c r="Q1628" i="3"/>
  <c r="AA1628" i="3" s="1"/>
  <c r="Q1660" i="3"/>
  <c r="AA1660" i="3" s="1"/>
  <c r="P1660" i="3"/>
  <c r="W1677" i="3"/>
  <c r="Q1685" i="3"/>
  <c r="P1685" i="3"/>
  <c r="W1693" i="3"/>
  <c r="Q1698" i="3"/>
  <c r="P1698" i="3"/>
  <c r="Q1725" i="3"/>
  <c r="P1725" i="3"/>
  <c r="Q1730" i="3"/>
  <c r="P1730" i="3"/>
  <c r="Q1738" i="3"/>
  <c r="P1738" i="3"/>
  <c r="W1781" i="3"/>
  <c r="W1798" i="3"/>
  <c r="X1798" i="3" s="1"/>
  <c r="Y1798" i="3" s="1"/>
  <c r="Z1798" i="3" s="1"/>
  <c r="AA1798" i="3" s="1"/>
  <c r="W1815" i="3"/>
  <c r="X1815" i="3" s="1"/>
  <c r="Y1815" i="3" s="1"/>
  <c r="P1820" i="3"/>
  <c r="Q1820" i="3"/>
  <c r="Q1861" i="3"/>
  <c r="P1861" i="3"/>
  <c r="Q1924" i="3"/>
  <c r="P1924" i="3"/>
  <c r="X1952" i="3"/>
  <c r="Y1952" i="3" s="1"/>
  <c r="Z1952" i="3" s="1"/>
  <c r="AA1952" i="3" s="1"/>
  <c r="W1959" i="3"/>
  <c r="X2022" i="3"/>
  <c r="Y2022" i="3" s="1"/>
  <c r="Z2022" i="3" s="1"/>
  <c r="AA2022" i="3" s="1"/>
  <c r="W2086" i="3"/>
  <c r="P2097" i="3"/>
  <c r="Q2097" i="3"/>
  <c r="P2338" i="3"/>
  <c r="Q2338" i="3"/>
  <c r="P2358" i="3"/>
  <c r="Q2381" i="3"/>
  <c r="P2381" i="3"/>
  <c r="P2385" i="3"/>
  <c r="Q2385" i="3"/>
  <c r="Q2505" i="3"/>
  <c r="P2505" i="3"/>
  <c r="W215" i="3"/>
  <c r="W233" i="3"/>
  <c r="X233" i="3" s="1"/>
  <c r="Y233" i="3" s="1"/>
  <c r="Z233" i="3" s="1"/>
  <c r="AA233" i="3" s="1"/>
  <c r="W244" i="3"/>
  <c r="X244" i="3" s="1"/>
  <c r="Y244" i="3" s="1"/>
  <c r="Z244" i="3" s="1"/>
  <c r="AA244" i="3" s="1"/>
  <c r="W249" i="3"/>
  <c r="X249" i="3" s="1"/>
  <c r="Y249" i="3" s="1"/>
  <c r="Z249" i="3" s="1"/>
  <c r="AA249" i="3" s="1"/>
  <c r="W260" i="3"/>
  <c r="X260" i="3" s="1"/>
  <c r="Y260" i="3" s="1"/>
  <c r="Z260" i="3" s="1"/>
  <c r="AA260" i="3" s="1"/>
  <c r="W265" i="3"/>
  <c r="X265" i="3" s="1"/>
  <c r="Y265" i="3" s="1"/>
  <c r="Z265" i="3" s="1"/>
  <c r="AA265" i="3" s="1"/>
  <c r="W276" i="3"/>
  <c r="X276" i="3" s="1"/>
  <c r="Y276" i="3" s="1"/>
  <c r="Z276" i="3" s="1"/>
  <c r="AA276" i="3" s="1"/>
  <c r="W281" i="3"/>
  <c r="X281" i="3" s="1"/>
  <c r="Y281" i="3" s="1"/>
  <c r="Z281" i="3" s="1"/>
  <c r="AA281" i="3" s="1"/>
  <c r="W292" i="3"/>
  <c r="X292" i="3" s="1"/>
  <c r="Y292" i="3" s="1"/>
  <c r="Z292" i="3" s="1"/>
  <c r="AA292" i="3" s="1"/>
  <c r="W297" i="3"/>
  <c r="X297" i="3" s="1"/>
  <c r="Y297" i="3" s="1"/>
  <c r="Z297" i="3" s="1"/>
  <c r="AA297" i="3" s="1"/>
  <c r="W308" i="3"/>
  <c r="X308" i="3" s="1"/>
  <c r="Y308" i="3" s="1"/>
  <c r="Z308" i="3" s="1"/>
  <c r="AA308" i="3" s="1"/>
  <c r="W313" i="3"/>
  <c r="X313" i="3" s="1"/>
  <c r="Y313" i="3" s="1"/>
  <c r="Z313" i="3" s="1"/>
  <c r="AA313" i="3" s="1"/>
  <c r="W324" i="3"/>
  <c r="X324" i="3" s="1"/>
  <c r="Y324" i="3" s="1"/>
  <c r="Z324" i="3" s="1"/>
  <c r="AA324" i="3" s="1"/>
  <c r="W329" i="3"/>
  <c r="X329" i="3" s="1"/>
  <c r="Y329" i="3" s="1"/>
  <c r="Z329" i="3" s="1"/>
  <c r="AA329" i="3" s="1"/>
  <c r="W340" i="3"/>
  <c r="X340" i="3" s="1"/>
  <c r="Y340" i="3" s="1"/>
  <c r="Z340" i="3" s="1"/>
  <c r="AA340" i="3" s="1"/>
  <c r="W345" i="3"/>
  <c r="X345" i="3" s="1"/>
  <c r="Y345" i="3" s="1"/>
  <c r="Z345" i="3" s="1"/>
  <c r="AA345" i="3" s="1"/>
  <c r="W356" i="3"/>
  <c r="X356" i="3" s="1"/>
  <c r="Y356" i="3" s="1"/>
  <c r="Z356" i="3" s="1"/>
  <c r="AA356" i="3" s="1"/>
  <c r="W361" i="3"/>
  <c r="X361" i="3" s="1"/>
  <c r="Y361" i="3" s="1"/>
  <c r="Z361" i="3" s="1"/>
  <c r="AA361" i="3" s="1"/>
  <c r="X369" i="3"/>
  <c r="Y369" i="3" s="1"/>
  <c r="Z369" i="3" s="1"/>
  <c r="AA369" i="3" s="1"/>
  <c r="W371" i="3"/>
  <c r="X371" i="3" s="1"/>
  <c r="Y371" i="3" s="1"/>
  <c r="Z371" i="3" s="1"/>
  <c r="AA371" i="3" s="1"/>
  <c r="X373" i="3"/>
  <c r="Y373" i="3" s="1"/>
  <c r="Z373" i="3" s="1"/>
  <c r="AA373" i="3" s="1"/>
  <c r="W375" i="3"/>
  <c r="W379" i="3"/>
  <c r="X379" i="3" s="1"/>
  <c r="Y379" i="3" s="1"/>
  <c r="Z379" i="3" s="1"/>
  <c r="AA379" i="3" s="1"/>
  <c r="X381" i="3"/>
  <c r="Y381" i="3" s="1"/>
  <c r="Z381" i="3" s="1"/>
  <c r="AA381" i="3" s="1"/>
  <c r="W383" i="3"/>
  <c r="X383" i="3" s="1"/>
  <c r="Y383" i="3" s="1"/>
  <c r="Z383" i="3" s="1"/>
  <c r="AA383" i="3" s="1"/>
  <c r="X385" i="3"/>
  <c r="Y385" i="3" s="1"/>
  <c r="Z385" i="3" s="1"/>
  <c r="AA385" i="3" s="1"/>
  <c r="X388" i="3"/>
  <c r="Y388" i="3" s="1"/>
  <c r="Z388" i="3" s="1"/>
  <c r="AA388" i="3" s="1"/>
  <c r="W392" i="3"/>
  <c r="W428" i="3"/>
  <c r="X428" i="3" s="1"/>
  <c r="Y428" i="3" s="1"/>
  <c r="Z428" i="3" s="1"/>
  <c r="AA428" i="3" s="1"/>
  <c r="W431" i="3"/>
  <c r="X431" i="3" s="1"/>
  <c r="Y431" i="3" s="1"/>
  <c r="X436" i="3"/>
  <c r="Y436" i="3" s="1"/>
  <c r="Z436" i="3" s="1"/>
  <c r="AA436" i="3" s="1"/>
  <c r="W444" i="3"/>
  <c r="X444" i="3" s="1"/>
  <c r="Y444" i="3" s="1"/>
  <c r="Z444" i="3" s="1"/>
  <c r="AA444" i="3" s="1"/>
  <c r="W447" i="3"/>
  <c r="X447" i="3" s="1"/>
  <c r="Y447" i="3" s="1"/>
  <c r="Z447" i="3" s="1"/>
  <c r="AA447" i="3" s="1"/>
  <c r="W471" i="3"/>
  <c r="X471" i="3" s="1"/>
  <c r="Y471" i="3" s="1"/>
  <c r="Z471" i="3" s="1"/>
  <c r="AA471" i="3" s="1"/>
  <c r="W474" i="3"/>
  <c r="X474" i="3" s="1"/>
  <c r="Y474" i="3" s="1"/>
  <c r="Z474" i="3" s="1"/>
  <c r="AA474" i="3" s="1"/>
  <c r="W487" i="3"/>
  <c r="X487" i="3" s="1"/>
  <c r="Y487" i="3" s="1"/>
  <c r="Z487" i="3" s="1"/>
  <c r="AA487" i="3" s="1"/>
  <c r="W490" i="3"/>
  <c r="X490" i="3" s="1"/>
  <c r="Y490" i="3" s="1"/>
  <c r="Z490" i="3" s="1"/>
  <c r="AA490" i="3" s="1"/>
  <c r="W515" i="3"/>
  <c r="W523" i="3"/>
  <c r="X523" i="3" s="1"/>
  <c r="Y523" i="3" s="1"/>
  <c r="W531" i="3"/>
  <c r="W539" i="3"/>
  <c r="X539" i="3" s="1"/>
  <c r="Y539" i="3" s="1"/>
  <c r="Z539" i="3" s="1"/>
  <c r="AA539" i="3" s="1"/>
  <c r="W547" i="3"/>
  <c r="X547" i="3" s="1"/>
  <c r="Y547" i="3" s="1"/>
  <c r="Z547" i="3" s="1"/>
  <c r="AA547" i="3" s="1"/>
  <c r="W555" i="3"/>
  <c r="X555" i="3" s="1"/>
  <c r="Y555" i="3" s="1"/>
  <c r="Z555" i="3" s="1"/>
  <c r="AA555" i="3" s="1"/>
  <c r="W563" i="3"/>
  <c r="X563" i="3" s="1"/>
  <c r="Y563" i="3" s="1"/>
  <c r="Z563" i="3" s="1"/>
  <c r="AA563" i="3" s="1"/>
  <c r="Z569" i="3"/>
  <c r="AA569" i="3" s="1"/>
  <c r="W570" i="3"/>
  <c r="Z571" i="3"/>
  <c r="AA571" i="3" s="1"/>
  <c r="Z578" i="3"/>
  <c r="AA578" i="3" s="1"/>
  <c r="W585" i="3"/>
  <c r="X585" i="3" s="1"/>
  <c r="Y585" i="3" s="1"/>
  <c r="Z585" i="3" s="1"/>
  <c r="AA585" i="3" s="1"/>
  <c r="Z587" i="3"/>
  <c r="AA587" i="3" s="1"/>
  <c r="W598" i="3"/>
  <c r="W614" i="3"/>
  <c r="W629" i="3"/>
  <c r="X629" i="3" s="1"/>
  <c r="Y629" i="3" s="1"/>
  <c r="Z629" i="3" s="1"/>
  <c r="AA629" i="3" s="1"/>
  <c r="W632" i="3"/>
  <c r="X632" i="3" s="1"/>
  <c r="Y632" i="3" s="1"/>
  <c r="X637" i="3"/>
  <c r="Y637" i="3" s="1"/>
  <c r="Z637" i="3" s="1"/>
  <c r="AA637" i="3" s="1"/>
  <c r="W645" i="3"/>
  <c r="X645" i="3" s="1"/>
  <c r="Y645" i="3" s="1"/>
  <c r="Z645" i="3" s="1"/>
  <c r="AA645" i="3" s="1"/>
  <c r="W648" i="3"/>
  <c r="X648" i="3" s="1"/>
  <c r="Y648" i="3" s="1"/>
  <c r="Z648" i="3" s="1"/>
  <c r="AA648" i="3" s="1"/>
  <c r="X653" i="3"/>
  <c r="Y653" i="3" s="1"/>
  <c r="Z653" i="3" s="1"/>
  <c r="AA653" i="3" s="1"/>
  <c r="W661" i="3"/>
  <c r="X661" i="3" s="1"/>
  <c r="Y661" i="3" s="1"/>
  <c r="Z661" i="3" s="1"/>
  <c r="AA661" i="3" s="1"/>
  <c r="W664" i="3"/>
  <c r="X664" i="3" s="1"/>
  <c r="Y664" i="3" s="1"/>
  <c r="Z664" i="3" s="1"/>
  <c r="AA664" i="3" s="1"/>
  <c r="W669" i="3"/>
  <c r="X669" i="3" s="1"/>
  <c r="Y669" i="3" s="1"/>
  <c r="Z669" i="3" s="1"/>
  <c r="AA669" i="3" s="1"/>
  <c r="W673" i="3"/>
  <c r="X678" i="3"/>
  <c r="Y678" i="3" s="1"/>
  <c r="Z678" i="3" s="1"/>
  <c r="AA678" i="3" s="1"/>
  <c r="W696" i="3"/>
  <c r="X703" i="3"/>
  <c r="Y703" i="3" s="1"/>
  <c r="Z703" i="3" s="1"/>
  <c r="AA703" i="3" s="1"/>
  <c r="X707" i="3"/>
  <c r="Y707" i="3" s="1"/>
  <c r="Z707" i="3" s="1"/>
  <c r="AA707" i="3" s="1"/>
  <c r="W710" i="3"/>
  <c r="X710" i="3" s="1"/>
  <c r="Y710" i="3" s="1"/>
  <c r="Z710" i="3" s="1"/>
  <c r="AA710" i="3" s="1"/>
  <c r="W719" i="3"/>
  <c r="X719" i="3" s="1"/>
  <c r="Y719" i="3" s="1"/>
  <c r="Z719" i="3" s="1"/>
  <c r="AA719" i="3" s="1"/>
  <c r="W723" i="3"/>
  <c r="X723" i="3" s="1"/>
  <c r="Y723" i="3" s="1"/>
  <c r="Z723" i="3" s="1"/>
  <c r="AA723" i="3" s="1"/>
  <c r="X724" i="3"/>
  <c r="Y724" i="3" s="1"/>
  <c r="Z724" i="3" s="1"/>
  <c r="AA724" i="3" s="1"/>
  <c r="X726" i="3"/>
  <c r="Y726" i="3" s="1"/>
  <c r="X752" i="3"/>
  <c r="Y752" i="3" s="1"/>
  <c r="Z752" i="3" s="1"/>
  <c r="AA752" i="3" s="1"/>
  <c r="X757" i="3"/>
  <c r="Y757" i="3" s="1"/>
  <c r="Z757" i="3" s="1"/>
  <c r="AA757" i="3" s="1"/>
  <c r="W760" i="3"/>
  <c r="X760" i="3" s="1"/>
  <c r="Y760" i="3" s="1"/>
  <c r="Z760" i="3" s="1"/>
  <c r="AA760" i="3" s="1"/>
  <c r="W762" i="3"/>
  <c r="X762" i="3" s="1"/>
  <c r="Y762" i="3" s="1"/>
  <c r="Z762" i="3" s="1"/>
  <c r="AA762" i="3" s="1"/>
  <c r="Z768" i="3"/>
  <c r="AA768" i="3" s="1"/>
  <c r="X771" i="3"/>
  <c r="Y771" i="3" s="1"/>
  <c r="Z771" i="3" s="1"/>
  <c r="AA771" i="3" s="1"/>
  <c r="W775" i="3"/>
  <c r="X775" i="3" s="1"/>
  <c r="Y775" i="3" s="1"/>
  <c r="Z775" i="3" s="1"/>
  <c r="AA775" i="3" s="1"/>
  <c r="W786" i="3"/>
  <c r="W800" i="3"/>
  <c r="Z814" i="3"/>
  <c r="AA814" i="3" s="1"/>
  <c r="W836" i="3"/>
  <c r="X836" i="3" s="1"/>
  <c r="Y836" i="3" s="1"/>
  <c r="Z836" i="3" s="1"/>
  <c r="AA836" i="3" s="1"/>
  <c r="X854" i="3"/>
  <c r="Y854" i="3" s="1"/>
  <c r="Z854" i="3" s="1"/>
  <c r="AA854" i="3" s="1"/>
  <c r="W862" i="3"/>
  <c r="W878" i="3"/>
  <c r="X878" i="3" s="1"/>
  <c r="Y878" i="3" s="1"/>
  <c r="Z878" i="3" s="1"/>
  <c r="AA878" i="3" s="1"/>
  <c r="X886" i="3"/>
  <c r="Y886" i="3" s="1"/>
  <c r="Z886" i="3" s="1"/>
  <c r="AA886" i="3" s="1"/>
  <c r="W904" i="3"/>
  <c r="X904" i="3" s="1"/>
  <c r="Y904" i="3" s="1"/>
  <c r="Z904" i="3" s="1"/>
  <c r="AA904" i="3" s="1"/>
  <c r="X905" i="3"/>
  <c r="Y905" i="3" s="1"/>
  <c r="Z905" i="3" s="1"/>
  <c r="AA905" i="3" s="1"/>
  <c r="W918" i="3"/>
  <c r="X918" i="3" s="1"/>
  <c r="Y918" i="3" s="1"/>
  <c r="Z918" i="3" s="1"/>
  <c r="AA918" i="3" s="1"/>
  <c r="AE957" i="3"/>
  <c r="X956" i="3"/>
  <c r="Y956" i="3" s="1"/>
  <c r="Z956" i="3" s="1"/>
  <c r="AA956" i="3" s="1"/>
  <c r="AE1534" i="3"/>
  <c r="Z965" i="3"/>
  <c r="W971" i="3"/>
  <c r="Y971" i="3" s="1"/>
  <c r="X987" i="3"/>
  <c r="Y987" i="3" s="1"/>
  <c r="Z987" i="3" s="1"/>
  <c r="W990" i="3"/>
  <c r="X990" i="3" s="1"/>
  <c r="Y990" i="3" s="1"/>
  <c r="Z990" i="3" s="1"/>
  <c r="AA990" i="3" s="1"/>
  <c r="W994" i="3"/>
  <c r="X994" i="3" s="1"/>
  <c r="Y994" i="3" s="1"/>
  <c r="Z994" i="3" s="1"/>
  <c r="AA994" i="3" s="1"/>
  <c r="X999" i="3"/>
  <c r="Y999" i="3" s="1"/>
  <c r="Z999" i="3" s="1"/>
  <c r="AA999" i="3" s="1"/>
  <c r="W1001" i="3"/>
  <c r="X1001" i="3" s="1"/>
  <c r="Y1001" i="3" s="1"/>
  <c r="Z1001" i="3" s="1"/>
  <c r="W1008" i="3"/>
  <c r="X1008" i="3" s="1"/>
  <c r="Y1008" i="3" s="1"/>
  <c r="X1017" i="3"/>
  <c r="Y1017" i="3" s="1"/>
  <c r="Z1017" i="3" s="1"/>
  <c r="AA1017" i="3" s="1"/>
  <c r="W1019" i="3"/>
  <c r="X1019" i="3" s="1"/>
  <c r="Y1019" i="3" s="1"/>
  <c r="W1026" i="3"/>
  <c r="X1026" i="3" s="1"/>
  <c r="Y1026" i="3" s="1"/>
  <c r="Z1026" i="3" s="1"/>
  <c r="AA1026" i="3" s="1"/>
  <c r="W1028" i="3"/>
  <c r="X1028" i="3" s="1"/>
  <c r="Y1028" i="3" s="1"/>
  <c r="X1035" i="3"/>
  <c r="Y1035" i="3" s="1"/>
  <c r="W1040" i="3"/>
  <c r="X1040" i="3" s="1"/>
  <c r="Y1040" i="3" s="1"/>
  <c r="Z1040" i="3" s="1"/>
  <c r="AA1040" i="3" s="1"/>
  <c r="W1051" i="3"/>
  <c r="X1051" i="3" s="1"/>
  <c r="Y1051" i="3" s="1"/>
  <c r="W1058" i="3"/>
  <c r="W1060" i="3"/>
  <c r="X1060" i="3" s="1"/>
  <c r="Y1060" i="3" s="1"/>
  <c r="X1067" i="3"/>
  <c r="Y1067" i="3" s="1"/>
  <c r="W1072" i="3"/>
  <c r="X1072" i="3" s="1"/>
  <c r="Y1072" i="3" s="1"/>
  <c r="X1081" i="3"/>
  <c r="Y1081" i="3" s="1"/>
  <c r="Z1081" i="3" s="1"/>
  <c r="AA1081" i="3" s="1"/>
  <c r="W1083" i="3"/>
  <c r="X1083" i="3" s="1"/>
  <c r="Y1083" i="3" s="1"/>
  <c r="W1090" i="3"/>
  <c r="W1092" i="3"/>
  <c r="X1092" i="3" s="1"/>
  <c r="Y1092" i="3" s="1"/>
  <c r="Z1092" i="3" s="1"/>
  <c r="AA1092" i="3" s="1"/>
  <c r="W1104" i="3"/>
  <c r="X1104" i="3" s="1"/>
  <c r="Y1104" i="3" s="1"/>
  <c r="X1113" i="3"/>
  <c r="Y1113" i="3" s="1"/>
  <c r="Z1113" i="3" s="1"/>
  <c r="AA1113" i="3" s="1"/>
  <c r="W1115" i="3"/>
  <c r="X1115" i="3" s="1"/>
  <c r="Y1115" i="3" s="1"/>
  <c r="Z1115" i="3" s="1"/>
  <c r="W1122" i="3"/>
  <c r="X1122" i="3" s="1"/>
  <c r="Y1122" i="3" s="1"/>
  <c r="Z1122" i="3" s="1"/>
  <c r="W1124" i="3"/>
  <c r="X1124" i="3"/>
  <c r="Y1124" i="3" s="1"/>
  <c r="X1131" i="3"/>
  <c r="Y1131" i="3" s="1"/>
  <c r="W1136" i="3"/>
  <c r="X1136" i="3" s="1"/>
  <c r="Y1136" i="3" s="1"/>
  <c r="Z1136" i="3" s="1"/>
  <c r="AA1136" i="3" s="1"/>
  <c r="W1147" i="3"/>
  <c r="X1147" i="3" s="1"/>
  <c r="Y1147" i="3" s="1"/>
  <c r="W1154" i="3"/>
  <c r="X1154" i="3" s="1"/>
  <c r="Y1154" i="3" s="1"/>
  <c r="Z1154" i="3" s="1"/>
  <c r="AA1154" i="3" s="1"/>
  <c r="W1156" i="3"/>
  <c r="X1156" i="3" s="1"/>
  <c r="Y1156" i="3" s="1"/>
  <c r="X1163" i="3"/>
  <c r="Y1163" i="3" s="1"/>
  <c r="W1168" i="3"/>
  <c r="X1168" i="3" s="1"/>
  <c r="Y1168" i="3" s="1"/>
  <c r="X1177" i="3"/>
  <c r="Y1177" i="3" s="1"/>
  <c r="Z1177" i="3" s="1"/>
  <c r="W1179" i="3"/>
  <c r="X1179" i="3" s="1"/>
  <c r="Y1179" i="3" s="1"/>
  <c r="X1181" i="3"/>
  <c r="Y1181" i="3" s="1"/>
  <c r="Z1181" i="3" s="1"/>
  <c r="W1184" i="3"/>
  <c r="X1184" i="3" s="1"/>
  <c r="Y1184" i="3" s="1"/>
  <c r="Z1184" i="3" s="1"/>
  <c r="AA1184" i="3" s="1"/>
  <c r="W1194" i="3"/>
  <c r="X1194" i="3" s="1"/>
  <c r="Y1194" i="3" s="1"/>
  <c r="Z1194" i="3" s="1"/>
  <c r="AA1194" i="3" s="1"/>
  <c r="W1196" i="3"/>
  <c r="X1196" i="3" s="1"/>
  <c r="Y1196" i="3" s="1"/>
  <c r="W1217" i="3"/>
  <c r="Z1224" i="3"/>
  <c r="AA1224" i="3" s="1"/>
  <c r="X1225" i="3"/>
  <c r="Y1225" i="3" s="1"/>
  <c r="Z1225" i="3" s="1"/>
  <c r="W1228" i="3"/>
  <c r="X1228" i="3" s="1"/>
  <c r="Y1228" i="3" s="1"/>
  <c r="Z1231" i="3"/>
  <c r="W1237" i="3"/>
  <c r="X1237" i="3" s="1"/>
  <c r="Y1237" i="3" s="1"/>
  <c r="Z1237" i="3" s="1"/>
  <c r="AA1237" i="3" s="1"/>
  <c r="W1246" i="3"/>
  <c r="X1246" i="3" s="1"/>
  <c r="Y1246" i="3" s="1"/>
  <c r="Z1246" i="3" s="1"/>
  <c r="AA1246" i="3" s="1"/>
  <c r="W1255" i="3"/>
  <c r="X1255" i="3" s="1"/>
  <c r="Y1255" i="3" s="1"/>
  <c r="Z1255" i="3" s="1"/>
  <c r="W1257" i="3"/>
  <c r="W1263" i="3"/>
  <c r="W1266" i="3"/>
  <c r="W1268" i="3"/>
  <c r="X1268" i="3" s="1"/>
  <c r="Y1268" i="3" s="1"/>
  <c r="W1269" i="3"/>
  <c r="X1269" i="3" s="1"/>
  <c r="Y1269" i="3" s="1"/>
  <c r="Z1269" i="3" s="1"/>
  <c r="AA1269" i="3" s="1"/>
  <c r="W1275" i="3"/>
  <c r="X1275" i="3" s="1"/>
  <c r="Y1275" i="3" s="1"/>
  <c r="W1278" i="3"/>
  <c r="X1278" i="3" s="1"/>
  <c r="Y1278" i="3" s="1"/>
  <c r="Z1278" i="3" s="1"/>
  <c r="AA1278" i="3" s="1"/>
  <c r="W1280" i="3"/>
  <c r="X1280" i="3" s="1"/>
  <c r="Y1280" i="3" s="1"/>
  <c r="X1285" i="3"/>
  <c r="Y1285" i="3" s="1"/>
  <c r="Z1285" i="3" s="1"/>
  <c r="AA1285" i="3" s="1"/>
  <c r="W1290" i="3"/>
  <c r="X1290" i="3" s="1"/>
  <c r="Y1290" i="3" s="1"/>
  <c r="Z1290" i="3" s="1"/>
  <c r="AA1290" i="3" s="1"/>
  <c r="X1301" i="3"/>
  <c r="Y1301" i="3" s="1"/>
  <c r="Z1301" i="3" s="1"/>
  <c r="AA1301" i="3" s="1"/>
  <c r="Z1302" i="3"/>
  <c r="W1310" i="3"/>
  <c r="X1310" i="3" s="1"/>
  <c r="Y1310" i="3" s="1"/>
  <c r="Z1310" i="3" s="1"/>
  <c r="AA1310" i="3" s="1"/>
  <c r="X1321" i="3"/>
  <c r="Y1321" i="3" s="1"/>
  <c r="Z1321" i="3" s="1"/>
  <c r="AA1321" i="3" s="1"/>
  <c r="W1334" i="3"/>
  <c r="X1334" i="3" s="1"/>
  <c r="Y1334" i="3" s="1"/>
  <c r="Z1334" i="3" s="1"/>
  <c r="AA1334" i="3" s="1"/>
  <c r="W1341" i="3"/>
  <c r="W1350" i="3"/>
  <c r="X1350" i="3" s="1"/>
  <c r="Y1350" i="3" s="1"/>
  <c r="Z1350" i="3" s="1"/>
  <c r="AA1350" i="3" s="1"/>
  <c r="W1361" i="3"/>
  <c r="W1370" i="3"/>
  <c r="X1370" i="3" s="1"/>
  <c r="Y1370" i="3" s="1"/>
  <c r="Z1370" i="3" s="1"/>
  <c r="AA1370" i="3" s="1"/>
  <c r="W1378" i="3"/>
  <c r="X1378" i="3" s="1"/>
  <c r="Y1378" i="3" s="1"/>
  <c r="Z1378" i="3" s="1"/>
  <c r="AA1378" i="3" s="1"/>
  <c r="W1386" i="3"/>
  <c r="X1386" i="3" s="1"/>
  <c r="Y1386" i="3" s="1"/>
  <c r="Z1386" i="3" s="1"/>
  <c r="AA1386" i="3" s="1"/>
  <c r="W1388" i="3"/>
  <c r="Q1400" i="3"/>
  <c r="P1400" i="3"/>
  <c r="P1403" i="3"/>
  <c r="Q1403" i="3"/>
  <c r="W1409" i="3"/>
  <c r="W1440" i="3"/>
  <c r="X1440" i="3" s="1"/>
  <c r="Y1440" i="3" s="1"/>
  <c r="W1446" i="3"/>
  <c r="X1446" i="3" s="1"/>
  <c r="Y1446" i="3" s="1"/>
  <c r="Z1446" i="3" s="1"/>
  <c r="AA1446" i="3" s="1"/>
  <c r="Q1456" i="3"/>
  <c r="P1456" i="3"/>
  <c r="W1465" i="3"/>
  <c r="W1468" i="3"/>
  <c r="Q1479" i="3"/>
  <c r="P1479" i="3"/>
  <c r="W1494" i="3"/>
  <c r="X1494" i="3" s="1"/>
  <c r="Y1494" i="3" s="1"/>
  <c r="W1496" i="3"/>
  <c r="X1496" i="3" s="1"/>
  <c r="Y1496" i="3" s="1"/>
  <c r="Z1496" i="3" s="1"/>
  <c r="AA1496" i="3" s="1"/>
  <c r="W1502" i="3"/>
  <c r="X1502" i="3" s="1"/>
  <c r="Y1502" i="3" s="1"/>
  <c r="Z1502" i="3" s="1"/>
  <c r="AA1502" i="3" s="1"/>
  <c r="AA1504" i="3"/>
  <c r="AA1508" i="3"/>
  <c r="AA1516" i="3"/>
  <c r="AA1520" i="3"/>
  <c r="AA1543" i="3"/>
  <c r="P1547" i="3"/>
  <c r="Q1547" i="3"/>
  <c r="AA1547" i="3" s="1"/>
  <c r="Q1573" i="3"/>
  <c r="AA1573" i="3" s="1"/>
  <c r="P1573" i="3"/>
  <c r="Q1597" i="3"/>
  <c r="AA1597" i="3" s="1"/>
  <c r="P1597" i="3"/>
  <c r="P1602" i="3"/>
  <c r="Q1602" i="3"/>
  <c r="AA1602" i="3" s="1"/>
  <c r="P1612" i="3"/>
  <c r="Q1612" i="3"/>
  <c r="P1620" i="3"/>
  <c r="Q1620" i="3"/>
  <c r="P1634" i="3"/>
  <c r="Q1634" i="3"/>
  <c r="AA1634" i="3" s="1"/>
  <c r="W1649" i="3"/>
  <c r="W1654" i="3"/>
  <c r="W1676" i="3"/>
  <c r="Q1677" i="3"/>
  <c r="P1677" i="3"/>
  <c r="W1684" i="3"/>
  <c r="W1685" i="3"/>
  <c r="Q1693" i="3"/>
  <c r="P1693" i="3"/>
  <c r="Q1701" i="3"/>
  <c r="P1701" i="3"/>
  <c r="W1712" i="3"/>
  <c r="X1712" i="3" s="1"/>
  <c r="Y1712" i="3" s="1"/>
  <c r="Q1717" i="3"/>
  <c r="P1717" i="3"/>
  <c r="W1728" i="3"/>
  <c r="X1728" i="3" s="1"/>
  <c r="Y1728" i="3" s="1"/>
  <c r="Q1741" i="3"/>
  <c r="P1741" i="3"/>
  <c r="W1742" i="3"/>
  <c r="W1765" i="3"/>
  <c r="X1765" i="3" s="1"/>
  <c r="Y1765" i="3" s="1"/>
  <c r="Z1765" i="3" s="1"/>
  <c r="AA1765" i="3" s="1"/>
  <c r="Q1766" i="3"/>
  <c r="P1766" i="3"/>
  <c r="X1780" i="3"/>
  <c r="Y1780" i="3" s="1"/>
  <c r="W1782" i="3"/>
  <c r="W1797" i="3"/>
  <c r="Q1798" i="3"/>
  <c r="P1798" i="3"/>
  <c r="P1840" i="3"/>
  <c r="Q1840" i="3"/>
  <c r="W1853" i="3"/>
  <c r="X1853" i="3" s="1"/>
  <c r="Y1853" i="3" s="1"/>
  <c r="Z1853" i="3" s="1"/>
  <c r="AA1853" i="3" s="1"/>
  <c r="W1860" i="3"/>
  <c r="W1868" i="3"/>
  <c r="W1869" i="3"/>
  <c r="X1869" i="3" s="1"/>
  <c r="Y1869" i="3" s="1"/>
  <c r="Z1869" i="3" s="1"/>
  <c r="AA1869" i="3" s="1"/>
  <c r="W1873" i="3"/>
  <c r="X1873" i="3" s="1"/>
  <c r="Y1873" i="3" s="1"/>
  <c r="Q1875" i="3"/>
  <c r="P1875" i="3"/>
  <c r="W1881" i="3"/>
  <c r="X1881" i="3" s="1"/>
  <c r="Y1881" i="3" s="1"/>
  <c r="Z1881" i="3" s="1"/>
  <c r="AA1881" i="3" s="1"/>
  <c r="P1890" i="3"/>
  <c r="Q1890" i="3"/>
  <c r="W1897" i="3"/>
  <c r="Q1899" i="3"/>
  <c r="P1899" i="3"/>
  <c r="W1911" i="3"/>
  <c r="X1916" i="3"/>
  <c r="Y1916" i="3" s="1"/>
  <c r="Z1916" i="3" s="1"/>
  <c r="AA1916" i="3" s="1"/>
  <c r="W1930" i="3"/>
  <c r="Q1932" i="3"/>
  <c r="P1932" i="3"/>
  <c r="Q1938" i="3"/>
  <c r="P1938" i="3"/>
  <c r="W1945" i="3"/>
  <c r="W1948" i="3"/>
  <c r="X1948" i="3" s="1"/>
  <c r="Y1948" i="3" s="1"/>
  <c r="Z1948" i="3" s="1"/>
  <c r="AA1948" i="3" s="1"/>
  <c r="X1951" i="3"/>
  <c r="Y1951" i="3" s="1"/>
  <c r="Z1951" i="3" s="1"/>
  <c r="AA1951" i="3" s="1"/>
  <c r="W1955" i="3"/>
  <c r="X1955" i="3" s="1"/>
  <c r="Y1955" i="3" s="1"/>
  <c r="Z1955" i="3" s="1"/>
  <c r="AA1955" i="3" s="1"/>
  <c r="W1982" i="3"/>
  <c r="X1982" i="3" s="1"/>
  <c r="Y1982" i="3" s="1"/>
  <c r="Z1982" i="3" s="1"/>
  <c r="AA1982" i="3" s="1"/>
  <c r="Q1988" i="3"/>
  <c r="P1988" i="3"/>
  <c r="Q2002" i="3"/>
  <c r="P2002" i="3"/>
  <c r="Q2050" i="3"/>
  <c r="P2050" i="3"/>
  <c r="P2084" i="3"/>
  <c r="Q2084" i="3"/>
  <c r="P2210" i="3"/>
  <c r="Q2210" i="3"/>
  <c r="Q2219" i="3"/>
  <c r="P2219" i="3"/>
  <c r="P2274" i="3"/>
  <c r="Q2274" i="3"/>
  <c r="P2278" i="3"/>
  <c r="Q2278" i="3"/>
  <c r="P2310" i="3"/>
  <c r="Q2310" i="3"/>
  <c r="Q2354" i="3"/>
  <c r="P2354" i="3"/>
  <c r="P2377" i="3"/>
  <c r="Q2377" i="3"/>
  <c r="Q2388" i="3"/>
  <c r="P2388" i="3"/>
  <c r="Q2489" i="3"/>
  <c r="P2489" i="3"/>
  <c r="W2503" i="3"/>
  <c r="Q2556" i="3"/>
  <c r="P2556" i="3"/>
  <c r="Q2560" i="3"/>
  <c r="P2560" i="3"/>
  <c r="X2564" i="3"/>
  <c r="Y2564" i="3" s="1"/>
  <c r="Z2564" i="3" s="1"/>
  <c r="AA2564" i="3" s="1"/>
  <c r="W2566" i="3"/>
  <c r="P2588" i="3"/>
  <c r="Q2588" i="3"/>
  <c r="W231" i="3"/>
  <c r="X237" i="3"/>
  <c r="Y237" i="3" s="1"/>
  <c r="Z237" i="3" s="1"/>
  <c r="AA237" i="3" s="1"/>
  <c r="W240" i="3"/>
  <c r="X240" i="3" s="1"/>
  <c r="Y240" i="3" s="1"/>
  <c r="Z240" i="3" s="1"/>
  <c r="AA240" i="3" s="1"/>
  <c r="W245" i="3"/>
  <c r="X245" i="3" s="1"/>
  <c r="Y245" i="3" s="1"/>
  <c r="Z245" i="3" s="1"/>
  <c r="AA245" i="3" s="1"/>
  <c r="W247" i="3"/>
  <c r="X253" i="3"/>
  <c r="Y253" i="3" s="1"/>
  <c r="Z253" i="3" s="1"/>
  <c r="AA253" i="3" s="1"/>
  <c r="W256" i="3"/>
  <c r="W261" i="3"/>
  <c r="X261" i="3" s="1"/>
  <c r="Y261" i="3" s="1"/>
  <c r="Z261" i="3" s="1"/>
  <c r="AA261" i="3" s="1"/>
  <c r="W263" i="3"/>
  <c r="X263" i="3" s="1"/>
  <c r="Y263" i="3" s="1"/>
  <c r="Z263" i="3" s="1"/>
  <c r="AA263" i="3" s="1"/>
  <c r="X269" i="3"/>
  <c r="Y269" i="3" s="1"/>
  <c r="Z269" i="3" s="1"/>
  <c r="AA269" i="3" s="1"/>
  <c r="W272" i="3"/>
  <c r="W277" i="3"/>
  <c r="X277" i="3" s="1"/>
  <c r="Y277" i="3" s="1"/>
  <c r="Z277" i="3" s="1"/>
  <c r="AA277" i="3" s="1"/>
  <c r="W279" i="3"/>
  <c r="W288" i="3"/>
  <c r="W293" i="3"/>
  <c r="X293" i="3" s="1"/>
  <c r="Y293" i="3" s="1"/>
  <c r="Z293" i="3" s="1"/>
  <c r="AA293" i="3" s="1"/>
  <c r="W295" i="3"/>
  <c r="W304" i="3"/>
  <c r="X304" i="3" s="1"/>
  <c r="Y304" i="3" s="1"/>
  <c r="Z304" i="3" s="1"/>
  <c r="AA304" i="3" s="1"/>
  <c r="W309" i="3"/>
  <c r="X309" i="3" s="1"/>
  <c r="Y309" i="3" s="1"/>
  <c r="Z309" i="3" s="1"/>
  <c r="AA309" i="3" s="1"/>
  <c r="W311" i="3"/>
  <c r="W320" i="3"/>
  <c r="W325" i="3"/>
  <c r="X325" i="3" s="1"/>
  <c r="Y325" i="3" s="1"/>
  <c r="Z325" i="3" s="1"/>
  <c r="AA325" i="3" s="1"/>
  <c r="W327" i="3"/>
  <c r="X333" i="3"/>
  <c r="Y333" i="3" s="1"/>
  <c r="Z333" i="3" s="1"/>
  <c r="AA333" i="3" s="1"/>
  <c r="W336" i="3"/>
  <c r="X336" i="3" s="1"/>
  <c r="Y336" i="3" s="1"/>
  <c r="Z336" i="3" s="1"/>
  <c r="AA336" i="3" s="1"/>
  <c r="W341" i="3"/>
  <c r="X341" i="3" s="1"/>
  <c r="Y341" i="3" s="1"/>
  <c r="Z341" i="3" s="1"/>
  <c r="AA341" i="3" s="1"/>
  <c r="W343" i="3"/>
  <c r="X343" i="3" s="1"/>
  <c r="Y343" i="3" s="1"/>
  <c r="Z343" i="3" s="1"/>
  <c r="AA343" i="3" s="1"/>
  <c r="W352" i="3"/>
  <c r="W357" i="3"/>
  <c r="X357" i="3" s="1"/>
  <c r="Y357" i="3" s="1"/>
  <c r="Z357" i="3" s="1"/>
  <c r="AA357" i="3" s="1"/>
  <c r="W359" i="3"/>
  <c r="X365" i="3"/>
  <c r="Y365" i="3" s="1"/>
  <c r="Z365" i="3" s="1"/>
  <c r="AA365" i="3" s="1"/>
  <c r="W397" i="3"/>
  <c r="X397" i="3" s="1"/>
  <c r="Y397" i="3" s="1"/>
  <c r="Z397" i="3" s="1"/>
  <c r="AA397" i="3" s="1"/>
  <c r="X435" i="3"/>
  <c r="Y435" i="3" s="1"/>
  <c r="Z435" i="3" s="1"/>
  <c r="AA435" i="3" s="1"/>
  <c r="W462" i="3"/>
  <c r="X462" i="3" s="1"/>
  <c r="Y462" i="3" s="1"/>
  <c r="Z462" i="3" s="1"/>
  <c r="AA462" i="3" s="1"/>
  <c r="W475" i="3"/>
  <c r="X475" i="3" s="1"/>
  <c r="Y475" i="3" s="1"/>
  <c r="Z475" i="3" s="1"/>
  <c r="AA475" i="3" s="1"/>
  <c r="W491" i="3"/>
  <c r="X511" i="3"/>
  <c r="Y511" i="3" s="1"/>
  <c r="Z511" i="3" s="1"/>
  <c r="AA511" i="3" s="1"/>
  <c r="X519" i="3"/>
  <c r="Y519" i="3" s="1"/>
  <c r="Z519" i="3" s="1"/>
  <c r="AA519" i="3" s="1"/>
  <c r="X527" i="3"/>
  <c r="Y527" i="3" s="1"/>
  <c r="X535" i="3"/>
  <c r="Y535" i="3" s="1"/>
  <c r="Z535" i="3" s="1"/>
  <c r="AA535" i="3" s="1"/>
  <c r="W537" i="3"/>
  <c r="X537" i="3" s="1"/>
  <c r="Y537" i="3" s="1"/>
  <c r="Z537" i="3" s="1"/>
  <c r="AA537" i="3" s="1"/>
  <c r="X543" i="3"/>
  <c r="Y543" i="3" s="1"/>
  <c r="Z543" i="3" s="1"/>
  <c r="AA543" i="3" s="1"/>
  <c r="X559" i="3"/>
  <c r="Y559" i="3" s="1"/>
  <c r="Z559" i="3" s="1"/>
  <c r="AA559" i="3" s="1"/>
  <c r="X573" i="3"/>
  <c r="Y573" i="3" s="1"/>
  <c r="Z573" i="3" s="1"/>
  <c r="AA573" i="3" s="1"/>
  <c r="Z581" i="3"/>
  <c r="AA581" i="3" s="1"/>
  <c r="Z583" i="3"/>
  <c r="AA583" i="3" s="1"/>
  <c r="W599" i="3"/>
  <c r="W602" i="3"/>
  <c r="X602" i="3" s="1"/>
  <c r="Y602" i="3" s="1"/>
  <c r="Z602" i="3" s="1"/>
  <c r="AA602" i="3" s="1"/>
  <c r="W615" i="3"/>
  <c r="W618" i="3"/>
  <c r="X618" i="3" s="1"/>
  <c r="Y618" i="3" s="1"/>
  <c r="Z618" i="3" s="1"/>
  <c r="AA618" i="3" s="1"/>
  <c r="X619" i="3"/>
  <c r="Y619" i="3" s="1"/>
  <c r="Z619" i="3" s="1"/>
  <c r="AA619" i="3" s="1"/>
  <c r="W633" i="3"/>
  <c r="X633" i="3" s="1"/>
  <c r="Y633" i="3" s="1"/>
  <c r="Z633" i="3" s="1"/>
  <c r="AA633" i="3" s="1"/>
  <c r="W636" i="3"/>
  <c r="X636" i="3" s="1"/>
  <c r="Y636" i="3" s="1"/>
  <c r="Z636" i="3" s="1"/>
  <c r="AA636" i="3" s="1"/>
  <c r="X641" i="3"/>
  <c r="Y641" i="3" s="1"/>
  <c r="Z641" i="3" s="1"/>
  <c r="AA641" i="3" s="1"/>
  <c r="W649" i="3"/>
  <c r="X649" i="3" s="1"/>
  <c r="Y649" i="3" s="1"/>
  <c r="Z649" i="3" s="1"/>
  <c r="AA649" i="3" s="1"/>
  <c r="W652" i="3"/>
  <c r="X652" i="3" s="1"/>
  <c r="Y652" i="3" s="1"/>
  <c r="Z652" i="3" s="1"/>
  <c r="AA652" i="3" s="1"/>
  <c r="X657" i="3"/>
  <c r="Y657" i="3" s="1"/>
  <c r="Z657" i="3" s="1"/>
  <c r="AA657" i="3" s="1"/>
  <c r="W665" i="3"/>
  <c r="X665" i="3" s="1"/>
  <c r="Y665" i="3" s="1"/>
  <c r="Z665" i="3" s="1"/>
  <c r="AA665" i="3" s="1"/>
  <c r="W667" i="3"/>
  <c r="X667" i="3" s="1"/>
  <c r="Y667" i="3" s="1"/>
  <c r="X681" i="3"/>
  <c r="Y681" i="3" s="1"/>
  <c r="Z681" i="3" s="1"/>
  <c r="AA681" i="3" s="1"/>
  <c r="W684" i="3"/>
  <c r="X684" i="3" s="1"/>
  <c r="Y684" i="3" s="1"/>
  <c r="Z684" i="3" s="1"/>
  <c r="AA684" i="3" s="1"/>
  <c r="W693" i="3"/>
  <c r="X693" i="3" s="1"/>
  <c r="Y693" i="3" s="1"/>
  <c r="Z693" i="3" s="1"/>
  <c r="AA693" i="3" s="1"/>
  <c r="W706" i="3"/>
  <c r="X706" i="3" s="1"/>
  <c r="Y706" i="3" s="1"/>
  <c r="Z706" i="3" s="1"/>
  <c r="AA706" i="3" s="1"/>
  <c r="W711" i="3"/>
  <c r="X711" i="3" s="1"/>
  <c r="Y711" i="3" s="1"/>
  <c r="Z711" i="3" s="1"/>
  <c r="AA711" i="3" s="1"/>
  <c r="W713" i="3"/>
  <c r="X713" i="3" s="1"/>
  <c r="Y713" i="3" s="1"/>
  <c r="W715" i="3"/>
  <c r="W717" i="3"/>
  <c r="X720" i="3"/>
  <c r="Y720" i="3" s="1"/>
  <c r="Z720" i="3" s="1"/>
  <c r="AA720" i="3" s="1"/>
  <c r="W721" i="3"/>
  <c r="X721" i="3" s="1"/>
  <c r="Y721" i="3" s="1"/>
  <c r="Z721" i="3" s="1"/>
  <c r="AA721" i="3" s="1"/>
  <c r="X738" i="3"/>
  <c r="Y738" i="3" s="1"/>
  <c r="Z738" i="3" s="1"/>
  <c r="AA738" i="3" s="1"/>
  <c r="W743" i="3"/>
  <c r="X743" i="3" s="1"/>
  <c r="Y743" i="3" s="1"/>
  <c r="Z743" i="3" s="1"/>
  <c r="AA743" i="3" s="1"/>
  <c r="W750" i="3"/>
  <c r="X750" i="3" s="1"/>
  <c r="Y750" i="3" s="1"/>
  <c r="Z750" i="3" s="1"/>
  <c r="AA750" i="3" s="1"/>
  <c r="X751" i="3"/>
  <c r="Y751" i="3" s="1"/>
  <c r="Z751" i="3" s="1"/>
  <c r="AA751" i="3" s="1"/>
  <c r="W753" i="3"/>
  <c r="W755" i="3"/>
  <c r="X767" i="3"/>
  <c r="Y767" i="3" s="1"/>
  <c r="Z767" i="3" s="1"/>
  <c r="AA767" i="3" s="1"/>
  <c r="W769" i="3"/>
  <c r="Z770" i="3"/>
  <c r="AA770" i="3" s="1"/>
  <c r="W772" i="3"/>
  <c r="X772" i="3" s="1"/>
  <c r="Y772" i="3" s="1"/>
  <c r="Z772" i="3" s="1"/>
  <c r="AA772" i="3" s="1"/>
  <c r="W774" i="3"/>
  <c r="X774" i="3" s="1"/>
  <c r="Y774" i="3" s="1"/>
  <c r="Z774" i="3" s="1"/>
  <c r="AA774" i="3" s="1"/>
  <c r="Z782" i="3"/>
  <c r="AA782" i="3" s="1"/>
  <c r="W787" i="3"/>
  <c r="W791" i="3"/>
  <c r="X791" i="3" s="1"/>
  <c r="Y791" i="3" s="1"/>
  <c r="W792" i="3"/>
  <c r="X792" i="3" s="1"/>
  <c r="Y792" i="3" s="1"/>
  <c r="Z792" i="3" s="1"/>
  <c r="AA792" i="3" s="1"/>
  <c r="X799" i="3"/>
  <c r="Y799" i="3" s="1"/>
  <c r="Z799" i="3" s="1"/>
  <c r="AA799" i="3" s="1"/>
  <c r="X817" i="3"/>
  <c r="Y817" i="3" s="1"/>
  <c r="Z817" i="3" s="1"/>
  <c r="AA817" i="3" s="1"/>
  <c r="W823" i="3"/>
  <c r="X823" i="3" s="1"/>
  <c r="Y823" i="3" s="1"/>
  <c r="Z823" i="3" s="1"/>
  <c r="AA823" i="3" s="1"/>
  <c r="X824" i="3"/>
  <c r="Y824" i="3" s="1"/>
  <c r="Z824" i="3" s="1"/>
  <c r="AA824" i="3" s="1"/>
  <c r="Z827" i="3"/>
  <c r="AA827" i="3" s="1"/>
  <c r="W831" i="3"/>
  <c r="X831" i="3" s="1"/>
  <c r="Y831" i="3" s="1"/>
  <c r="Z831" i="3" s="1"/>
  <c r="AA831" i="3" s="1"/>
  <c r="W840" i="3"/>
  <c r="X841" i="3"/>
  <c r="Y841" i="3" s="1"/>
  <c r="Z841" i="3" s="1"/>
  <c r="AA841" i="3" s="1"/>
  <c r="Z846" i="3"/>
  <c r="AA846" i="3" s="1"/>
  <c r="W850" i="3"/>
  <c r="X850" i="3" s="1"/>
  <c r="Y850" i="3" s="1"/>
  <c r="Z850" i="3" s="1"/>
  <c r="AA850" i="3" s="1"/>
  <c r="X851" i="3"/>
  <c r="Y851" i="3" s="1"/>
  <c r="Z851" i="3" s="1"/>
  <c r="AA851" i="3" s="1"/>
  <c r="W857" i="3"/>
  <c r="W866" i="3"/>
  <c r="X866" i="3" s="1"/>
  <c r="Y866" i="3" s="1"/>
  <c r="Z866" i="3" s="1"/>
  <c r="AA866" i="3" s="1"/>
  <c r="W873" i="3"/>
  <c r="X873" i="3" s="1"/>
  <c r="Y873" i="3" s="1"/>
  <c r="Z873" i="3" s="1"/>
  <c r="AA873" i="3" s="1"/>
  <c r="W882" i="3"/>
  <c r="X882" i="3" s="1"/>
  <c r="Y882" i="3" s="1"/>
  <c r="Z882" i="3" s="1"/>
  <c r="AA882" i="3" s="1"/>
  <c r="X883" i="3"/>
  <c r="Y883" i="3" s="1"/>
  <c r="Z883" i="3" s="1"/>
  <c r="AA883" i="3" s="1"/>
  <c r="Z888" i="3"/>
  <c r="AA888" i="3" s="1"/>
  <c r="W892" i="3"/>
  <c r="X892" i="3" s="1"/>
  <c r="Y892" i="3" s="1"/>
  <c r="Z892" i="3" s="1"/>
  <c r="AA892" i="3" s="1"/>
  <c r="X893" i="3"/>
  <c r="Y893" i="3" s="1"/>
  <c r="Z893" i="3" s="1"/>
  <c r="AA893" i="3" s="1"/>
  <c r="W899" i="3"/>
  <c r="X899" i="3" s="1"/>
  <c r="Y899" i="3" s="1"/>
  <c r="Z899" i="3" s="1"/>
  <c r="AA899" i="3" s="1"/>
  <c r="W908" i="3"/>
  <c r="X909" i="3"/>
  <c r="Y909" i="3" s="1"/>
  <c r="Z909" i="3" s="1"/>
  <c r="AA909" i="3" s="1"/>
  <c r="Z921" i="3"/>
  <c r="AA921" i="3" s="1"/>
  <c r="W938" i="3"/>
  <c r="W954" i="3"/>
  <c r="W965" i="3"/>
  <c r="W973" i="3"/>
  <c r="Y973" i="3" s="1"/>
  <c r="W977" i="3"/>
  <c r="X977" i="3" s="1"/>
  <c r="Y977" i="3" s="1"/>
  <c r="Z977" i="3" s="1"/>
  <c r="Q979" i="3"/>
  <c r="W984" i="3"/>
  <c r="X984" i="3" s="1"/>
  <c r="Y984" i="3" s="1"/>
  <c r="Z984" i="3" s="1"/>
  <c r="W986" i="3"/>
  <c r="X986" i="3" s="1"/>
  <c r="Y986" i="3" s="1"/>
  <c r="Z986" i="3" s="1"/>
  <c r="AA986" i="3" s="1"/>
  <c r="W991" i="3"/>
  <c r="X991" i="3" s="1"/>
  <c r="Y991" i="3" s="1"/>
  <c r="Z991" i="3" s="1"/>
  <c r="AA991" i="3" s="1"/>
  <c r="P992" i="3"/>
  <c r="W993" i="3"/>
  <c r="X993" i="3" s="1"/>
  <c r="Y993" i="3" s="1"/>
  <c r="Z993" i="3" s="1"/>
  <c r="P996" i="3"/>
  <c r="W997" i="3"/>
  <c r="W1000" i="3"/>
  <c r="W1002" i="3"/>
  <c r="X1002" i="3"/>
  <c r="Y1002" i="3" s="1"/>
  <c r="Z1002" i="3" s="1"/>
  <c r="AA1002" i="3" s="1"/>
  <c r="X1009" i="3"/>
  <c r="Y1009" i="3" s="1"/>
  <c r="Z1009" i="3" s="1"/>
  <c r="AA1009" i="3" s="1"/>
  <c r="W1018" i="3"/>
  <c r="W1020" i="3"/>
  <c r="W1032" i="3"/>
  <c r="X1032" i="3" s="1"/>
  <c r="Y1032" i="3" s="1"/>
  <c r="Z1032" i="3" s="1"/>
  <c r="AA1032" i="3" s="1"/>
  <c r="W1050" i="3"/>
  <c r="W1052" i="3"/>
  <c r="X1052" i="3" s="1"/>
  <c r="Y1052" i="3" s="1"/>
  <c r="W1064" i="3"/>
  <c r="X1064" i="3" s="1"/>
  <c r="Y1064" i="3" s="1"/>
  <c r="Z1064" i="3" s="1"/>
  <c r="AA1064" i="3" s="1"/>
  <c r="P1066" i="3"/>
  <c r="X1073" i="3"/>
  <c r="Y1073" i="3" s="1"/>
  <c r="Z1073" i="3" s="1"/>
  <c r="AA1073" i="3" s="1"/>
  <c r="W1075" i="3"/>
  <c r="P1078" i="3"/>
  <c r="W1082" i="3"/>
  <c r="W1084" i="3"/>
  <c r="X1084" i="3" s="1"/>
  <c r="Y1084" i="3" s="1"/>
  <c r="Z1084" i="3" s="1"/>
  <c r="AA1084" i="3" s="1"/>
  <c r="W1096" i="3"/>
  <c r="X1096" i="3" s="1"/>
  <c r="Y1096" i="3" s="1"/>
  <c r="X1105" i="3"/>
  <c r="Y1105" i="3" s="1"/>
  <c r="Z1105" i="3" s="1"/>
  <c r="AA1105" i="3" s="1"/>
  <c r="W1114" i="3"/>
  <c r="X1114" i="3" s="1"/>
  <c r="Y1114" i="3" s="1"/>
  <c r="Z1114" i="3" s="1"/>
  <c r="AA1114" i="3" s="1"/>
  <c r="W1116" i="3"/>
  <c r="X1116" i="3" s="1"/>
  <c r="Y1116" i="3" s="1"/>
  <c r="Z1116" i="3" s="1"/>
  <c r="AA1116" i="3" s="1"/>
  <c r="W1128" i="3"/>
  <c r="X1128" i="3" s="1"/>
  <c r="Y1128" i="3" s="1"/>
  <c r="Z1128" i="3" s="1"/>
  <c r="AA1128" i="3" s="1"/>
  <c r="W1146" i="3"/>
  <c r="W1148" i="3"/>
  <c r="X1148" i="3" s="1"/>
  <c r="Y1148" i="3" s="1"/>
  <c r="Z1148" i="3" s="1"/>
  <c r="AA1148" i="3" s="1"/>
  <c r="W1160" i="3"/>
  <c r="X1160" i="3" s="1"/>
  <c r="Y1160" i="3" s="1"/>
  <c r="Z1160" i="3" s="1"/>
  <c r="AA1160" i="3" s="1"/>
  <c r="X1169" i="3"/>
  <c r="Y1169" i="3" s="1"/>
  <c r="Z1169" i="3" s="1"/>
  <c r="AA1169" i="3" s="1"/>
  <c r="W1178" i="3"/>
  <c r="X1178" i="3" s="1"/>
  <c r="Y1178" i="3" s="1"/>
  <c r="Z1178" i="3" s="1"/>
  <c r="W1180" i="3"/>
  <c r="X1180" i="3" s="1"/>
  <c r="Y1180" i="3" s="1"/>
  <c r="Z1180" i="3" s="1"/>
  <c r="AA1180" i="3" s="1"/>
  <c r="X1185" i="3"/>
  <c r="Y1185" i="3" s="1"/>
  <c r="Z1185" i="3" s="1"/>
  <c r="AA1185" i="3" s="1"/>
  <c r="W1187" i="3"/>
  <c r="X1187" i="3" s="1"/>
  <c r="Y1187" i="3" s="1"/>
  <c r="X1189" i="3"/>
  <c r="Y1189" i="3" s="1"/>
  <c r="Z1189" i="3" s="1"/>
  <c r="W1192" i="3"/>
  <c r="X1192" i="3" s="1"/>
  <c r="Y1192" i="3" s="1"/>
  <c r="Z1192" i="3" s="1"/>
  <c r="AA1192" i="3" s="1"/>
  <c r="P1198" i="3"/>
  <c r="P1202" i="3"/>
  <c r="Q1204" i="3"/>
  <c r="W1207" i="3"/>
  <c r="X1207" i="3" s="1"/>
  <c r="Y1207" i="3" s="1"/>
  <c r="Z1207" i="3" s="1"/>
  <c r="AA1207" i="3" s="1"/>
  <c r="P1210" i="3"/>
  <c r="Q1212" i="3"/>
  <c r="P1214" i="3"/>
  <c r="P1220" i="3"/>
  <c r="Q1221" i="3"/>
  <c r="Z1223" i="3"/>
  <c r="W1229" i="3"/>
  <c r="X1229" i="3" s="1"/>
  <c r="Y1229" i="3" s="1"/>
  <c r="Z1229" i="3" s="1"/>
  <c r="AA1229" i="3" s="1"/>
  <c r="P1230" i="3"/>
  <c r="P1234" i="3"/>
  <c r="W1239" i="3"/>
  <c r="X1239" i="3" s="1"/>
  <c r="Y1239" i="3" s="1"/>
  <c r="X1241" i="3"/>
  <c r="Y1241" i="3" s="1"/>
  <c r="Z1241" i="3" s="1"/>
  <c r="W1244" i="3"/>
  <c r="X1244" i="3" s="1"/>
  <c r="Y1244" i="3" s="1"/>
  <c r="Z1244" i="3" s="1"/>
  <c r="AA1244" i="3" s="1"/>
  <c r="Z1247" i="3"/>
  <c r="W1251" i="3"/>
  <c r="X1251" i="3" s="1"/>
  <c r="Y1251" i="3" s="1"/>
  <c r="Q1253" i="3"/>
  <c r="W1254" i="3"/>
  <c r="X1254" i="3" s="1"/>
  <c r="Y1254" i="3" s="1"/>
  <c r="Z1254" i="3" s="1"/>
  <c r="AA1254" i="3" s="1"/>
  <c r="W1256" i="3"/>
  <c r="X1256" i="3" s="1"/>
  <c r="Y1256" i="3" s="1"/>
  <c r="Z1256" i="3" s="1"/>
  <c r="AA1256" i="3" s="1"/>
  <c r="W1259" i="3"/>
  <c r="Q1261" i="3"/>
  <c r="W1262" i="3"/>
  <c r="X1262" i="3" s="1"/>
  <c r="Y1262" i="3" s="1"/>
  <c r="Z1262" i="3" s="1"/>
  <c r="AA1262" i="3" s="1"/>
  <c r="W1264" i="3"/>
  <c r="W1271" i="3"/>
  <c r="X1271" i="3" s="1"/>
  <c r="Y1271" i="3" s="1"/>
  <c r="Z1271" i="3" s="1"/>
  <c r="Q1273" i="3"/>
  <c r="W1274" i="3"/>
  <c r="X1274" i="3" s="1"/>
  <c r="Y1274" i="3" s="1"/>
  <c r="Z1274" i="3" s="1"/>
  <c r="AA1274" i="3" s="1"/>
  <c r="W1276" i="3"/>
  <c r="X1276" i="3" s="1"/>
  <c r="Y1276" i="3" s="1"/>
  <c r="X1279" i="3"/>
  <c r="Y1279" i="3" s="1"/>
  <c r="X1282" i="3"/>
  <c r="Y1282" i="3" s="1"/>
  <c r="Z1282" i="3" s="1"/>
  <c r="W1283" i="3"/>
  <c r="X1283" i="3" s="1"/>
  <c r="Y1283" i="3" s="1"/>
  <c r="Z1283" i="3" s="1"/>
  <c r="AA1283" i="3" s="1"/>
  <c r="W1286" i="3"/>
  <c r="P1294" i="3"/>
  <c r="Q1296" i="3"/>
  <c r="X1298" i="3"/>
  <c r="Y1298" i="3" s="1"/>
  <c r="Z1298" i="3" s="1"/>
  <c r="AA1298" i="3" s="1"/>
  <c r="W1299" i="3"/>
  <c r="X1299" i="3" s="1"/>
  <c r="Y1299" i="3" s="1"/>
  <c r="Z1299" i="3" s="1"/>
  <c r="AA1299" i="3" s="1"/>
  <c r="X1303" i="3"/>
  <c r="Y1303" i="3" s="1"/>
  <c r="Z1303" i="3" s="1"/>
  <c r="Z1304" i="3"/>
  <c r="P1306" i="3"/>
  <c r="P1314" i="3"/>
  <c r="Q1316" i="3"/>
  <c r="X1317" i="3"/>
  <c r="Y1317" i="3" s="1"/>
  <c r="Z1317" i="3" s="1"/>
  <c r="AA1317" i="3" s="1"/>
  <c r="X1318" i="3"/>
  <c r="Y1318" i="3" s="1"/>
  <c r="Z1318" i="3" s="1"/>
  <c r="W1319" i="3"/>
  <c r="X1319" i="3" s="1"/>
  <c r="Y1319" i="3" s="1"/>
  <c r="W1322" i="3"/>
  <c r="W1324" i="3"/>
  <c r="X1324" i="3" s="1"/>
  <c r="Y1324" i="3" s="1"/>
  <c r="Z1324" i="3" s="1"/>
  <c r="AA1324" i="3" s="1"/>
  <c r="W1327" i="3"/>
  <c r="X1327" i="3" s="1"/>
  <c r="Y1327" i="3" s="1"/>
  <c r="W1330" i="3"/>
  <c r="W1332" i="3"/>
  <c r="W1337" i="3"/>
  <c r="X1337" i="3" s="1"/>
  <c r="Y1337" i="3" s="1"/>
  <c r="Z1337" i="3" s="1"/>
  <c r="AA1337" i="3" s="1"/>
  <c r="P1338" i="3"/>
  <c r="W1343" i="3"/>
  <c r="X1343" i="3" s="1"/>
  <c r="Y1343" i="3" s="1"/>
  <c r="Z1343" i="3" s="1"/>
  <c r="AA1343" i="3" s="1"/>
  <c r="Q1345" i="3"/>
  <c r="W1346" i="3"/>
  <c r="W1348" i="3"/>
  <c r="W1353" i="3"/>
  <c r="P1354" i="3"/>
  <c r="Q1357" i="3"/>
  <c r="W1358" i="3"/>
  <c r="X1358" i="3" s="1"/>
  <c r="Y1358" i="3" s="1"/>
  <c r="Z1358" i="3" s="1"/>
  <c r="AA1358" i="3" s="1"/>
  <c r="W1365" i="3"/>
  <c r="P1366" i="3"/>
  <c r="P1368" i="3"/>
  <c r="W1373" i="3"/>
  <c r="P1374" i="3"/>
  <c r="P1376" i="3"/>
  <c r="W1381" i="3"/>
  <c r="X1381" i="3" s="1"/>
  <c r="Y1381" i="3" s="1"/>
  <c r="Z1381" i="3" s="1"/>
  <c r="AA1381" i="3" s="1"/>
  <c r="P1382" i="3"/>
  <c r="P1384" i="3"/>
  <c r="Q1389" i="3"/>
  <c r="W1390" i="3"/>
  <c r="P1391" i="3"/>
  <c r="W1397" i="3"/>
  <c r="W1402" i="3"/>
  <c r="X1402" i="3" s="1"/>
  <c r="Y1402" i="3" s="1"/>
  <c r="W1414" i="3"/>
  <c r="X1414" i="3" s="1"/>
  <c r="Y1414" i="3" s="1"/>
  <c r="Z1414" i="3" s="1"/>
  <c r="AA1414" i="3" s="1"/>
  <c r="W1431" i="3"/>
  <c r="X1431" i="3" s="1"/>
  <c r="Y1431" i="3" s="1"/>
  <c r="Z1431" i="3" s="1"/>
  <c r="AA1431" i="3" s="1"/>
  <c r="P1433" i="3"/>
  <c r="W1437" i="3"/>
  <c r="P1438" i="3"/>
  <c r="Q1440" i="3"/>
  <c r="P1440" i="3"/>
  <c r="W1444" i="3"/>
  <c r="Z1454" i="3"/>
  <c r="AA1454" i="3" s="1"/>
  <c r="W1472" i="3"/>
  <c r="X1472" i="3" s="1"/>
  <c r="Y1472" i="3" s="1"/>
  <c r="Z1472" i="3" s="1"/>
  <c r="AA1472" i="3" s="1"/>
  <c r="X1486" i="3"/>
  <c r="Y1486" i="3" s="1"/>
  <c r="Q1487" i="3"/>
  <c r="P1487" i="3"/>
  <c r="W1492" i="3"/>
  <c r="Q1494" i="3"/>
  <c r="P1494" i="3"/>
  <c r="P1506" i="3"/>
  <c r="Q1506" i="3"/>
  <c r="P1510" i="3"/>
  <c r="Q1510" i="3"/>
  <c r="P1514" i="3"/>
  <c r="Q1514" i="3"/>
  <c r="P1518" i="3"/>
  <c r="Q1518" i="3"/>
  <c r="AA1518" i="3" s="1"/>
  <c r="P1546" i="3"/>
  <c r="W1552" i="3"/>
  <c r="P1564" i="3"/>
  <c r="Q1570" i="3"/>
  <c r="AA1570" i="3" s="1"/>
  <c r="W1575" i="3"/>
  <c r="W1581" i="3"/>
  <c r="P1582" i="3"/>
  <c r="Q1582" i="3"/>
  <c r="AA1582" i="3" s="1"/>
  <c r="W1598" i="3"/>
  <c r="P1601" i="3"/>
  <c r="W1607" i="3"/>
  <c r="W1611" i="3"/>
  <c r="X1611" i="3" s="1"/>
  <c r="Y1611" i="3" s="1"/>
  <c r="W1619" i="3"/>
  <c r="X1619" i="3" s="1"/>
  <c r="Y1619" i="3" s="1"/>
  <c r="P1627" i="3"/>
  <c r="Q1627" i="3"/>
  <c r="AA1627" i="3" s="1"/>
  <c r="W1660" i="3"/>
  <c r="X1660" i="3" s="1"/>
  <c r="Y1660" i="3" s="1"/>
  <c r="P1712" i="3"/>
  <c r="Q1712" i="3"/>
  <c r="W1726" i="3"/>
  <c r="P1728" i="3"/>
  <c r="Q1728" i="3"/>
  <c r="W1773" i="3"/>
  <c r="Q1774" i="3"/>
  <c r="P1774" i="3"/>
  <c r="W1790" i="3"/>
  <c r="X1790" i="3" s="1"/>
  <c r="Y1790" i="3" s="1"/>
  <c r="Z1790" i="3" s="1"/>
  <c r="AA1790" i="3" s="1"/>
  <c r="W1805" i="3"/>
  <c r="Q1806" i="3"/>
  <c r="P1806" i="3"/>
  <c r="W1820" i="3"/>
  <c r="W1833" i="3"/>
  <c r="W1849" i="3"/>
  <c r="X1849" i="3" s="1"/>
  <c r="Y1849" i="3" s="1"/>
  <c r="Z1849" i="3" s="1"/>
  <c r="AA1849" i="3" s="1"/>
  <c r="W1882" i="3"/>
  <c r="X1882" i="3" s="1"/>
  <c r="Y1882" i="3" s="1"/>
  <c r="Z1882" i="3" s="1"/>
  <c r="X1887" i="3"/>
  <c r="Y1887" i="3" s="1"/>
  <c r="Z1887" i="3" s="1"/>
  <c r="AA1887" i="3" s="1"/>
  <c r="AA1899" i="3"/>
  <c r="W1901" i="3"/>
  <c r="X1901" i="3" s="1"/>
  <c r="Y1901" i="3" s="1"/>
  <c r="Z1901" i="3" s="1"/>
  <c r="Q1911" i="3"/>
  <c r="P1911" i="3"/>
  <c r="P1923" i="3"/>
  <c r="Q1923" i="3"/>
  <c r="P1930" i="3"/>
  <c r="Q1930" i="3"/>
  <c r="P1959" i="3"/>
  <c r="Q1959" i="3"/>
  <c r="W1973" i="3"/>
  <c r="X1973" i="3" s="1"/>
  <c r="Y1973" i="3" s="1"/>
  <c r="Z1973" i="3" s="1"/>
  <c r="Q1982" i="3"/>
  <c r="P1982" i="3"/>
  <c r="Q2073" i="3"/>
  <c r="P2073" i="3"/>
  <c r="W2074" i="3"/>
  <c r="Q2113" i="3"/>
  <c r="P2113" i="3"/>
  <c r="P2124" i="3"/>
  <c r="Q2124" i="3"/>
  <c r="W2234" i="3"/>
  <c r="P2241" i="3"/>
  <c r="Q2241" i="3"/>
  <c r="W2260" i="3"/>
  <c r="X2260" i="3" s="1"/>
  <c r="Y2260" i="3" s="1"/>
  <c r="Z2260" i="3" s="1"/>
  <c r="AA2260" i="3" s="1"/>
  <c r="Q2345" i="3"/>
  <c r="P2345" i="3"/>
  <c r="Q2386" i="3"/>
  <c r="P2386" i="3"/>
  <c r="P2390" i="3"/>
  <c r="W2407" i="3"/>
  <c r="Q2790" i="3"/>
  <c r="P2790" i="3"/>
  <c r="Q2792" i="3"/>
  <c r="P2792" i="3"/>
  <c r="P2795" i="3"/>
  <c r="Q2795" i="3"/>
  <c r="W1396" i="3"/>
  <c r="W1398" i="3"/>
  <c r="X1398" i="3" s="1"/>
  <c r="Y1398" i="3" s="1"/>
  <c r="W1399" i="3"/>
  <c r="X1399" i="3" s="1"/>
  <c r="Y1399" i="3" s="1"/>
  <c r="Z1399" i="3" s="1"/>
  <c r="AA1399" i="3" s="1"/>
  <c r="W1404" i="3"/>
  <c r="X1404" i="3" s="1"/>
  <c r="Y1404" i="3" s="1"/>
  <c r="Z1404" i="3" s="1"/>
  <c r="AA1404" i="3" s="1"/>
  <c r="W1406" i="3"/>
  <c r="X1406" i="3" s="1"/>
  <c r="Y1406" i="3" s="1"/>
  <c r="Z1406" i="3" s="1"/>
  <c r="AA1406" i="3" s="1"/>
  <c r="W1408" i="3"/>
  <c r="X1408" i="3" s="1"/>
  <c r="Y1408" i="3" s="1"/>
  <c r="Z1408" i="3" s="1"/>
  <c r="AA1408" i="3" s="1"/>
  <c r="W1410" i="3"/>
  <c r="X1410" i="3" s="1"/>
  <c r="Y1410" i="3" s="1"/>
  <c r="Z1410" i="3" s="1"/>
  <c r="AA1410" i="3" s="1"/>
  <c r="X1421" i="3"/>
  <c r="Y1421" i="3" s="1"/>
  <c r="W1432" i="3"/>
  <c r="X1432" i="3" s="1"/>
  <c r="Y1432" i="3" s="1"/>
  <c r="Z1432" i="3" s="1"/>
  <c r="AA1432" i="3" s="1"/>
  <c r="W1455" i="3"/>
  <c r="X1455" i="3" s="1"/>
  <c r="Y1455" i="3" s="1"/>
  <c r="Z1455" i="3" s="1"/>
  <c r="AA1455" i="3" s="1"/>
  <c r="W1461" i="3"/>
  <c r="X1461" i="3" s="1"/>
  <c r="Y1461" i="3" s="1"/>
  <c r="W1464" i="3"/>
  <c r="W1466" i="3"/>
  <c r="X1466" i="3" s="1"/>
  <c r="Y1466" i="3" s="1"/>
  <c r="X1469" i="3"/>
  <c r="Y1469" i="3" s="1"/>
  <c r="Z1469" i="3" s="1"/>
  <c r="W1471" i="3"/>
  <c r="W1477" i="3"/>
  <c r="W1491" i="3"/>
  <c r="X1491" i="3" s="1"/>
  <c r="Y1491" i="3" s="1"/>
  <c r="Z1491" i="3" s="1"/>
  <c r="AA1491" i="3" s="1"/>
  <c r="W1498" i="3"/>
  <c r="W1551" i="3"/>
  <c r="W1560" i="3"/>
  <c r="W1566" i="3"/>
  <c r="W1567" i="3"/>
  <c r="W1571" i="3"/>
  <c r="W1577" i="3"/>
  <c r="W1578" i="3"/>
  <c r="W1585" i="3"/>
  <c r="W1586" i="3"/>
  <c r="W1595" i="3"/>
  <c r="W1606" i="3"/>
  <c r="W1616" i="3"/>
  <c r="Z1623" i="3"/>
  <c r="AA1623" i="3" s="1"/>
  <c r="W1626" i="3"/>
  <c r="W1675" i="3"/>
  <c r="X1675" i="3" s="1"/>
  <c r="W1679" i="3"/>
  <c r="X1679" i="3" s="1"/>
  <c r="Y1679" i="3" s="1"/>
  <c r="Z1679" i="3" s="1"/>
  <c r="W1687" i="3"/>
  <c r="X1687" i="3" s="1"/>
  <c r="Y1687" i="3" s="1"/>
  <c r="W1695" i="3"/>
  <c r="X1695" i="3" s="1"/>
  <c r="Y1695" i="3" s="1"/>
  <c r="X1708" i="3"/>
  <c r="Y1708" i="3" s="1"/>
  <c r="X1716" i="3"/>
  <c r="Y1716" i="3" s="1"/>
  <c r="X1724" i="3"/>
  <c r="Y1724" i="3" s="1"/>
  <c r="W1732" i="3"/>
  <c r="X1732" i="3" s="1"/>
  <c r="Y1732" i="3" s="1"/>
  <c r="W1736" i="3"/>
  <c r="X1740" i="3"/>
  <c r="Y1740" i="3" s="1"/>
  <c r="W1770" i="3"/>
  <c r="W1778" i="3"/>
  <c r="W1786" i="3"/>
  <c r="W1794" i="3"/>
  <c r="W1802" i="3"/>
  <c r="X1802" i="3" s="1"/>
  <c r="Y1802" i="3" s="1"/>
  <c r="Z1802" i="3" s="1"/>
  <c r="AA1802" i="3" s="1"/>
  <c r="W1812" i="3"/>
  <c r="W1826" i="3"/>
  <c r="X1826" i="3" s="1"/>
  <c r="Y1826" i="3" s="1"/>
  <c r="Z1826" i="3" s="1"/>
  <c r="AA1826" i="3" s="1"/>
  <c r="W1832" i="3"/>
  <c r="X1832" i="3" s="1"/>
  <c r="Y1832" i="3" s="1"/>
  <c r="Z1832" i="3" s="1"/>
  <c r="AA1832" i="3" s="1"/>
  <c r="W1846" i="3"/>
  <c r="W1851" i="3"/>
  <c r="W1856" i="3"/>
  <c r="W1858" i="3"/>
  <c r="X1858" i="3" s="1"/>
  <c r="Y1858" i="3" s="1"/>
  <c r="Z1858" i="3" s="1"/>
  <c r="W1866" i="3"/>
  <c r="W1874" i="3"/>
  <c r="W1879" i="3"/>
  <c r="X1879" i="3" s="1"/>
  <c r="Y1879" i="3" s="1"/>
  <c r="Z1879" i="3" s="1"/>
  <c r="AA1879" i="3" s="1"/>
  <c r="X1885" i="3"/>
  <c r="Y1885" i="3" s="1"/>
  <c r="Z1885" i="3" s="1"/>
  <c r="AA1885" i="3" s="1"/>
  <c r="W1898" i="3"/>
  <c r="X1898" i="3" s="1"/>
  <c r="Y1898" i="3" s="1"/>
  <c r="Z1898" i="3" s="1"/>
  <c r="AA1898" i="3" s="1"/>
  <c r="W1903" i="3"/>
  <c r="X1903" i="3" s="1"/>
  <c r="Y1903" i="3" s="1"/>
  <c r="W1909" i="3"/>
  <c r="W1914" i="3"/>
  <c r="X1914" i="3" s="1"/>
  <c r="Y1914" i="3" s="1"/>
  <c r="W1918" i="3"/>
  <c r="X1918" i="3" s="1"/>
  <c r="Y1918" i="3" s="1"/>
  <c r="W1927" i="3"/>
  <c r="W1931" i="3"/>
  <c r="W1941" i="3"/>
  <c r="X1941" i="3" s="1"/>
  <c r="Y1941" i="3" s="1"/>
  <c r="Z1946" i="3"/>
  <c r="AA1946" i="3" s="1"/>
  <c r="W1952" i="3"/>
  <c r="W1964" i="3"/>
  <c r="X1964" i="3" s="1"/>
  <c r="Y1964" i="3" s="1"/>
  <c r="Z1964" i="3" s="1"/>
  <c r="AA1964" i="3" s="1"/>
  <c r="W1968" i="3"/>
  <c r="X1968" i="3" s="1"/>
  <c r="Y1968" i="3" s="1"/>
  <c r="Z1968" i="3" s="1"/>
  <c r="AA1968" i="3" s="1"/>
  <c r="W1970" i="3"/>
  <c r="X1970" i="3" s="1"/>
  <c r="Y1970" i="3" s="1"/>
  <c r="W1978" i="3"/>
  <c r="X1996" i="3"/>
  <c r="Y1996" i="3" s="1"/>
  <c r="Z1996" i="3" s="1"/>
  <c r="AA1996" i="3" s="1"/>
  <c r="W2010" i="3"/>
  <c r="X2010" i="3" s="1"/>
  <c r="Y2010" i="3" s="1"/>
  <c r="Z2010" i="3" s="1"/>
  <c r="P2016" i="3"/>
  <c r="Q2016" i="3"/>
  <c r="Q2037" i="3"/>
  <c r="P2037" i="3"/>
  <c r="W2077" i="3"/>
  <c r="X2077" i="3" s="1"/>
  <c r="Y2077" i="3" s="1"/>
  <c r="Z2077" i="3" s="1"/>
  <c r="AA2077" i="3" s="1"/>
  <c r="Q2078" i="3"/>
  <c r="P2078" i="3"/>
  <c r="Q2086" i="3"/>
  <c r="P2086" i="3"/>
  <c r="Q2117" i="3"/>
  <c r="P2117" i="3"/>
  <c r="P2129" i="3"/>
  <c r="Q2129" i="3"/>
  <c r="Q2164" i="3"/>
  <c r="P2164" i="3"/>
  <c r="W2201" i="3"/>
  <c r="X2201" i="3" s="1"/>
  <c r="Y2201" i="3" s="1"/>
  <c r="Z2201" i="3" s="1"/>
  <c r="AA2201" i="3" s="1"/>
  <c r="P2206" i="3"/>
  <c r="Q2206" i="3"/>
  <c r="W2218" i="3"/>
  <c r="W2229" i="3"/>
  <c r="Q2231" i="3"/>
  <c r="P2231" i="3"/>
  <c r="Q2257" i="3"/>
  <c r="P2257" i="3"/>
  <c r="W2273" i="3"/>
  <c r="X2273" i="3" s="1"/>
  <c r="Y2273" i="3" s="1"/>
  <c r="Z2273" i="3" s="1"/>
  <c r="AA2273" i="3" s="1"/>
  <c r="W2277" i="3"/>
  <c r="P2282" i="3"/>
  <c r="Q2282" i="3"/>
  <c r="P2321" i="3"/>
  <c r="Q2321" i="3"/>
  <c r="P2357" i="3"/>
  <c r="Q2357" i="3"/>
  <c r="P2372" i="3"/>
  <c r="Q2372" i="3"/>
  <c r="Q2382" i="3"/>
  <c r="P2382" i="3"/>
  <c r="Q2404" i="3"/>
  <c r="P2404" i="3"/>
  <c r="Q2418" i="3"/>
  <c r="P2418" i="3"/>
  <c r="W2433" i="3"/>
  <c r="AA2434" i="3"/>
  <c r="W2438" i="3"/>
  <c r="X2438" i="3" s="1"/>
  <c r="Y2438" i="3" s="1"/>
  <c r="Z2438" i="3" s="1"/>
  <c r="AA2438" i="3" s="1"/>
  <c r="P2655" i="3"/>
  <c r="Q2655" i="3"/>
  <c r="Q2682" i="3"/>
  <c r="P2682" i="3"/>
  <c r="Q2697" i="3"/>
  <c r="P2697" i="3"/>
  <c r="Q2847" i="3"/>
  <c r="P2847" i="3"/>
  <c r="P2853" i="3"/>
  <c r="Q2853" i="3"/>
  <c r="AA2853" i="3" s="1"/>
  <c r="Q2878" i="3"/>
  <c r="P2878" i="3"/>
  <c r="Q2887" i="3"/>
  <c r="AA2887" i="3" s="1"/>
  <c r="P2887" i="3"/>
  <c r="P2903" i="3"/>
  <c r="Q2903" i="3"/>
  <c r="P2924" i="3"/>
  <c r="Q2924" i="3"/>
  <c r="W1387" i="3"/>
  <c r="W1389" i="3"/>
  <c r="X1389" i="3" s="1"/>
  <c r="Y1389" i="3" s="1"/>
  <c r="Z1389" i="3" s="1"/>
  <c r="P1392" i="3"/>
  <c r="W1401" i="3"/>
  <c r="X1401" i="3" s="1"/>
  <c r="Y1401" i="3" s="1"/>
  <c r="Z1401" i="3" s="1"/>
  <c r="P1412" i="3"/>
  <c r="P1414" i="3"/>
  <c r="W1418" i="3"/>
  <c r="X1418" i="3" s="1"/>
  <c r="Y1418" i="3" s="1"/>
  <c r="Z1418" i="3" s="1"/>
  <c r="AA1418" i="3" s="1"/>
  <c r="P1420" i="3"/>
  <c r="Z1422" i="3"/>
  <c r="AA1422" i="3" s="1"/>
  <c r="W1423" i="3"/>
  <c r="X1423" i="3" s="1"/>
  <c r="Y1423" i="3" s="1"/>
  <c r="Z1423" i="3" s="1"/>
  <c r="Q1429" i="3"/>
  <c r="Q1437" i="3"/>
  <c r="W1438" i="3"/>
  <c r="X1438" i="3" s="1"/>
  <c r="Y1438" i="3" s="1"/>
  <c r="Z1438" i="3" s="1"/>
  <c r="AA1438" i="3" s="1"/>
  <c r="P1442" i="3"/>
  <c r="P1444" i="3"/>
  <c r="W1445" i="3"/>
  <c r="P1446" i="3"/>
  <c r="W1450" i="3"/>
  <c r="X1450" i="3" s="1"/>
  <c r="Y1450" i="3" s="1"/>
  <c r="Z1450" i="3" s="1"/>
  <c r="AA1450" i="3" s="1"/>
  <c r="W1452" i="3"/>
  <c r="X1452" i="3" s="1"/>
  <c r="Y1452" i="3" s="1"/>
  <c r="Z1452" i="3" s="1"/>
  <c r="AA1452" i="3" s="1"/>
  <c r="W1457" i="3"/>
  <c r="X1457" i="3" s="1"/>
  <c r="Y1457" i="3" s="1"/>
  <c r="Z1457" i="3" s="1"/>
  <c r="Q1459" i="3"/>
  <c r="W1460" i="3"/>
  <c r="X1460" i="3" s="1"/>
  <c r="Y1460" i="3" s="1"/>
  <c r="Z1460" i="3" s="1"/>
  <c r="AA1460" i="3" s="1"/>
  <c r="W1462" i="3"/>
  <c r="X1462" i="3" s="1"/>
  <c r="Y1462" i="3" s="1"/>
  <c r="X1465" i="3"/>
  <c r="Y1465" i="3" s="1"/>
  <c r="W1467" i="3"/>
  <c r="P1468" i="3"/>
  <c r="W1473" i="3"/>
  <c r="X1473" i="3" s="1"/>
  <c r="Y1473" i="3" s="1"/>
  <c r="Z1473" i="3" s="1"/>
  <c r="Q1475" i="3"/>
  <c r="W1476" i="3"/>
  <c r="X1476" i="3" s="1"/>
  <c r="Y1476" i="3" s="1"/>
  <c r="Z1476" i="3" s="1"/>
  <c r="AA1476" i="3" s="1"/>
  <c r="W1478" i="3"/>
  <c r="X1478" i="3" s="1"/>
  <c r="Y1478" i="3" s="1"/>
  <c r="Z1478" i="3" s="1"/>
  <c r="AA1478" i="3" s="1"/>
  <c r="P1480" i="3"/>
  <c r="P1484" i="3"/>
  <c r="P1486" i="3"/>
  <c r="W1488" i="3"/>
  <c r="X1488" i="3" s="1"/>
  <c r="Y1488" i="3" s="1"/>
  <c r="Z1488" i="3" s="1"/>
  <c r="AA1488" i="3" s="1"/>
  <c r="W1490" i="3"/>
  <c r="X1490" i="3" s="1"/>
  <c r="Y1490" i="3" s="1"/>
  <c r="Z1490" i="3" s="1"/>
  <c r="AA1490" i="3" s="1"/>
  <c r="W1495" i="3"/>
  <c r="P1496" i="3"/>
  <c r="W1497" i="3"/>
  <c r="X1497" i="3" s="1"/>
  <c r="Y1497" i="3" s="1"/>
  <c r="Z1497" i="3" s="1"/>
  <c r="W1499" i="3"/>
  <c r="P1500" i="3"/>
  <c r="Q1505" i="3"/>
  <c r="AA1505" i="3" s="1"/>
  <c r="Q1509" i="3"/>
  <c r="AA1509" i="3" s="1"/>
  <c r="Q1513" i="3"/>
  <c r="AA1513" i="3" s="1"/>
  <c r="Q1517" i="3"/>
  <c r="AA1517" i="3" s="1"/>
  <c r="S1664" i="3"/>
  <c r="W1542" i="3"/>
  <c r="P1544" i="3"/>
  <c r="W1546" i="3"/>
  <c r="W1548" i="3"/>
  <c r="P1552" i="3"/>
  <c r="W1556" i="3"/>
  <c r="W1564" i="3"/>
  <c r="W1565" i="3"/>
  <c r="P1568" i="3"/>
  <c r="W1570" i="3"/>
  <c r="W1576" i="3"/>
  <c r="W1583" i="3"/>
  <c r="W1584" i="3"/>
  <c r="P1587" i="3"/>
  <c r="W1591" i="3"/>
  <c r="Q1598" i="3"/>
  <c r="AA1598" i="3" s="1"/>
  <c r="P1599" i="3"/>
  <c r="W1601" i="3"/>
  <c r="W1603" i="3"/>
  <c r="P1607" i="3"/>
  <c r="W1609" i="3"/>
  <c r="W1615" i="3"/>
  <c r="X1615" i="3" s="1"/>
  <c r="Y1615" i="3" s="1"/>
  <c r="X1627" i="3"/>
  <c r="Y1627" i="3" s="1"/>
  <c r="W1631" i="3"/>
  <c r="X1631" i="3" s="1"/>
  <c r="Y1631" i="3" s="1"/>
  <c r="Q1636" i="3"/>
  <c r="AA1636" i="3" s="1"/>
  <c r="Q1644" i="3"/>
  <c r="AA1644" i="3" s="1"/>
  <c r="W1648" i="3"/>
  <c r="Q1649" i="3"/>
  <c r="AA1649" i="3" s="1"/>
  <c r="Q1652" i="3"/>
  <c r="AA1652" i="3" s="1"/>
  <c r="X1654" i="3"/>
  <c r="Y1654" i="3" s="1"/>
  <c r="W1656" i="3"/>
  <c r="X1656" i="3" s="1"/>
  <c r="Y1656" i="3" s="1"/>
  <c r="W1663" i="3"/>
  <c r="X1663" i="3" s="1"/>
  <c r="Y1663" i="3" s="1"/>
  <c r="P1672" i="3"/>
  <c r="Q1684" i="3"/>
  <c r="Q1692" i="3"/>
  <c r="W1698" i="3"/>
  <c r="P1702" i="3"/>
  <c r="W1706" i="3"/>
  <c r="X1706" i="3" s="1"/>
  <c r="Y1706" i="3" s="1"/>
  <c r="Z1706" i="3" s="1"/>
  <c r="AA1706" i="3" s="1"/>
  <c r="P1710" i="3"/>
  <c r="W1714" i="3"/>
  <c r="X1714" i="3" s="1"/>
  <c r="Y1714" i="3" s="1"/>
  <c r="Z1714" i="3" s="1"/>
  <c r="P1718" i="3"/>
  <c r="W1722" i="3"/>
  <c r="P1726" i="3"/>
  <c r="P1742" i="3"/>
  <c r="Q1748" i="3"/>
  <c r="P1750" i="3"/>
  <c r="W1817" i="3"/>
  <c r="W1834" i="3"/>
  <c r="W1837" i="3"/>
  <c r="W1844" i="3"/>
  <c r="X1844" i="3" s="1"/>
  <c r="Y1844" i="3" s="1"/>
  <c r="Z1844" i="3" s="1"/>
  <c r="Z1845" i="3"/>
  <c r="AA1845" i="3" s="1"/>
  <c r="W1850" i="3"/>
  <c r="X1850" i="3" s="1"/>
  <c r="Y1850" i="3" s="1"/>
  <c r="Z1850" i="3" s="1"/>
  <c r="W1852" i="3"/>
  <c r="X1852" i="3" s="1"/>
  <c r="Y1852" i="3" s="1"/>
  <c r="Z1852" i="3" s="1"/>
  <c r="AA1852" i="3" s="1"/>
  <c r="Z1854" i="3"/>
  <c r="X1855" i="3"/>
  <c r="Y1855" i="3" s="1"/>
  <c r="Z1855" i="3" s="1"/>
  <c r="AA1855" i="3" s="1"/>
  <c r="Q1860" i="3"/>
  <c r="Z1861" i="3"/>
  <c r="AA1861" i="3" s="1"/>
  <c r="Z1865" i="3"/>
  <c r="AA1865" i="3" s="1"/>
  <c r="Q1868" i="3"/>
  <c r="Z1870" i="3"/>
  <c r="X1871" i="3"/>
  <c r="Y1871" i="3" s="1"/>
  <c r="Z1871" i="3" s="1"/>
  <c r="AA1871" i="3" s="1"/>
  <c r="W1872" i="3"/>
  <c r="X1872" i="3" s="1"/>
  <c r="Y1872" i="3" s="1"/>
  <c r="Z1872" i="3" s="1"/>
  <c r="W1876" i="3"/>
  <c r="W1878" i="3"/>
  <c r="X1878" i="3" s="1"/>
  <c r="Y1878" i="3" s="1"/>
  <c r="Z1878" i="3" s="1"/>
  <c r="W1880" i="3"/>
  <c r="X1880" i="3" s="1"/>
  <c r="Y1880" i="3" s="1"/>
  <c r="Z1880" i="3" s="1"/>
  <c r="W1889" i="3"/>
  <c r="X1889" i="3" s="1"/>
  <c r="Y1889" i="3" s="1"/>
  <c r="Q1900" i="3"/>
  <c r="X1902" i="3"/>
  <c r="Y1902" i="3" s="1"/>
  <c r="Z1902" i="3" s="1"/>
  <c r="W1904" i="3"/>
  <c r="X1904" i="3" s="1"/>
  <c r="Y1904" i="3" s="1"/>
  <c r="Z1904" i="3" s="1"/>
  <c r="W1908" i="3"/>
  <c r="P1912" i="3"/>
  <c r="W1915" i="3"/>
  <c r="P1916" i="3"/>
  <c r="W1929" i="3"/>
  <c r="W1936" i="3"/>
  <c r="Q1939" i="3"/>
  <c r="W1940" i="3"/>
  <c r="X1940" i="3" s="1"/>
  <c r="Y1940" i="3" s="1"/>
  <c r="Z1940" i="3" s="1"/>
  <c r="AA1940" i="3" s="1"/>
  <c r="W1942" i="3"/>
  <c r="X1942" i="3" s="1"/>
  <c r="Y1942" i="3" s="1"/>
  <c r="Z1942" i="3" s="1"/>
  <c r="AA1942" i="3" s="1"/>
  <c r="W1943" i="3"/>
  <c r="P1944" i="3"/>
  <c r="Q1945" i="3"/>
  <c r="W1947" i="3"/>
  <c r="P1948" i="3"/>
  <c r="W1954" i="3"/>
  <c r="X1954" i="3" s="1"/>
  <c r="Y1954" i="3" s="1"/>
  <c r="X1966" i="3"/>
  <c r="Y1966" i="3" s="1"/>
  <c r="Z1966" i="3" s="1"/>
  <c r="AA1966" i="3" s="1"/>
  <c r="W1974" i="3"/>
  <c r="X1974" i="3" s="1"/>
  <c r="Y1974" i="3" s="1"/>
  <c r="W1975" i="3"/>
  <c r="X1977" i="3"/>
  <c r="Y1977" i="3" s="1"/>
  <c r="Z1977" i="3" s="1"/>
  <c r="Q1979" i="3"/>
  <c r="W1980" i="3"/>
  <c r="W1983" i="3"/>
  <c r="X1983" i="3" s="1"/>
  <c r="Y1983" i="3" s="1"/>
  <c r="Z1983" i="3" s="1"/>
  <c r="AA1983" i="3" s="1"/>
  <c r="Q2001" i="3"/>
  <c r="W2006" i="3"/>
  <c r="W2009" i="3"/>
  <c r="W2013" i="3"/>
  <c r="Q2014" i="3"/>
  <c r="P2014" i="3"/>
  <c r="W2029" i="3"/>
  <c r="W2050" i="3"/>
  <c r="P2057" i="3"/>
  <c r="Q2057" i="3"/>
  <c r="P2081" i="3"/>
  <c r="Q2081" i="3"/>
  <c r="X2094" i="3"/>
  <c r="Y2094" i="3" s="1"/>
  <c r="Z2094" i="3" s="1"/>
  <c r="X2102" i="3"/>
  <c r="Y2102" i="3" s="1"/>
  <c r="Z2102" i="3"/>
  <c r="AA2102" i="3" s="1"/>
  <c r="W2113" i="3"/>
  <c r="X2114" i="3"/>
  <c r="Y2114" i="3" s="1"/>
  <c r="Z2114" i="3" s="1"/>
  <c r="W2124" i="3"/>
  <c r="X2124" i="3" s="1"/>
  <c r="Y2124" i="3" s="1"/>
  <c r="Z2124" i="3" s="1"/>
  <c r="AA2124" i="3" s="1"/>
  <c r="P2125" i="3"/>
  <c r="W2145" i="3"/>
  <c r="X2145" i="3" s="1"/>
  <c r="Y2145" i="3" s="1"/>
  <c r="Z2145" i="3" s="1"/>
  <c r="X2148" i="3"/>
  <c r="Y2148" i="3" s="1"/>
  <c r="P2149" i="3"/>
  <c r="Q2149" i="3"/>
  <c r="P2156" i="3"/>
  <c r="Q2157" i="3"/>
  <c r="X2158" i="3"/>
  <c r="Y2158" i="3" s="1"/>
  <c r="Z2158" i="3" s="1"/>
  <c r="W2224" i="3"/>
  <c r="X2224" i="3" s="1"/>
  <c r="Y2224" i="3" s="1"/>
  <c r="Z2224" i="3" s="1"/>
  <c r="P2226" i="3"/>
  <c r="Q2246" i="3"/>
  <c r="P2246" i="3"/>
  <c r="Q2255" i="3"/>
  <c r="P2255" i="3"/>
  <c r="W2270" i="3"/>
  <c r="X2270" i="3" s="1"/>
  <c r="Y2270" i="3" s="1"/>
  <c r="Z2270" i="3" s="1"/>
  <c r="W2291" i="3"/>
  <c r="X2291" i="3" s="1"/>
  <c r="Y2291" i="3" s="1"/>
  <c r="Z2291" i="3" s="1"/>
  <c r="AA2291" i="3" s="1"/>
  <c r="P2293" i="3"/>
  <c r="Q2293" i="3"/>
  <c r="Q2314" i="3"/>
  <c r="W2326" i="3"/>
  <c r="W2345" i="3"/>
  <c r="X2345" i="3" s="1"/>
  <c r="Y2345" i="3" s="1"/>
  <c r="Z2345" i="3" s="1"/>
  <c r="AA2345" i="3" s="1"/>
  <c r="Q2346" i="3"/>
  <c r="Q2349" i="3"/>
  <c r="P2350" i="3"/>
  <c r="P2353" i="3"/>
  <c r="Q2353" i="3"/>
  <c r="W2361" i="3"/>
  <c r="P2362" i="3"/>
  <c r="P2365" i="3"/>
  <c r="Q2365" i="3"/>
  <c r="W2381" i="3"/>
  <c r="X2381" i="3" s="1"/>
  <c r="Y2381" i="3" s="1"/>
  <c r="Z2381" i="3" s="1"/>
  <c r="AA2381" i="3" s="1"/>
  <c r="W2393" i="3"/>
  <c r="X2393" i="3" s="1"/>
  <c r="Y2393" i="3" s="1"/>
  <c r="Z2393" i="3" s="1"/>
  <c r="AA2393" i="3" s="1"/>
  <c r="W2400" i="3"/>
  <c r="X2400" i="3" s="1"/>
  <c r="Y2400" i="3" s="1"/>
  <c r="Q2402" i="3"/>
  <c r="P2402" i="3"/>
  <c r="Q2410" i="3"/>
  <c r="P2410" i="3"/>
  <c r="W2465" i="3"/>
  <c r="X2465" i="3" s="1"/>
  <c r="Y2465" i="3" s="1"/>
  <c r="Z2465" i="3" s="1"/>
  <c r="Q2474" i="3"/>
  <c r="P2474" i="3"/>
  <c r="P2480" i="3"/>
  <c r="Q2480" i="3"/>
  <c r="Q2509" i="3"/>
  <c r="P2509" i="3"/>
  <c r="X2523" i="3"/>
  <c r="Y2523" i="3" s="1"/>
  <c r="W2540" i="3"/>
  <c r="X2540" i="3" s="1"/>
  <c r="Y2540" i="3" s="1"/>
  <c r="Z2540" i="3" s="1"/>
  <c r="Q2547" i="3"/>
  <c r="P2547" i="3"/>
  <c r="W2548" i="3"/>
  <c r="X2548" i="3" s="1"/>
  <c r="Y2548" i="3" s="1"/>
  <c r="Z2548" i="3" s="1"/>
  <c r="AA2548" i="3" s="1"/>
  <c r="W2620" i="3"/>
  <c r="Q2632" i="3"/>
  <c r="AA2632" i="3" s="1"/>
  <c r="P2632" i="3"/>
  <c r="P2797" i="3"/>
  <c r="Q2797" i="3"/>
  <c r="W2821" i="3"/>
  <c r="P2823" i="3"/>
  <c r="Q2823" i="3"/>
  <c r="P2843" i="3"/>
  <c r="Q2855" i="3"/>
  <c r="P2855" i="3"/>
  <c r="Q2868" i="3"/>
  <c r="P2868" i="3"/>
  <c r="W2012" i="3"/>
  <c r="X2012" i="3" s="1"/>
  <c r="Y2012" i="3" s="1"/>
  <c r="W2026" i="3"/>
  <c r="X2026" i="3" s="1"/>
  <c r="Y2026" i="3" s="1"/>
  <c r="Z2026" i="3" s="1"/>
  <c r="AA2026" i="3" s="1"/>
  <c r="W2032" i="3"/>
  <c r="X2032" i="3" s="1"/>
  <c r="Y2032" i="3" s="1"/>
  <c r="Z2032" i="3" s="1"/>
  <c r="AA2032" i="3" s="1"/>
  <c r="W2042" i="3"/>
  <c r="W2049" i="3"/>
  <c r="W2054" i="3"/>
  <c r="X2054" i="3" s="1"/>
  <c r="Y2054" i="3" s="1"/>
  <c r="Z2054" i="3" s="1"/>
  <c r="AA2054" i="3" s="1"/>
  <c r="W2062" i="3"/>
  <c r="X2062" i="3" s="1"/>
  <c r="Y2062" i="3" s="1"/>
  <c r="Z2062" i="3" s="1"/>
  <c r="AA2062" i="3" s="1"/>
  <c r="W2066" i="3"/>
  <c r="X2066" i="3" s="1"/>
  <c r="Y2066" i="3" s="1"/>
  <c r="Z2066" i="3" s="1"/>
  <c r="AA2066" i="3" s="1"/>
  <c r="W2070" i="3"/>
  <c r="W2082" i="3"/>
  <c r="X2082" i="3" s="1"/>
  <c r="Y2082" i="3" s="1"/>
  <c r="Z2082" i="3" s="1"/>
  <c r="AA2082" i="3" s="1"/>
  <c r="W2085" i="3"/>
  <c r="W2091" i="3"/>
  <c r="W2096" i="3"/>
  <c r="X2096" i="3" s="1"/>
  <c r="Y2096" i="3" s="1"/>
  <c r="W2100" i="3"/>
  <c r="X2100" i="3" s="1"/>
  <c r="Y2100" i="3" s="1"/>
  <c r="W2104" i="3"/>
  <c r="X2104" i="3" s="1"/>
  <c r="Y2104" i="3" s="1"/>
  <c r="W2149" i="3"/>
  <c r="Q2154" i="3"/>
  <c r="P2154" i="3"/>
  <c r="X2166" i="3"/>
  <c r="Y2166" i="3" s="1"/>
  <c r="Z2166" i="3" s="1"/>
  <c r="AA2166" i="3" s="1"/>
  <c r="W2199" i="3"/>
  <c r="X2199" i="3" s="1"/>
  <c r="P2201" i="3"/>
  <c r="Q2201" i="3"/>
  <c r="P2222" i="3"/>
  <c r="Q2222" i="3"/>
  <c r="W2227" i="3"/>
  <c r="X2227" i="3" s="1"/>
  <c r="Y2227" i="3" s="1"/>
  <c r="Z2227" i="3" s="1"/>
  <c r="AA2227" i="3" s="1"/>
  <c r="Q2229" i="3"/>
  <c r="P2229" i="3"/>
  <c r="W2237" i="3"/>
  <c r="X2237" i="3" s="1"/>
  <c r="Y2237" i="3" s="1"/>
  <c r="Q2239" i="3"/>
  <c r="P2239" i="3"/>
  <c r="X2241" i="3"/>
  <c r="Y2241" i="3" s="1"/>
  <c r="W2268" i="3"/>
  <c r="W2275" i="3"/>
  <c r="X2276" i="3"/>
  <c r="Y2276" i="3" s="1"/>
  <c r="W2279" i="3"/>
  <c r="W2280" i="3"/>
  <c r="W2283" i="3"/>
  <c r="W2290" i="3"/>
  <c r="X2290" i="3" s="1"/>
  <c r="Y2290" i="3" s="1"/>
  <c r="Z2290" i="3" s="1"/>
  <c r="AA2290" i="3" s="1"/>
  <c r="Q2291" i="3"/>
  <c r="P2291" i="3"/>
  <c r="W2306" i="3"/>
  <c r="X2306" i="3" s="1"/>
  <c r="Y2306" i="3" s="1"/>
  <c r="Z2306" i="3" s="1"/>
  <c r="AA2306" i="3" s="1"/>
  <c r="W2318" i="3"/>
  <c r="Q2319" i="3"/>
  <c r="P2319" i="3"/>
  <c r="W2341" i="3"/>
  <c r="W2343" i="3"/>
  <c r="W2348" i="3"/>
  <c r="X2348" i="3" s="1"/>
  <c r="Y2348" i="3" s="1"/>
  <c r="Z2348" i="3" s="1"/>
  <c r="AA2348" i="3" s="1"/>
  <c r="W2351" i="3"/>
  <c r="W2355" i="3"/>
  <c r="X2355" i="3" s="1"/>
  <c r="Y2355" i="3" s="1"/>
  <c r="Z2355" i="3" s="1"/>
  <c r="Q2370" i="3"/>
  <c r="P2370" i="3"/>
  <c r="W2375" i="3"/>
  <c r="W2384" i="3"/>
  <c r="W2387" i="3"/>
  <c r="P2393" i="3"/>
  <c r="Q2393" i="3"/>
  <c r="W2412" i="3"/>
  <c r="X2412" i="3" s="1"/>
  <c r="Y2412" i="3" s="1"/>
  <c r="Z2412" i="3" s="1"/>
  <c r="AA2412" i="3" s="1"/>
  <c r="Q2414" i="3"/>
  <c r="P2414" i="3"/>
  <c r="W2420" i="3"/>
  <c r="X2420" i="3" s="1"/>
  <c r="Y2420" i="3" s="1"/>
  <c r="Q2433" i="3"/>
  <c r="P2433" i="3"/>
  <c r="W2442" i="3"/>
  <c r="W2466" i="3"/>
  <c r="W2478" i="3"/>
  <c r="W2501" i="3"/>
  <c r="X2501" i="3" s="1"/>
  <c r="Y2501" i="3" s="1"/>
  <c r="Z2501" i="3" s="1"/>
  <c r="P2503" i="3"/>
  <c r="Q2503" i="3"/>
  <c r="W2519" i="3"/>
  <c r="X2519" i="3" s="1"/>
  <c r="Y2519" i="3" s="1"/>
  <c r="Q2545" i="3"/>
  <c r="P2545" i="3"/>
  <c r="W2559" i="3"/>
  <c r="Q2561" i="3"/>
  <c r="P2561" i="3"/>
  <c r="X2588" i="3"/>
  <c r="Y2588" i="3" s="1"/>
  <c r="Z2588" i="3" s="1"/>
  <c r="AA2588" i="3" s="1"/>
  <c r="P2615" i="3"/>
  <c r="Q2615" i="3"/>
  <c r="P2630" i="3"/>
  <c r="Q2630" i="3"/>
  <c r="P2679" i="3"/>
  <c r="Q2679" i="3"/>
  <c r="P2687" i="3"/>
  <c r="Q2687" i="3"/>
  <c r="Q2690" i="3"/>
  <c r="P2690" i="3"/>
  <c r="X2693" i="3"/>
  <c r="Y2693" i="3" s="1"/>
  <c r="Z2693" i="3" s="1"/>
  <c r="AA2693" i="3" s="1"/>
  <c r="P2709" i="3"/>
  <c r="Q2709" i="3"/>
  <c r="Q2746" i="3"/>
  <c r="P2746" i="3"/>
  <c r="P2773" i="3"/>
  <c r="Q2773" i="3"/>
  <c r="AA2792" i="3"/>
  <c r="P2801" i="3"/>
  <c r="Q2801" i="3"/>
  <c r="P2803" i="3"/>
  <c r="Q2803" i="3"/>
  <c r="Q2918" i="3"/>
  <c r="P2918" i="3"/>
  <c r="AA3001" i="3"/>
  <c r="Q3003" i="3"/>
  <c r="P3003" i="3"/>
  <c r="Q3012" i="3"/>
  <c r="P3012" i="3"/>
  <c r="W2036" i="3"/>
  <c r="X2036" i="3" s="1"/>
  <c r="Y2036" i="3" s="1"/>
  <c r="Z2036" i="3" s="1"/>
  <c r="AA2036" i="3" s="1"/>
  <c r="W2045" i="3"/>
  <c r="X2045" i="3" s="1"/>
  <c r="Y2045" i="3" s="1"/>
  <c r="Z2045" i="3" s="1"/>
  <c r="AA2045" i="3" s="1"/>
  <c r="X2056" i="3"/>
  <c r="Y2056" i="3" s="1"/>
  <c r="X2086" i="3"/>
  <c r="Y2086" i="3" s="1"/>
  <c r="Z2086" i="3" s="1"/>
  <c r="W2090" i="3"/>
  <c r="W2092" i="3"/>
  <c r="X2092" i="3" s="1"/>
  <c r="Y2092" i="3" s="1"/>
  <c r="W2093" i="3"/>
  <c r="X2093" i="3" s="1"/>
  <c r="Y2093" i="3" s="1"/>
  <c r="Z2093" i="3" s="1"/>
  <c r="AA2093" i="3" s="1"/>
  <c r="W2097" i="3"/>
  <c r="X2097" i="3" s="1"/>
  <c r="Y2097" i="3" s="1"/>
  <c r="Z2097" i="3" s="1"/>
  <c r="AA2097" i="3" s="1"/>
  <c r="W2101" i="3"/>
  <c r="X2101" i="3" s="1"/>
  <c r="Y2101" i="3" s="1"/>
  <c r="Z2101" i="3" s="1"/>
  <c r="AA2101" i="3" s="1"/>
  <c r="W2108" i="3"/>
  <c r="X2108" i="3" s="1"/>
  <c r="Y2108" i="3" s="1"/>
  <c r="Z2108" i="3" s="1"/>
  <c r="AA2108" i="3" s="1"/>
  <c r="P2141" i="3"/>
  <c r="Q2141" i="3"/>
  <c r="P2197" i="3"/>
  <c r="Q2199" i="3"/>
  <c r="P2199" i="3"/>
  <c r="P2211" i="3"/>
  <c r="X2217" i="3"/>
  <c r="Y2217" i="3" s="1"/>
  <c r="P2218" i="3"/>
  <c r="Q2218" i="3"/>
  <c r="W2226" i="3"/>
  <c r="Q2227" i="3"/>
  <c r="P2227" i="3"/>
  <c r="X2229" i="3"/>
  <c r="Y2229" i="3" s="1"/>
  <c r="W2232" i="3"/>
  <c r="X2232" i="3" s="1"/>
  <c r="Y2232" i="3" s="1"/>
  <c r="Z2232" i="3" s="1"/>
  <c r="Q2234" i="3"/>
  <c r="Q2242" i="3"/>
  <c r="P2247" i="3"/>
  <c r="P2254" i="3"/>
  <c r="Q2254" i="3"/>
  <c r="Q2266" i="3"/>
  <c r="W2269" i="3"/>
  <c r="X2269" i="3" s="1"/>
  <c r="Y2269" i="3" s="1"/>
  <c r="Q2270" i="3"/>
  <c r="P2271" i="3"/>
  <c r="Q2273" i="3"/>
  <c r="Q2275" i="3"/>
  <c r="P2275" i="3"/>
  <c r="P2299" i="3"/>
  <c r="P2303" i="3"/>
  <c r="W2309" i="3"/>
  <c r="X2309" i="3" s="1"/>
  <c r="Y2309" i="3" s="1"/>
  <c r="Z2309" i="3" s="1"/>
  <c r="AA2309" i="3" s="1"/>
  <c r="W2314" i="3"/>
  <c r="W2316" i="3"/>
  <c r="X2322" i="3"/>
  <c r="Y2322" i="3" s="1"/>
  <c r="Z2322" i="3" s="1"/>
  <c r="AA2322" i="3" s="1"/>
  <c r="W2324" i="3"/>
  <c r="Q2326" i="3"/>
  <c r="P2327" i="3"/>
  <c r="P2330" i="3"/>
  <c r="Q2330" i="3"/>
  <c r="W2339" i="3"/>
  <c r="Q2361" i="3"/>
  <c r="W2362" i="3"/>
  <c r="X2362" i="3" s="1"/>
  <c r="Y2362" i="3" s="1"/>
  <c r="Z2362" i="3" s="1"/>
  <c r="AA2362" i="3" s="1"/>
  <c r="X2364" i="3"/>
  <c r="Y2364" i="3" s="1"/>
  <c r="W2365" i="3"/>
  <c r="P2366" i="3"/>
  <c r="Q2373" i="3"/>
  <c r="P2384" i="3"/>
  <c r="Q2384" i="3"/>
  <c r="W2397" i="3"/>
  <c r="Q2398" i="3"/>
  <c r="P2398" i="3"/>
  <c r="W2404" i="3"/>
  <c r="Q2405" i="3"/>
  <c r="W2421" i="3"/>
  <c r="P2422" i="3"/>
  <c r="X2433" i="3"/>
  <c r="Y2433" i="3" s="1"/>
  <c r="Z2433" i="3" s="1"/>
  <c r="AA2433" i="3" s="1"/>
  <c r="W2437" i="3"/>
  <c r="Q2441" i="3"/>
  <c r="W2443" i="3"/>
  <c r="X2443" i="3" s="1"/>
  <c r="Y2443" i="3" s="1"/>
  <c r="Z2443" i="3" s="1"/>
  <c r="Q2453" i="3"/>
  <c r="Q2457" i="3"/>
  <c r="Q2462" i="3"/>
  <c r="P2462" i="3"/>
  <c r="Q2464" i="3"/>
  <c r="X2467" i="3"/>
  <c r="Y2467" i="3" s="1"/>
  <c r="Z2467" i="3" s="1"/>
  <c r="AA2473" i="3"/>
  <c r="P2484" i="3"/>
  <c r="Q2484" i="3"/>
  <c r="Q2492" i="3"/>
  <c r="Q2497" i="3"/>
  <c r="P2497" i="3"/>
  <c r="Q2499" i="3"/>
  <c r="Q2501" i="3"/>
  <c r="P2501" i="3"/>
  <c r="Q2513" i="3"/>
  <c r="W2514" i="3"/>
  <c r="Q2516" i="3"/>
  <c r="W2517" i="3"/>
  <c r="P2519" i="3"/>
  <c r="Q2519" i="3"/>
  <c r="Q2549" i="3"/>
  <c r="P2549" i="3"/>
  <c r="Q2551" i="3"/>
  <c r="W2552" i="3"/>
  <c r="W2560" i="3"/>
  <c r="P2595" i="3"/>
  <c r="Q2595" i="3"/>
  <c r="P2603" i="3"/>
  <c r="Q2603" i="3"/>
  <c r="Q2624" i="3"/>
  <c r="P2624" i="3"/>
  <c r="W2674" i="3"/>
  <c r="X2674" i="3" s="1"/>
  <c r="Y2674" i="3" s="1"/>
  <c r="P2676" i="3"/>
  <c r="Q2676" i="3"/>
  <c r="P2683" i="3"/>
  <c r="Q2683" i="3"/>
  <c r="P2737" i="3"/>
  <c r="Q2737" i="3"/>
  <c r="P2772" i="3"/>
  <c r="Q2777" i="3"/>
  <c r="Q2802" i="3"/>
  <c r="P2802" i="3"/>
  <c r="Q2928" i="3"/>
  <c r="P2928" i="3"/>
  <c r="Q2990" i="3"/>
  <c r="P2990" i="3"/>
  <c r="W2508" i="3"/>
  <c r="W2515" i="3"/>
  <c r="Q2517" i="3"/>
  <c r="P2517" i="3"/>
  <c r="W2525" i="3"/>
  <c r="X2525" i="3" s="1"/>
  <c r="Y2525" i="3" s="1"/>
  <c r="Z2525" i="3" s="1"/>
  <c r="AA2525" i="3" s="1"/>
  <c r="W2539" i="3"/>
  <c r="X2539" i="3" s="1"/>
  <c r="Y2539" i="3" s="1"/>
  <c r="W2542" i="3"/>
  <c r="X2542" i="3" s="1"/>
  <c r="Y2542" i="3" s="1"/>
  <c r="W2581" i="3"/>
  <c r="W2592" i="3"/>
  <c r="X2596" i="3"/>
  <c r="Y2596" i="3" s="1"/>
  <c r="Z2596" i="3" s="1"/>
  <c r="AA2596" i="3" s="1"/>
  <c r="P2599" i="3"/>
  <c r="Q2599" i="3"/>
  <c r="Q2601" i="3"/>
  <c r="P2601" i="3"/>
  <c r="W2609" i="3"/>
  <c r="X2609" i="3" s="1"/>
  <c r="Y2609" i="3" s="1"/>
  <c r="Z2609" i="3" s="1"/>
  <c r="AA2609" i="3" s="1"/>
  <c r="P2627" i="3"/>
  <c r="Q2627" i="3"/>
  <c r="X2673" i="3"/>
  <c r="Y2673" i="3" s="1"/>
  <c r="Z2673" i="3" s="1"/>
  <c r="W2677" i="3"/>
  <c r="Q2688" i="3"/>
  <c r="P2688" i="3"/>
  <c r="P2713" i="3"/>
  <c r="Q2713" i="3"/>
  <c r="W2745" i="3"/>
  <c r="W2752" i="3"/>
  <c r="X2752" i="3" s="1"/>
  <c r="Y2752" i="3" s="1"/>
  <c r="AA2772" i="3"/>
  <c r="Q2774" i="3"/>
  <c r="P2774" i="3"/>
  <c r="W2791" i="3"/>
  <c r="AA2800" i="3"/>
  <c r="P2842" i="3"/>
  <c r="Q2842" i="3"/>
  <c r="P2858" i="3"/>
  <c r="Q2858" i="3"/>
  <c r="AA2858" i="3" s="1"/>
  <c r="W2898" i="3"/>
  <c r="P2913" i="3"/>
  <c r="Q2913" i="3"/>
  <c r="W2920" i="3"/>
  <c r="X2920" i="3" s="1"/>
  <c r="Y2920" i="3" s="1"/>
  <c r="Q2926" i="3"/>
  <c r="P2926" i="3"/>
  <c r="Q2982" i="3"/>
  <c r="P2982" i="3"/>
  <c r="X2985" i="3"/>
  <c r="Y2985" i="3" s="1"/>
  <c r="Z2985" i="3" s="1"/>
  <c r="AA2985" i="3" s="1"/>
  <c r="AE3014" i="3"/>
  <c r="X3008" i="3"/>
  <c r="Y3008" i="3" s="1"/>
  <c r="Z3008" i="3" s="1"/>
  <c r="AA3008" i="3" s="1"/>
  <c r="W3010" i="3"/>
  <c r="W2426" i="3"/>
  <c r="W2431" i="3"/>
  <c r="X2431" i="3" s="1"/>
  <c r="Y2431" i="3" s="1"/>
  <c r="Z2431" i="3" s="1"/>
  <c r="W2436" i="3"/>
  <c r="X2436" i="3" s="1"/>
  <c r="Y2436" i="3" s="1"/>
  <c r="Z2436" i="3" s="1"/>
  <c r="AA2436" i="3" s="1"/>
  <c r="X2455" i="3"/>
  <c r="Y2455" i="3" s="1"/>
  <c r="W2480" i="3"/>
  <c r="X2480" i="3" s="1"/>
  <c r="Y2480" i="3" s="1"/>
  <c r="Z2480" i="3" s="1"/>
  <c r="AA2480" i="3" s="1"/>
  <c r="W2482" i="3"/>
  <c r="W2485" i="3"/>
  <c r="X2485" i="3" s="1"/>
  <c r="Y2485" i="3" s="1"/>
  <c r="Z2485" i="3" s="1"/>
  <c r="X2489" i="3"/>
  <c r="Y2489" i="3" s="1"/>
  <c r="Z2489" i="3" s="1"/>
  <c r="AA2489" i="3" s="1"/>
  <c r="W2490" i="3"/>
  <c r="X2490" i="3" s="1"/>
  <c r="Y2490" i="3" s="1"/>
  <c r="Z2490" i="3" s="1"/>
  <c r="W2500" i="3"/>
  <c r="P2529" i="3"/>
  <c r="Q2531" i="3"/>
  <c r="P2533" i="3"/>
  <c r="Q2540" i="3"/>
  <c r="W2543" i="3"/>
  <c r="P2548" i="3"/>
  <c r="Q2552" i="3"/>
  <c r="W2555" i="3"/>
  <c r="X2555" i="3" s="1"/>
  <c r="Y2555" i="3" s="1"/>
  <c r="Z2555" i="3" s="1"/>
  <c r="AA2555" i="3" s="1"/>
  <c r="P2557" i="3"/>
  <c r="P2559" i="3"/>
  <c r="W2571" i="3"/>
  <c r="X2571" i="3" s="1"/>
  <c r="Y2571" i="3" s="1"/>
  <c r="Z2571" i="3" s="1"/>
  <c r="AA2571" i="3" s="1"/>
  <c r="W2574" i="3"/>
  <c r="X2574" i="3" s="1"/>
  <c r="Y2574" i="3" s="1"/>
  <c r="Z2574" i="3" s="1"/>
  <c r="P2585" i="3"/>
  <c r="Q2587" i="3"/>
  <c r="W2590" i="3"/>
  <c r="Q2592" i="3"/>
  <c r="P2592" i="3"/>
  <c r="Q2597" i="3"/>
  <c r="P2597" i="3"/>
  <c r="X2627" i="3"/>
  <c r="Y2627" i="3" s="1"/>
  <c r="Z2627" i="3" s="1"/>
  <c r="AA2627" i="3" s="1"/>
  <c r="X2633" i="3"/>
  <c r="Y2633" i="3" s="1"/>
  <c r="X2634" i="3"/>
  <c r="Y2634" i="3" s="1"/>
  <c r="P2691" i="3"/>
  <c r="Q2691" i="3"/>
  <c r="W2697" i="3"/>
  <c r="X2697" i="3" s="1"/>
  <c r="Y2697" i="3" s="1"/>
  <c r="Z2697" i="3" s="1"/>
  <c r="W2716" i="3"/>
  <c r="X2716" i="3" s="1"/>
  <c r="Y2716" i="3" s="1"/>
  <c r="P2718" i="3"/>
  <c r="Q2720" i="3"/>
  <c r="P2720" i="3"/>
  <c r="W2728" i="3"/>
  <c r="Q2732" i="3"/>
  <c r="P2732" i="3"/>
  <c r="Q2740" i="3"/>
  <c r="P2740" i="3"/>
  <c r="P2752" i="3"/>
  <c r="Q2752" i="3"/>
  <c r="P2791" i="3"/>
  <c r="Q2791" i="3"/>
  <c r="P2793" i="3"/>
  <c r="Q2793" i="3"/>
  <c r="P2807" i="3"/>
  <c r="Q2807" i="3"/>
  <c r="P2835" i="3"/>
  <c r="Z2836" i="3"/>
  <c r="Q2839" i="3"/>
  <c r="Q2841" i="3"/>
  <c r="P2841" i="3"/>
  <c r="Q2851" i="3"/>
  <c r="AA2851" i="3" s="1"/>
  <c r="P2851" i="3"/>
  <c r="P2865" i="3"/>
  <c r="Q2865" i="3"/>
  <c r="AA2865" i="3" s="1"/>
  <c r="W2902" i="3"/>
  <c r="W2904" i="3"/>
  <c r="P2916" i="3"/>
  <c r="Q2916" i="3"/>
  <c r="AC3020" i="3"/>
  <c r="P2954" i="3"/>
  <c r="AA2959" i="3"/>
  <c r="P2961" i="3"/>
  <c r="P2963" i="3"/>
  <c r="Q2970" i="3"/>
  <c r="Q2973" i="3"/>
  <c r="P2973" i="3"/>
  <c r="Q2978" i="3"/>
  <c r="P2978" i="3"/>
  <c r="Q2980" i="3"/>
  <c r="W2981" i="3"/>
  <c r="X2981" i="3" s="1"/>
  <c r="Y2981" i="3" s="1"/>
  <c r="Z2981" i="3" s="1"/>
  <c r="W2142" i="3"/>
  <c r="X2142" i="3" s="1"/>
  <c r="Y2142" i="3" s="1"/>
  <c r="Z2142" i="3" s="1"/>
  <c r="AA2142" i="3" s="1"/>
  <c r="X2155" i="3"/>
  <c r="Y2155" i="3" s="1"/>
  <c r="X2163" i="3"/>
  <c r="Y2163" i="3" s="1"/>
  <c r="X2205" i="3"/>
  <c r="Y2205" i="3" s="1"/>
  <c r="Z2205" i="3" s="1"/>
  <c r="W2208" i="3"/>
  <c r="X2208" i="3" s="1"/>
  <c r="Y2208" i="3" s="1"/>
  <c r="W2212" i="3"/>
  <c r="X2212" i="3" s="1"/>
  <c r="Y2212" i="3" s="1"/>
  <c r="Z2212" i="3" s="1"/>
  <c r="W2223" i="3"/>
  <c r="W2225" i="3"/>
  <c r="X2225" i="3" s="1"/>
  <c r="Y2225" i="3" s="1"/>
  <c r="Z2225" i="3" s="1"/>
  <c r="AA2225" i="3" s="1"/>
  <c r="W2231" i="3"/>
  <c r="X2231" i="3" s="1"/>
  <c r="Y2231" i="3" s="1"/>
  <c r="Z2231" i="3" s="1"/>
  <c r="AA2231" i="3" s="1"/>
  <c r="W2233" i="3"/>
  <c r="X2233" i="3" s="1"/>
  <c r="Y2233" i="3" s="1"/>
  <c r="X2236" i="3"/>
  <c r="Y2236" i="3" s="1"/>
  <c r="W2238" i="3"/>
  <c r="W2259" i="3"/>
  <c r="W2261" i="3"/>
  <c r="X2261" i="3" s="1"/>
  <c r="Y2261" i="3" s="1"/>
  <c r="Z2261" i="3" s="1"/>
  <c r="AA2261" i="3" s="1"/>
  <c r="W2274" i="3"/>
  <c r="X2274" i="3" s="1"/>
  <c r="Y2274" i="3" s="1"/>
  <c r="Z2274" i="3" s="1"/>
  <c r="W2281" i="3"/>
  <c r="X2281" i="3" s="1"/>
  <c r="Y2281" i="3" s="1"/>
  <c r="Z2281" i="3" s="1"/>
  <c r="AA2281" i="3" s="1"/>
  <c r="W2305" i="3"/>
  <c r="X2305" i="3" s="1"/>
  <c r="Y2305" i="3" s="1"/>
  <c r="W2310" i="3"/>
  <c r="W2323" i="3"/>
  <c r="X2323" i="3" s="1"/>
  <c r="Y2323" i="3" s="1"/>
  <c r="Z2323" i="3" s="1"/>
  <c r="AA2323" i="3" s="1"/>
  <c r="W2325" i="3"/>
  <c r="W2331" i="3"/>
  <c r="X2331" i="3" s="1"/>
  <c r="Y2331" i="3" s="1"/>
  <c r="Z2331" i="3" s="1"/>
  <c r="W2333" i="3"/>
  <c r="X2333" i="3" s="1"/>
  <c r="Y2333" i="3" s="1"/>
  <c r="Z2333" i="3" s="1"/>
  <c r="AA2333" i="3" s="1"/>
  <c r="W2335" i="3"/>
  <c r="X2340" i="3"/>
  <c r="Y2340" i="3" s="1"/>
  <c r="Z2340" i="3" s="1"/>
  <c r="X2358" i="3"/>
  <c r="Y2358" i="3" s="1"/>
  <c r="Z2358" i="3" s="1"/>
  <c r="AA2358" i="3" s="1"/>
  <c r="W2359" i="3"/>
  <c r="W2366" i="3"/>
  <c r="X2366" i="3" s="1"/>
  <c r="Y2366" i="3" s="1"/>
  <c r="Z2366" i="3" s="1"/>
  <c r="AA2366" i="3" s="1"/>
  <c r="W2368" i="3"/>
  <c r="X2368" i="3" s="1"/>
  <c r="Y2368" i="3" s="1"/>
  <c r="W2386" i="3"/>
  <c r="X2386" i="3" s="1"/>
  <c r="Y2386" i="3" s="1"/>
  <c r="Z2386" i="3" s="1"/>
  <c r="AA2386" i="3" s="1"/>
  <c r="W2388" i="3"/>
  <c r="X2388" i="3" s="1"/>
  <c r="Y2388" i="3" s="1"/>
  <c r="X2390" i="3"/>
  <c r="Y2390" i="3" s="1"/>
  <c r="Z2390" i="3" s="1"/>
  <c r="AA2390" i="3" s="1"/>
  <c r="W2391" i="3"/>
  <c r="X2391" i="3" s="1"/>
  <c r="Y2391" i="3" s="1"/>
  <c r="Z2391" i="3" s="1"/>
  <c r="AA2391" i="3" s="1"/>
  <c r="W2394" i="3"/>
  <c r="X2394" i="3" s="1"/>
  <c r="Y2394" i="3" s="1"/>
  <c r="Z2394" i="3" s="1"/>
  <c r="W2430" i="3"/>
  <c r="W2432" i="3"/>
  <c r="X2432" i="3" s="1"/>
  <c r="Y2432" i="3" s="1"/>
  <c r="Z2432" i="3" s="1"/>
  <c r="AA2432" i="3" s="1"/>
  <c r="W2450" i="3"/>
  <c r="W2452" i="3"/>
  <c r="X2452" i="3" s="1"/>
  <c r="Y2452" i="3" s="1"/>
  <c r="Z2452" i="3" s="1"/>
  <c r="W2456" i="3"/>
  <c r="X2456" i="3" s="1"/>
  <c r="Y2456" i="3" s="1"/>
  <c r="Z2456" i="3" s="1"/>
  <c r="AA2456" i="3" s="1"/>
  <c r="W2460" i="3"/>
  <c r="W2461" i="3"/>
  <c r="X2461" i="3" s="1"/>
  <c r="Y2461" i="3" s="1"/>
  <c r="Z2461" i="3" s="1"/>
  <c r="W2463" i="3"/>
  <c r="X2463" i="3" s="1"/>
  <c r="Y2463" i="3" s="1"/>
  <c r="Z2463" i="3" s="1"/>
  <c r="W2471" i="3"/>
  <c r="X2471" i="3" s="1"/>
  <c r="Y2471" i="3" s="1"/>
  <c r="W2477" i="3"/>
  <c r="X2477" i="3" s="1"/>
  <c r="Y2477" i="3" s="1"/>
  <c r="Z2477" i="3" s="1"/>
  <c r="AA2477" i="3" s="1"/>
  <c r="W2479" i="3"/>
  <c r="W2484" i="3"/>
  <c r="X2484" i="3" s="1"/>
  <c r="Y2484" i="3" s="1"/>
  <c r="Z2484" i="3" s="1"/>
  <c r="W2498" i="3"/>
  <c r="W2502" i="3"/>
  <c r="X2502" i="3" s="1"/>
  <c r="Y2502" i="3" s="1"/>
  <c r="Z2502" i="3" s="1"/>
  <c r="AA2502" i="3" s="1"/>
  <c r="W2507" i="3"/>
  <c r="X2507" i="3" s="1"/>
  <c r="Y2507" i="3" s="1"/>
  <c r="Z2507" i="3" s="1"/>
  <c r="AA2507" i="3" s="1"/>
  <c r="W2510" i="3"/>
  <c r="W2516" i="3"/>
  <c r="X2524" i="3"/>
  <c r="Y2524" i="3" s="1"/>
  <c r="Z2524" i="3" s="1"/>
  <c r="W2526" i="3"/>
  <c r="X2526" i="3" s="1"/>
  <c r="Y2526" i="3" s="1"/>
  <c r="Z2526" i="3" s="1"/>
  <c r="X2527" i="3"/>
  <c r="Y2527" i="3" s="1"/>
  <c r="W2533" i="3"/>
  <c r="W2535" i="3"/>
  <c r="X2535" i="3" s="1"/>
  <c r="Y2535" i="3" s="1"/>
  <c r="W2547" i="3"/>
  <c r="X2547" i="3" s="1"/>
  <c r="Y2547" i="3" s="1"/>
  <c r="Z2547" i="3" s="1"/>
  <c r="AA2547" i="3" s="1"/>
  <c r="X2556" i="3"/>
  <c r="Y2556" i="3" s="1"/>
  <c r="Z2556" i="3" s="1"/>
  <c r="AA2556" i="3" s="1"/>
  <c r="W2558" i="3"/>
  <c r="X2558" i="3" s="1"/>
  <c r="Y2558" i="3" s="1"/>
  <c r="W2565" i="3"/>
  <c r="X2565" i="3" s="1"/>
  <c r="Y2565" i="3" s="1"/>
  <c r="Z2565" i="3" s="1"/>
  <c r="W2567" i="3"/>
  <c r="X2567" i="3" s="1"/>
  <c r="Y2567" i="3" s="1"/>
  <c r="P2575" i="3"/>
  <c r="Q2575" i="3"/>
  <c r="W2595" i="3"/>
  <c r="X2595" i="3" s="1"/>
  <c r="Y2595" i="3" s="1"/>
  <c r="Z2595" i="3" s="1"/>
  <c r="AA2595" i="3" s="1"/>
  <c r="W2599" i="3"/>
  <c r="X2599" i="3" s="1"/>
  <c r="Y2599" i="3" s="1"/>
  <c r="Z2599" i="3" s="1"/>
  <c r="AA2599" i="3" s="1"/>
  <c r="X2604" i="3"/>
  <c r="Y2604" i="3" s="1"/>
  <c r="Z2604" i="3" s="1"/>
  <c r="AA2604" i="3" s="1"/>
  <c r="W2606" i="3"/>
  <c r="X2606" i="3" s="1"/>
  <c r="Y2606" i="3" s="1"/>
  <c r="Z2606" i="3" s="1"/>
  <c r="X2611" i="3"/>
  <c r="Y2611" i="3" s="1"/>
  <c r="Z2611" i="3" s="1"/>
  <c r="AA2611" i="3" s="1"/>
  <c r="P2634" i="3"/>
  <c r="Q2634" i="3"/>
  <c r="W2668" i="3"/>
  <c r="X2668" i="3" s="1"/>
  <c r="Y2668" i="3" s="1"/>
  <c r="Z2668" i="3" s="1"/>
  <c r="AA2668" i="3" s="1"/>
  <c r="W2671" i="3"/>
  <c r="X2671" i="3" s="1"/>
  <c r="Y2671" i="3" s="1"/>
  <c r="Z2671" i="3" s="1"/>
  <c r="AA2671" i="3" s="1"/>
  <c r="Q2672" i="3"/>
  <c r="P2672" i="3"/>
  <c r="W2680" i="3"/>
  <c r="W2681" i="3"/>
  <c r="X2681" i="3" s="1"/>
  <c r="Y2681" i="3" s="1"/>
  <c r="Z2681" i="3" s="1"/>
  <c r="W2687" i="3"/>
  <c r="W2689" i="3"/>
  <c r="Z2707" i="3"/>
  <c r="W2718" i="3"/>
  <c r="X2718" i="3" s="1"/>
  <c r="Y2718" i="3" s="1"/>
  <c r="Z2718" i="3" s="1"/>
  <c r="AA2718" i="3" s="1"/>
  <c r="Q2724" i="3"/>
  <c r="P2724" i="3"/>
  <c r="Q2736" i="3"/>
  <c r="AA2736" i="3" s="1"/>
  <c r="P2736" i="3"/>
  <c r="Z2738" i="3"/>
  <c r="W2746" i="3"/>
  <c r="Q2750" i="3"/>
  <c r="P2750" i="3"/>
  <c r="Z2771" i="3"/>
  <c r="Z2775" i="3"/>
  <c r="Z2776" i="3"/>
  <c r="AA2776" i="3" s="1"/>
  <c r="Z2779" i="3"/>
  <c r="Z2799" i="3"/>
  <c r="X2823" i="3"/>
  <c r="Y2823" i="3" s="1"/>
  <c r="Z2823" i="3" s="1"/>
  <c r="P2834" i="3"/>
  <c r="Q2834" i="3"/>
  <c r="AA2834" i="3" s="1"/>
  <c r="Z2839" i="3"/>
  <c r="AA2839" i="3" s="1"/>
  <c r="Z2844" i="3"/>
  <c r="Z2859" i="3"/>
  <c r="AA2859" i="3" s="1"/>
  <c r="AA2868" i="3"/>
  <c r="P2881" i="3"/>
  <c r="Q2881" i="3"/>
  <c r="W2896" i="3"/>
  <c r="W2900" i="3"/>
  <c r="AE2938" i="3"/>
  <c r="W2928" i="3"/>
  <c r="X2928" i="3" s="1"/>
  <c r="Y2928" i="3" s="1"/>
  <c r="Z2928" i="3" s="1"/>
  <c r="Z2960" i="3"/>
  <c r="Q2974" i="3"/>
  <c r="P2974" i="3"/>
  <c r="Q2977" i="3"/>
  <c r="P2977" i="3"/>
  <c r="X3010" i="3"/>
  <c r="Y3010" i="3" s="1"/>
  <c r="Z3010" i="3" s="1"/>
  <c r="AA3010" i="3" s="1"/>
  <c r="W3012" i="3"/>
  <c r="X3012" i="3" s="1"/>
  <c r="Y3012" i="3" s="1"/>
  <c r="Z3012" i="3" s="1"/>
  <c r="AA3012" i="3" s="1"/>
  <c r="Q3013" i="3"/>
  <c r="P3013" i="3"/>
  <c r="X2580" i="3"/>
  <c r="Y2580" i="3" s="1"/>
  <c r="Z2580" i="3" s="1"/>
  <c r="AA2580" i="3" s="1"/>
  <c r="W2582" i="3"/>
  <c r="X2590" i="3"/>
  <c r="Y2590" i="3" s="1"/>
  <c r="X2624" i="3"/>
  <c r="Y2624" i="3" s="1"/>
  <c r="Z2624" i="3" s="1"/>
  <c r="X2626" i="3"/>
  <c r="Y2626" i="3" s="1"/>
  <c r="X2629" i="3"/>
  <c r="Y2629" i="3" s="1"/>
  <c r="Z2629" i="3" s="1"/>
  <c r="W2670" i="3"/>
  <c r="W2682" i="3"/>
  <c r="X2682" i="3" s="1"/>
  <c r="Y2682" i="3" s="1"/>
  <c r="X2685" i="3"/>
  <c r="Y2685" i="3" s="1"/>
  <c r="W2688" i="3"/>
  <c r="W2690" i="3"/>
  <c r="X2690" i="3" s="1"/>
  <c r="Y2690" i="3" s="1"/>
  <c r="Z2694" i="3"/>
  <c r="W2695" i="3"/>
  <c r="X2695" i="3" s="1"/>
  <c r="Y2695" i="3" s="1"/>
  <c r="Z2695" i="3" s="1"/>
  <c r="AA2695" i="3" s="1"/>
  <c r="W2701" i="3"/>
  <c r="X2701" i="3" s="1"/>
  <c r="Y2701" i="3" s="1"/>
  <c r="Z2701" i="3" s="1"/>
  <c r="AA2701" i="3" s="1"/>
  <c r="W2705" i="3"/>
  <c r="X2717" i="3"/>
  <c r="Y2717" i="3" s="1"/>
  <c r="Z2717" i="3" s="1"/>
  <c r="AA2717" i="3" s="1"/>
  <c r="Z2774" i="3"/>
  <c r="AA2774" i="3" s="1"/>
  <c r="Z2786" i="3"/>
  <c r="AA2786" i="3" s="1"/>
  <c r="Z2794" i="3"/>
  <c r="AA2794" i="3" s="1"/>
  <c r="Z2795" i="3"/>
  <c r="AA2795" i="3" s="1"/>
  <c r="W2796" i="3"/>
  <c r="X2796" i="3" s="1"/>
  <c r="Y2796" i="3" s="1"/>
  <c r="Z2796" i="3" s="1"/>
  <c r="AA2796" i="3" s="1"/>
  <c r="Z2797" i="3"/>
  <c r="AA2797" i="3" s="1"/>
  <c r="Z2802" i="3"/>
  <c r="Z2803" i="3"/>
  <c r="Z2805" i="3"/>
  <c r="Z2806" i="3"/>
  <c r="AA2806" i="3" s="1"/>
  <c r="X2814" i="3"/>
  <c r="Y2814" i="3" s="1"/>
  <c r="Z2814" i="3" s="1"/>
  <c r="AA2814" i="3" s="1"/>
  <c r="X2818" i="3"/>
  <c r="Y2818" i="3" s="1"/>
  <c r="Z2818" i="3" s="1"/>
  <c r="AA2818" i="3" s="1"/>
  <c r="AE2905" i="3"/>
  <c r="Z2835" i="3"/>
  <c r="AA2835" i="3" s="1"/>
  <c r="Z2841" i="3"/>
  <c r="AA2841" i="3" s="1"/>
  <c r="Z2842" i="3"/>
  <c r="Z2866" i="3"/>
  <c r="AA2866" i="3" s="1"/>
  <c r="Z2878" i="3"/>
  <c r="AA2878" i="3" s="1"/>
  <c r="Z2888" i="3"/>
  <c r="P2891" i="3"/>
  <c r="Q2891" i="3"/>
  <c r="W2926" i="3"/>
  <c r="X2946" i="3"/>
  <c r="Y2946" i="3" s="1"/>
  <c r="AA2963" i="3"/>
  <c r="Z2971" i="3"/>
  <c r="W2976" i="3"/>
  <c r="X2976" i="3" s="1"/>
  <c r="Y2976" i="3" s="1"/>
  <c r="W3013" i="3"/>
  <c r="J2908" i="3"/>
  <c r="Z2843" i="3"/>
  <c r="AA2843" i="3" s="1"/>
  <c r="Z2848" i="3"/>
  <c r="Z2849" i="3"/>
  <c r="AA2849" i="3" s="1"/>
  <c r="Z2850" i="3"/>
  <c r="AA2850" i="3" s="1"/>
  <c r="Z2856" i="3"/>
  <c r="Z2857" i="3"/>
  <c r="AA2857" i="3" s="1"/>
  <c r="Z2858" i="3"/>
  <c r="Z2861" i="3"/>
  <c r="Z2869" i="3"/>
  <c r="Z2872" i="3"/>
  <c r="AA2872" i="3" s="1"/>
  <c r="Z2879" i="3"/>
  <c r="Z2882" i="3"/>
  <c r="W2924" i="3"/>
  <c r="X2924" i="3" s="1"/>
  <c r="Y2924" i="3" s="1"/>
  <c r="Z2961" i="3"/>
  <c r="AA2961" i="3" s="1"/>
  <c r="Z2964" i="3"/>
  <c r="Z2967" i="3"/>
  <c r="AA2967" i="3" s="1"/>
  <c r="W2972" i="3"/>
  <c r="X2972" i="3" s="1"/>
  <c r="Y2972" i="3" s="1"/>
  <c r="Z2972" i="3" s="1"/>
  <c r="AA2972" i="3" s="1"/>
  <c r="W2986" i="3"/>
  <c r="X2986" i="3" s="1"/>
  <c r="Y2986" i="3" s="1"/>
  <c r="Z2986" i="3" s="1"/>
  <c r="AA2986" i="3" s="1"/>
  <c r="W2988" i="3"/>
  <c r="X2988" i="3" s="1"/>
  <c r="Y2988" i="3" s="1"/>
  <c r="Z2988" i="3" s="1"/>
  <c r="AA2988" i="3" s="1"/>
  <c r="X2989" i="3"/>
  <c r="Y2989" i="3" s="1"/>
  <c r="Z2989" i="3" s="1"/>
  <c r="AA2989" i="3" s="1"/>
  <c r="X2990" i="3"/>
  <c r="Y2990" i="3" s="1"/>
  <c r="Z2990" i="3" s="1"/>
  <c r="W3006" i="3"/>
  <c r="X3006" i="3" s="1"/>
  <c r="W3011" i="3"/>
  <c r="X3011" i="3" s="1"/>
  <c r="Y3011" i="3" s="1"/>
  <c r="Z41" i="3"/>
  <c r="AA25" i="3"/>
  <c r="X243" i="3"/>
  <c r="Y243" i="3" s="1"/>
  <c r="Z243" i="3" s="1"/>
  <c r="AA243" i="3" s="1"/>
  <c r="X307" i="3"/>
  <c r="Y307" i="3" s="1"/>
  <c r="Z307" i="3" s="1"/>
  <c r="AA307" i="3" s="1"/>
  <c r="X323" i="3"/>
  <c r="Y323" i="3" s="1"/>
  <c r="X355" i="3"/>
  <c r="Y355" i="3" s="1"/>
  <c r="Z358" i="3"/>
  <c r="AA358" i="3" s="1"/>
  <c r="W81" i="3"/>
  <c r="Y81" i="3" s="1"/>
  <c r="W91" i="3"/>
  <c r="X91" i="3" s="1"/>
  <c r="Y91" i="3" s="1"/>
  <c r="Z91" i="3" s="1"/>
  <c r="AA91" i="3" s="1"/>
  <c r="AA124" i="3"/>
  <c r="W184" i="3"/>
  <c r="X184" i="3" s="1"/>
  <c r="Y184" i="3" s="1"/>
  <c r="Z184" i="3" s="1"/>
  <c r="AA184" i="3" s="1"/>
  <c r="W200" i="3"/>
  <c r="X200" i="3" s="1"/>
  <c r="Y200" i="3" s="1"/>
  <c r="Z200" i="3" s="1"/>
  <c r="AA200" i="3" s="1"/>
  <c r="W216" i="3"/>
  <c r="X216" i="3" s="1"/>
  <c r="Y216" i="3" s="1"/>
  <c r="Z216" i="3" s="1"/>
  <c r="AA216" i="3" s="1"/>
  <c r="W226" i="3"/>
  <c r="X226" i="3" s="1"/>
  <c r="Y226" i="3" s="1"/>
  <c r="Z226" i="3" s="1"/>
  <c r="AA226" i="3" s="1"/>
  <c r="W236" i="3"/>
  <c r="X236" i="3" s="1"/>
  <c r="Y236" i="3" s="1"/>
  <c r="Z236" i="3" s="1"/>
  <c r="AA236" i="3" s="1"/>
  <c r="W252" i="3"/>
  <c r="W268" i="3"/>
  <c r="X268" i="3" s="1"/>
  <c r="Y268" i="3" s="1"/>
  <c r="Z268" i="3" s="1"/>
  <c r="AA268" i="3" s="1"/>
  <c r="W284" i="3"/>
  <c r="X284" i="3" s="1"/>
  <c r="Y284" i="3" s="1"/>
  <c r="Z284" i="3" s="1"/>
  <c r="AA284" i="3" s="1"/>
  <c r="W300" i="3"/>
  <c r="X300" i="3" s="1"/>
  <c r="Y300" i="3" s="1"/>
  <c r="Z300" i="3" s="1"/>
  <c r="AA300" i="3" s="1"/>
  <c r="W316" i="3"/>
  <c r="X316" i="3" s="1"/>
  <c r="Y316" i="3" s="1"/>
  <c r="Z316" i="3" s="1"/>
  <c r="AA316" i="3" s="1"/>
  <c r="W332" i="3"/>
  <c r="X332" i="3" s="1"/>
  <c r="Y332" i="3" s="1"/>
  <c r="Z332" i="3" s="1"/>
  <c r="AA332" i="3" s="1"/>
  <c r="W348" i="3"/>
  <c r="X348" i="3" s="1"/>
  <c r="Y348" i="3" s="1"/>
  <c r="Z348" i="3" s="1"/>
  <c r="AA348" i="3" s="1"/>
  <c r="W364" i="3"/>
  <c r="AA27" i="3"/>
  <c r="AA31" i="3"/>
  <c r="AA35" i="3"/>
  <c r="AA39" i="3"/>
  <c r="AA63" i="3"/>
  <c r="W72" i="3"/>
  <c r="Y72" i="3" s="1"/>
  <c r="W77" i="3"/>
  <c r="Y77" i="3" s="1"/>
  <c r="W87" i="3"/>
  <c r="X87" i="3" s="1"/>
  <c r="W92" i="3"/>
  <c r="X92" i="3" s="1"/>
  <c r="Y92" i="3" s="1"/>
  <c r="Z92" i="3" s="1"/>
  <c r="AA92" i="3" s="1"/>
  <c r="X95" i="3"/>
  <c r="Y95" i="3" s="1"/>
  <c r="Z95" i="3" s="1"/>
  <c r="AA95" i="3" s="1"/>
  <c r="W104" i="3"/>
  <c r="X104" i="3" s="1"/>
  <c r="Y104" i="3" s="1"/>
  <c r="Z104" i="3" s="1"/>
  <c r="AA104" i="3" s="1"/>
  <c r="X107" i="3"/>
  <c r="Y107" i="3" s="1"/>
  <c r="Z107" i="3" s="1"/>
  <c r="AA107" i="3" s="1"/>
  <c r="X109" i="3"/>
  <c r="Y109" i="3" s="1"/>
  <c r="Z109" i="3" s="1"/>
  <c r="AA109" i="3" s="1"/>
  <c r="AA113" i="3"/>
  <c r="W126" i="3"/>
  <c r="W129" i="3"/>
  <c r="X130" i="3"/>
  <c r="X137" i="3"/>
  <c r="Y137" i="3" s="1"/>
  <c r="Z137" i="3" s="1"/>
  <c r="AA137" i="3" s="1"/>
  <c r="W138" i="3"/>
  <c r="X138" i="3" s="1"/>
  <c r="Y138" i="3" s="1"/>
  <c r="Z138" i="3" s="1"/>
  <c r="AA138" i="3" s="1"/>
  <c r="W143" i="3"/>
  <c r="X143" i="3" s="1"/>
  <c r="Y143" i="3" s="1"/>
  <c r="Z143" i="3" s="1"/>
  <c r="AA143" i="3" s="1"/>
  <c r="X151" i="3"/>
  <c r="Y151" i="3" s="1"/>
  <c r="Z151" i="3" s="1"/>
  <c r="AA151" i="3" s="1"/>
  <c r="X153" i="3"/>
  <c r="Y153" i="3" s="1"/>
  <c r="Z153" i="3" s="1"/>
  <c r="AA153" i="3" s="1"/>
  <c r="W154" i="3"/>
  <c r="X154" i="3" s="1"/>
  <c r="Y154" i="3" s="1"/>
  <c r="Z154" i="3" s="1"/>
  <c r="AA154" i="3" s="1"/>
  <c r="X172" i="3"/>
  <c r="Y172" i="3" s="1"/>
  <c r="Z172" i="3" s="1"/>
  <c r="AA172" i="3" s="1"/>
  <c r="X177" i="3"/>
  <c r="Y177" i="3" s="1"/>
  <c r="Z177" i="3" s="1"/>
  <c r="AA177" i="3" s="1"/>
  <c r="W180" i="3"/>
  <c r="X180" i="3" s="1"/>
  <c r="Y180" i="3" s="1"/>
  <c r="Z180" i="3" s="1"/>
  <c r="AA180" i="3" s="1"/>
  <c r="X193" i="3"/>
  <c r="Y193" i="3" s="1"/>
  <c r="Z193" i="3" s="1"/>
  <c r="AA193" i="3" s="1"/>
  <c r="W196" i="3"/>
  <c r="X196" i="3" s="1"/>
  <c r="Y196" i="3" s="1"/>
  <c r="Z196" i="3" s="1"/>
  <c r="AA196" i="3" s="1"/>
  <c r="X204" i="3"/>
  <c r="Y204" i="3" s="1"/>
  <c r="Z204" i="3" s="1"/>
  <c r="AA204" i="3" s="1"/>
  <c r="W212" i="3"/>
  <c r="X212" i="3" s="1"/>
  <c r="Y212" i="3" s="1"/>
  <c r="Z212" i="3" s="1"/>
  <c r="AA212" i="3" s="1"/>
  <c r="X215" i="3"/>
  <c r="Y215" i="3" s="1"/>
  <c r="Z215" i="3" s="1"/>
  <c r="AA215" i="3" s="1"/>
  <c r="X220" i="3"/>
  <c r="Y220" i="3" s="1"/>
  <c r="Z220" i="3" s="1"/>
  <c r="AA220" i="3" s="1"/>
  <c r="W232" i="3"/>
  <c r="X232" i="3" s="1"/>
  <c r="Y232" i="3" s="1"/>
  <c r="Z232" i="3" s="1"/>
  <c r="AA232" i="3" s="1"/>
  <c r="X235" i="3"/>
  <c r="Y235" i="3" s="1"/>
  <c r="Z235" i="3" s="1"/>
  <c r="AA235" i="3" s="1"/>
  <c r="W248" i="3"/>
  <c r="X248" i="3" s="1"/>
  <c r="Y248" i="3" s="1"/>
  <c r="Z248" i="3" s="1"/>
  <c r="AA248" i="3" s="1"/>
  <c r="X256" i="3"/>
  <c r="Y256" i="3" s="1"/>
  <c r="Z256" i="3" s="1"/>
  <c r="AA256" i="3" s="1"/>
  <c r="W264" i="3"/>
  <c r="X264" i="3" s="1"/>
  <c r="Y264" i="3" s="1"/>
  <c r="Z264" i="3" s="1"/>
  <c r="AA264" i="3" s="1"/>
  <c r="Z270" i="3"/>
  <c r="AA270" i="3" s="1"/>
  <c r="X272" i="3"/>
  <c r="Y272" i="3" s="1"/>
  <c r="Z272" i="3" s="1"/>
  <c r="AA272" i="3" s="1"/>
  <c r="W280" i="3"/>
  <c r="X280" i="3" s="1"/>
  <c r="Y280" i="3" s="1"/>
  <c r="Z280" i="3" s="1"/>
  <c r="AA280" i="3" s="1"/>
  <c r="X288" i="3"/>
  <c r="Y288" i="3" s="1"/>
  <c r="Z288" i="3" s="1"/>
  <c r="AA288" i="3" s="1"/>
  <c r="W296" i="3"/>
  <c r="X296" i="3" s="1"/>
  <c r="Y296" i="3" s="1"/>
  <c r="Z296" i="3" s="1"/>
  <c r="AA296" i="3" s="1"/>
  <c r="W312" i="3"/>
  <c r="X312" i="3" s="1"/>
  <c r="Y312" i="3" s="1"/>
  <c r="Z312" i="3" s="1"/>
  <c r="AA312" i="3" s="1"/>
  <c r="X320" i="3"/>
  <c r="Y320" i="3" s="1"/>
  <c r="Z320" i="3" s="1"/>
  <c r="AA320" i="3" s="1"/>
  <c r="W328" i="3"/>
  <c r="X328" i="3" s="1"/>
  <c r="Y328" i="3" s="1"/>
  <c r="Z328" i="3" s="1"/>
  <c r="AA328" i="3" s="1"/>
  <c r="X331" i="3"/>
  <c r="Y331" i="3" s="1"/>
  <c r="Z331" i="3" s="1"/>
  <c r="AA331" i="3" s="1"/>
  <c r="Z334" i="3"/>
  <c r="AA334" i="3" s="1"/>
  <c r="W344" i="3"/>
  <c r="X344" i="3" s="1"/>
  <c r="Y344" i="3" s="1"/>
  <c r="Z344" i="3" s="1"/>
  <c r="AA344" i="3" s="1"/>
  <c r="X347" i="3"/>
  <c r="Y347" i="3" s="1"/>
  <c r="Z347" i="3" s="1"/>
  <c r="AA347" i="3" s="1"/>
  <c r="X352" i="3"/>
  <c r="Y352" i="3" s="1"/>
  <c r="Z352" i="3" s="1"/>
  <c r="AA352" i="3" s="1"/>
  <c r="W360" i="3"/>
  <c r="X360" i="3" s="1"/>
  <c r="Y360" i="3" s="1"/>
  <c r="Z360" i="3" s="1"/>
  <c r="AA360" i="3" s="1"/>
  <c r="X515" i="3"/>
  <c r="Y515" i="3" s="1"/>
  <c r="Z515" i="3" s="1"/>
  <c r="AA515" i="3" s="1"/>
  <c r="X531" i="3"/>
  <c r="Y531" i="3" s="1"/>
  <c r="Z531" i="3" s="1"/>
  <c r="AA531" i="3" s="1"/>
  <c r="AA99" i="3"/>
  <c r="X133" i="3"/>
  <c r="Y133" i="3" s="1"/>
  <c r="Z133" i="3" s="1"/>
  <c r="AA133" i="3" s="1"/>
  <c r="X173" i="3"/>
  <c r="Y173" i="3" s="1"/>
  <c r="Z173" i="3" s="1"/>
  <c r="AA173" i="3" s="1"/>
  <c r="X179" i="3"/>
  <c r="Y179" i="3" s="1"/>
  <c r="Z179" i="3" s="1"/>
  <c r="AA179" i="3" s="1"/>
  <c r="X205" i="3"/>
  <c r="Y205" i="3" s="1"/>
  <c r="Z205" i="3" s="1"/>
  <c r="AA205" i="3" s="1"/>
  <c r="X228" i="3"/>
  <c r="Y228" i="3" s="1"/>
  <c r="Z228" i="3" s="1"/>
  <c r="AA228" i="3" s="1"/>
  <c r="X241" i="3"/>
  <c r="Y241" i="3" s="1"/>
  <c r="Z241" i="3" s="1"/>
  <c r="AA241" i="3" s="1"/>
  <c r="X252" i="3"/>
  <c r="Y252" i="3" s="1"/>
  <c r="Z252" i="3" s="1"/>
  <c r="AA252" i="3" s="1"/>
  <c r="X257" i="3"/>
  <c r="Y257" i="3" s="1"/>
  <c r="Z257" i="3" s="1"/>
  <c r="AA257" i="3" s="1"/>
  <c r="X273" i="3"/>
  <c r="Y273" i="3" s="1"/>
  <c r="Z273" i="3" s="1"/>
  <c r="AA273" i="3" s="1"/>
  <c r="X289" i="3"/>
  <c r="Y289" i="3" s="1"/>
  <c r="Z289" i="3" s="1"/>
  <c r="AA289" i="3" s="1"/>
  <c r="X321" i="3"/>
  <c r="Y321" i="3" s="1"/>
  <c r="Z321" i="3" s="1"/>
  <c r="AA321" i="3" s="1"/>
  <c r="X337" i="3"/>
  <c r="Y337" i="3" s="1"/>
  <c r="Z337" i="3" s="1"/>
  <c r="AA337" i="3" s="1"/>
  <c r="X364" i="3"/>
  <c r="Y364" i="3" s="1"/>
  <c r="Z364" i="3" s="1"/>
  <c r="AA364" i="3" s="1"/>
  <c r="O64" i="3"/>
  <c r="X135" i="3"/>
  <c r="Y135" i="3" s="1"/>
  <c r="Z135" i="3" s="1"/>
  <c r="AA135" i="3" s="1"/>
  <c r="X207" i="3"/>
  <c r="Y207" i="3" s="1"/>
  <c r="Z207" i="3" s="1"/>
  <c r="AA207" i="3" s="1"/>
  <c r="X219" i="3"/>
  <c r="Y219" i="3" s="1"/>
  <c r="Z219" i="3" s="1"/>
  <c r="AA219" i="3" s="1"/>
  <c r="X224" i="3"/>
  <c r="Y224" i="3" s="1"/>
  <c r="Z224" i="3" s="1"/>
  <c r="AA224" i="3" s="1"/>
  <c r="X231" i="3"/>
  <c r="Y231" i="3" s="1"/>
  <c r="Z231" i="3" s="1"/>
  <c r="AA231" i="3" s="1"/>
  <c r="X287" i="3"/>
  <c r="Y287" i="3" s="1"/>
  <c r="Z287" i="3" s="1"/>
  <c r="AA287" i="3" s="1"/>
  <c r="X295" i="3"/>
  <c r="Y295" i="3" s="1"/>
  <c r="Z295" i="3" s="1"/>
  <c r="AA295" i="3" s="1"/>
  <c r="X303" i="3"/>
  <c r="Y303" i="3" s="1"/>
  <c r="Z303" i="3" s="1"/>
  <c r="AA303" i="3" s="1"/>
  <c r="X311" i="3"/>
  <c r="Y311" i="3" s="1"/>
  <c r="Z311" i="3" s="1"/>
  <c r="AA311" i="3" s="1"/>
  <c r="X351" i="3"/>
  <c r="Y351" i="3" s="1"/>
  <c r="Z351" i="3" s="1"/>
  <c r="AA351" i="3" s="1"/>
  <c r="X359" i="3"/>
  <c r="Y359" i="3" s="1"/>
  <c r="Z359" i="3" s="1"/>
  <c r="AA359" i="3" s="1"/>
  <c r="Z607" i="3"/>
  <c r="AA607" i="3" s="1"/>
  <c r="X815" i="3"/>
  <c r="Y815" i="3" s="1"/>
  <c r="Z815" i="3" s="1"/>
  <c r="AA815" i="3" s="1"/>
  <c r="X927" i="3"/>
  <c r="Y927" i="3" s="1"/>
  <c r="Z927" i="3" s="1"/>
  <c r="AA927" i="3" s="1"/>
  <c r="Z18" i="3"/>
  <c r="O41" i="3"/>
  <c r="Z58" i="3"/>
  <c r="P60" i="3"/>
  <c r="P73" i="3"/>
  <c r="P77" i="3"/>
  <c r="P81" i="3"/>
  <c r="P85" i="3"/>
  <c r="P87" i="3"/>
  <c r="X89" i="3"/>
  <c r="Y89" i="3" s="1"/>
  <c r="Z89" i="3" s="1"/>
  <c r="AA89" i="3" s="1"/>
  <c r="P91" i="3"/>
  <c r="P95" i="3"/>
  <c r="X97" i="3"/>
  <c r="Y97" i="3" s="1"/>
  <c r="Z97" i="3" s="1"/>
  <c r="AA97" i="3" s="1"/>
  <c r="P99" i="3"/>
  <c r="P103" i="3"/>
  <c r="X105" i="3"/>
  <c r="Y105" i="3" s="1"/>
  <c r="Z105" i="3" s="1"/>
  <c r="P107" i="3"/>
  <c r="P110" i="3"/>
  <c r="X111" i="3"/>
  <c r="Y111" i="3" s="1"/>
  <c r="Z111" i="3" s="1"/>
  <c r="AA111" i="3" s="1"/>
  <c r="P116" i="3"/>
  <c r="P130" i="3"/>
  <c r="X132" i="3"/>
  <c r="Y132" i="3" s="1"/>
  <c r="Z132" i="3" s="1"/>
  <c r="AA132" i="3" s="1"/>
  <c r="P134" i="3"/>
  <c r="X136" i="3"/>
  <c r="Y136" i="3" s="1"/>
  <c r="Z136" i="3" s="1"/>
  <c r="AA136" i="3" s="1"/>
  <c r="P138" i="3"/>
  <c r="P142" i="3"/>
  <c r="X144" i="3"/>
  <c r="Y144" i="3" s="1"/>
  <c r="Z144" i="3" s="1"/>
  <c r="AA144" i="3" s="1"/>
  <c r="P146" i="3"/>
  <c r="X148" i="3"/>
  <c r="Y148" i="3" s="1"/>
  <c r="Z148" i="3" s="1"/>
  <c r="AA148" i="3" s="1"/>
  <c r="P150" i="3"/>
  <c r="X152" i="3"/>
  <c r="Y152" i="3" s="1"/>
  <c r="Z152" i="3" s="1"/>
  <c r="AA152" i="3" s="1"/>
  <c r="P154" i="3"/>
  <c r="S931" i="3"/>
  <c r="Y166" i="3"/>
  <c r="Z166" i="3" s="1"/>
  <c r="AA166" i="3" s="1"/>
  <c r="X170" i="3"/>
  <c r="Y170" i="3" s="1"/>
  <c r="Z170" i="3" s="1"/>
  <c r="X174" i="3"/>
  <c r="Y174" i="3" s="1"/>
  <c r="Z174" i="3" s="1"/>
  <c r="AA174" i="3" s="1"/>
  <c r="X178" i="3"/>
  <c r="Y178" i="3" s="1"/>
  <c r="Z178" i="3" s="1"/>
  <c r="AA178" i="3" s="1"/>
  <c r="X182" i="3"/>
  <c r="Y182" i="3" s="1"/>
  <c r="Z182" i="3" s="1"/>
  <c r="AA182" i="3" s="1"/>
  <c r="X186" i="3"/>
  <c r="Y186" i="3" s="1"/>
  <c r="Z186" i="3" s="1"/>
  <c r="AA186" i="3" s="1"/>
  <c r="X194" i="3"/>
  <c r="Y194" i="3" s="1"/>
  <c r="Z194" i="3" s="1"/>
  <c r="AA194" i="3" s="1"/>
  <c r="X198" i="3"/>
  <c r="Y198" i="3" s="1"/>
  <c r="Z198" i="3" s="1"/>
  <c r="AA198" i="3" s="1"/>
  <c r="X202" i="3"/>
  <c r="Y202" i="3" s="1"/>
  <c r="Z202" i="3" s="1"/>
  <c r="AA202" i="3" s="1"/>
  <c r="X206" i="3"/>
  <c r="Y206" i="3" s="1"/>
  <c r="Z206" i="3" s="1"/>
  <c r="AA206" i="3" s="1"/>
  <c r="X214" i="3"/>
  <c r="Y214" i="3" s="1"/>
  <c r="Z214" i="3" s="1"/>
  <c r="AA214" i="3" s="1"/>
  <c r="X218" i="3"/>
  <c r="Y218" i="3" s="1"/>
  <c r="Z218" i="3" s="1"/>
  <c r="AA218" i="3" s="1"/>
  <c r="X222" i="3"/>
  <c r="Y222" i="3" s="1"/>
  <c r="Z222" i="3" s="1"/>
  <c r="AA222" i="3" s="1"/>
  <c r="X230" i="3"/>
  <c r="Y230" i="3" s="1"/>
  <c r="Z230" i="3" s="1"/>
  <c r="AA230" i="3" s="1"/>
  <c r="X234" i="3"/>
  <c r="Y234" i="3" s="1"/>
  <c r="Z234" i="3" s="1"/>
  <c r="AA234" i="3" s="1"/>
  <c r="X242" i="3"/>
  <c r="Y242" i="3" s="1"/>
  <c r="Z242" i="3" s="1"/>
  <c r="AA242" i="3" s="1"/>
  <c r="X246" i="3"/>
  <c r="Y246" i="3" s="1"/>
  <c r="Z246" i="3" s="1"/>
  <c r="AA246" i="3" s="1"/>
  <c r="X250" i="3"/>
  <c r="Y250" i="3" s="1"/>
  <c r="Z250" i="3" s="1"/>
  <c r="AA250" i="3" s="1"/>
  <c r="X254" i="3"/>
  <c r="Y254" i="3" s="1"/>
  <c r="Z254" i="3" s="1"/>
  <c r="AA254" i="3" s="1"/>
  <c r="X266" i="3"/>
  <c r="Y266" i="3" s="1"/>
  <c r="Z266" i="3" s="1"/>
  <c r="AA266" i="3" s="1"/>
  <c r="X270" i="3"/>
  <c r="Y270" i="3" s="1"/>
  <c r="X274" i="3"/>
  <c r="Y274" i="3" s="1"/>
  <c r="Z274" i="3" s="1"/>
  <c r="AA274" i="3" s="1"/>
  <c r="X278" i="3"/>
  <c r="Y278" i="3" s="1"/>
  <c r="Z278" i="3" s="1"/>
  <c r="AA278" i="3" s="1"/>
  <c r="X286" i="3"/>
  <c r="Y286" i="3" s="1"/>
  <c r="Z286" i="3" s="1"/>
  <c r="AA286" i="3" s="1"/>
  <c r="X298" i="3"/>
  <c r="Y298" i="3" s="1"/>
  <c r="Z298" i="3" s="1"/>
  <c r="AA298" i="3" s="1"/>
  <c r="X306" i="3"/>
  <c r="Y306" i="3" s="1"/>
  <c r="Z306" i="3" s="1"/>
  <c r="AA306" i="3" s="1"/>
  <c r="X310" i="3"/>
  <c r="Y310" i="3" s="1"/>
  <c r="Z310" i="3" s="1"/>
  <c r="AA310" i="3" s="1"/>
  <c r="X314" i="3"/>
  <c r="Y314" i="3" s="1"/>
  <c r="Z314" i="3" s="1"/>
  <c r="AA314" i="3" s="1"/>
  <c r="X318" i="3"/>
  <c r="Y318" i="3" s="1"/>
  <c r="Z318" i="3" s="1"/>
  <c r="AA318" i="3" s="1"/>
  <c r="X322" i="3"/>
  <c r="Y322" i="3" s="1"/>
  <c r="Z322" i="3" s="1"/>
  <c r="AA322" i="3" s="1"/>
  <c r="X330" i="3"/>
  <c r="Y330" i="3" s="1"/>
  <c r="Z330" i="3" s="1"/>
  <c r="AA330" i="3" s="1"/>
  <c r="X334" i="3"/>
  <c r="Y334" i="3" s="1"/>
  <c r="X338" i="3"/>
  <c r="Y338" i="3" s="1"/>
  <c r="Z338" i="3" s="1"/>
  <c r="AA338" i="3" s="1"/>
  <c r="X342" i="3"/>
  <c r="Y342" i="3" s="1"/>
  <c r="Z342" i="3" s="1"/>
  <c r="AA342" i="3" s="1"/>
  <c r="X346" i="3"/>
  <c r="Y346" i="3" s="1"/>
  <c r="Z346" i="3" s="1"/>
  <c r="AA346" i="3" s="1"/>
  <c r="X350" i="3"/>
  <c r="Y350" i="3" s="1"/>
  <c r="Z350" i="3" s="1"/>
  <c r="AA350" i="3" s="1"/>
  <c r="X354" i="3"/>
  <c r="Y354" i="3" s="1"/>
  <c r="Z354" i="3" s="1"/>
  <c r="AA354" i="3" s="1"/>
  <c r="X358" i="3"/>
  <c r="Y358" i="3" s="1"/>
  <c r="X362" i="3"/>
  <c r="Y362" i="3" s="1"/>
  <c r="Z362" i="3" s="1"/>
  <c r="AA362" i="3" s="1"/>
  <c r="X366" i="3"/>
  <c r="Y366" i="3" s="1"/>
  <c r="Z366" i="3" s="1"/>
  <c r="AA366" i="3" s="1"/>
  <c r="Z370" i="3"/>
  <c r="AA370" i="3" s="1"/>
  <c r="Z374" i="3"/>
  <c r="AA374" i="3" s="1"/>
  <c r="Z382" i="3"/>
  <c r="AA382" i="3" s="1"/>
  <c r="X386" i="3"/>
  <c r="Y386" i="3" s="1"/>
  <c r="Z386" i="3" s="1"/>
  <c r="AA386" i="3" s="1"/>
  <c r="X389" i="3"/>
  <c r="Y389" i="3" s="1"/>
  <c r="Z389" i="3" s="1"/>
  <c r="AA389" i="3" s="1"/>
  <c r="W396" i="3"/>
  <c r="X396" i="3" s="1"/>
  <c r="Y396" i="3" s="1"/>
  <c r="Z396" i="3" s="1"/>
  <c r="AA396" i="3" s="1"/>
  <c r="Z402" i="3"/>
  <c r="AA402" i="3" s="1"/>
  <c r="Z414" i="3"/>
  <c r="AA414" i="3" s="1"/>
  <c r="X422" i="3"/>
  <c r="Y422" i="3" s="1"/>
  <c r="Z422" i="3" s="1"/>
  <c r="AA422" i="3" s="1"/>
  <c r="X425" i="3"/>
  <c r="Y425" i="3" s="1"/>
  <c r="Z425" i="3" s="1"/>
  <c r="AA425" i="3" s="1"/>
  <c r="X429" i="3"/>
  <c r="Y429" i="3" s="1"/>
  <c r="Z429" i="3" s="1"/>
  <c r="AA429" i="3" s="1"/>
  <c r="X437" i="3"/>
  <c r="Y437" i="3" s="1"/>
  <c r="Z437" i="3" s="1"/>
  <c r="AA437" i="3" s="1"/>
  <c r="X441" i="3"/>
  <c r="Y441" i="3" s="1"/>
  <c r="Z441" i="3" s="1"/>
  <c r="AA441" i="3" s="1"/>
  <c r="X445" i="3"/>
  <c r="Y445" i="3" s="1"/>
  <c r="Z445" i="3" s="1"/>
  <c r="AA445" i="3" s="1"/>
  <c r="X449" i="3"/>
  <c r="Y449" i="3" s="1"/>
  <c r="Z449" i="3" s="1"/>
  <c r="AA449" i="3" s="1"/>
  <c r="X453" i="3"/>
  <c r="Y453" i="3" s="1"/>
  <c r="Z453" i="3" s="1"/>
  <c r="AA453" i="3" s="1"/>
  <c r="W461" i="3"/>
  <c r="W465" i="3"/>
  <c r="X465" i="3" s="1"/>
  <c r="Y465" i="3" s="1"/>
  <c r="Z465" i="3" s="1"/>
  <c r="AA465" i="3" s="1"/>
  <c r="W469" i="3"/>
  <c r="X469" i="3" s="1"/>
  <c r="Y469" i="3" s="1"/>
  <c r="Z469" i="3" s="1"/>
  <c r="AA469" i="3" s="1"/>
  <c r="W473" i="3"/>
  <c r="X473" i="3" s="1"/>
  <c r="Y473" i="3" s="1"/>
  <c r="Z473" i="3" s="1"/>
  <c r="AA473" i="3" s="1"/>
  <c r="W477" i="3"/>
  <c r="X477" i="3" s="1"/>
  <c r="Y477" i="3" s="1"/>
  <c r="Z477" i="3" s="1"/>
  <c r="AA477" i="3" s="1"/>
  <c r="W481" i="3"/>
  <c r="X481" i="3" s="1"/>
  <c r="Y481" i="3" s="1"/>
  <c r="Z481" i="3" s="1"/>
  <c r="AA481" i="3" s="1"/>
  <c r="W485" i="3"/>
  <c r="X485" i="3" s="1"/>
  <c r="Y485" i="3" s="1"/>
  <c r="Z485" i="3" s="1"/>
  <c r="AA485" i="3" s="1"/>
  <c r="W489" i="3"/>
  <c r="X489" i="3" s="1"/>
  <c r="Y489" i="3" s="1"/>
  <c r="Z489" i="3" s="1"/>
  <c r="AA489" i="3" s="1"/>
  <c r="W493" i="3"/>
  <c r="W497" i="3"/>
  <c r="X503" i="3"/>
  <c r="Y503" i="3" s="1"/>
  <c r="Z503" i="3" s="1"/>
  <c r="AA503" i="3" s="1"/>
  <c r="W508" i="3"/>
  <c r="X508" i="3" s="1"/>
  <c r="Y508" i="3" s="1"/>
  <c r="Z508" i="3" s="1"/>
  <c r="AA508" i="3" s="1"/>
  <c r="W512" i="3"/>
  <c r="X512" i="3" s="1"/>
  <c r="Y512" i="3" s="1"/>
  <c r="Z512" i="3" s="1"/>
  <c r="AA512" i="3" s="1"/>
  <c r="W516" i="3"/>
  <c r="X516" i="3" s="1"/>
  <c r="Y516" i="3" s="1"/>
  <c r="Z516" i="3" s="1"/>
  <c r="AA516" i="3" s="1"/>
  <c r="W520" i="3"/>
  <c r="X520" i="3" s="1"/>
  <c r="Y520" i="3" s="1"/>
  <c r="W524" i="3"/>
  <c r="X524" i="3" s="1"/>
  <c r="Y524" i="3" s="1"/>
  <c r="W528" i="3"/>
  <c r="X528" i="3" s="1"/>
  <c r="Y528" i="3" s="1"/>
  <c r="Z528" i="3" s="1"/>
  <c r="AA528" i="3" s="1"/>
  <c r="W532" i="3"/>
  <c r="X532" i="3" s="1"/>
  <c r="Y532" i="3" s="1"/>
  <c r="Z532" i="3" s="1"/>
  <c r="AA532" i="3" s="1"/>
  <c r="W536" i="3"/>
  <c r="X536" i="3" s="1"/>
  <c r="Y536" i="3" s="1"/>
  <c r="Z536" i="3" s="1"/>
  <c r="AA536" i="3" s="1"/>
  <c r="W540" i="3"/>
  <c r="X540" i="3" s="1"/>
  <c r="Y540" i="3" s="1"/>
  <c r="Z540" i="3" s="1"/>
  <c r="AA540" i="3" s="1"/>
  <c r="W544" i="3"/>
  <c r="X544" i="3" s="1"/>
  <c r="Y544" i="3" s="1"/>
  <c r="Z544" i="3" s="1"/>
  <c r="AA544" i="3" s="1"/>
  <c r="W548" i="3"/>
  <c r="X548" i="3" s="1"/>
  <c r="Y548" i="3" s="1"/>
  <c r="Z548" i="3" s="1"/>
  <c r="AA548" i="3" s="1"/>
  <c r="W552" i="3"/>
  <c r="X552" i="3" s="1"/>
  <c r="Y552" i="3" s="1"/>
  <c r="W556" i="3"/>
  <c r="X556" i="3" s="1"/>
  <c r="Y556" i="3" s="1"/>
  <c r="W560" i="3"/>
  <c r="X560" i="3" s="1"/>
  <c r="Y560" i="3" s="1"/>
  <c r="Z560" i="3" s="1"/>
  <c r="AA560" i="3" s="1"/>
  <c r="W564" i="3"/>
  <c r="X564" i="3" s="1"/>
  <c r="Y564" i="3" s="1"/>
  <c r="Z574" i="3"/>
  <c r="AA574" i="3" s="1"/>
  <c r="Z586" i="3"/>
  <c r="AA586" i="3" s="1"/>
  <c r="W589" i="3"/>
  <c r="X589" i="3" s="1"/>
  <c r="Y589" i="3" s="1"/>
  <c r="Z589" i="3" s="1"/>
  <c r="AA589" i="3" s="1"/>
  <c r="W593" i="3"/>
  <c r="X593" i="3" s="1"/>
  <c r="Y593" i="3" s="1"/>
  <c r="Z593" i="3" s="1"/>
  <c r="AA593" i="3" s="1"/>
  <c r="W597" i="3"/>
  <c r="X597" i="3" s="1"/>
  <c r="Y597" i="3" s="1"/>
  <c r="Z597" i="3" s="1"/>
  <c r="AA597" i="3" s="1"/>
  <c r="W601" i="3"/>
  <c r="W605" i="3"/>
  <c r="X605" i="3" s="1"/>
  <c r="Y605" i="3" s="1"/>
  <c r="Z605" i="3" s="1"/>
  <c r="AA605" i="3" s="1"/>
  <c r="W609" i="3"/>
  <c r="W613" i="3"/>
  <c r="X613" i="3" s="1"/>
  <c r="Y613" i="3" s="1"/>
  <c r="Z613" i="3" s="1"/>
  <c r="AA613" i="3" s="1"/>
  <c r="W617" i="3"/>
  <c r="X617" i="3" s="1"/>
  <c r="Y617" i="3" s="1"/>
  <c r="Z617" i="3" s="1"/>
  <c r="AA617" i="3" s="1"/>
  <c r="X623" i="3"/>
  <c r="Y623" i="3" s="1"/>
  <c r="Z623" i="3" s="1"/>
  <c r="AA623" i="3" s="1"/>
  <c r="X626" i="3"/>
  <c r="Y626" i="3" s="1"/>
  <c r="Z626" i="3" s="1"/>
  <c r="AA626" i="3" s="1"/>
  <c r="X630" i="3"/>
  <c r="Y630" i="3" s="1"/>
  <c r="Z630" i="3" s="1"/>
  <c r="AA630" i="3" s="1"/>
  <c r="X638" i="3"/>
  <c r="Y638" i="3" s="1"/>
  <c r="Z638" i="3" s="1"/>
  <c r="AA638" i="3" s="1"/>
  <c r="X642" i="3"/>
  <c r="Y642" i="3" s="1"/>
  <c r="Z642" i="3" s="1"/>
  <c r="AA642" i="3" s="1"/>
  <c r="X646" i="3"/>
  <c r="Y646" i="3" s="1"/>
  <c r="Z646" i="3" s="1"/>
  <c r="AA646" i="3" s="1"/>
  <c r="X650" i="3"/>
  <c r="Y650" i="3" s="1"/>
  <c r="Z650" i="3" s="1"/>
  <c r="AA650" i="3" s="1"/>
  <c r="X654" i="3"/>
  <c r="Y654" i="3" s="1"/>
  <c r="Z654" i="3" s="1"/>
  <c r="AA654" i="3" s="1"/>
  <c r="X658" i="3"/>
  <c r="Y658" i="3" s="1"/>
  <c r="Z658" i="3" s="1"/>
  <c r="AA658" i="3" s="1"/>
  <c r="X662" i="3"/>
  <c r="Y662" i="3" s="1"/>
  <c r="Z662" i="3" s="1"/>
  <c r="AA662" i="3" s="1"/>
  <c r="X674" i="3"/>
  <c r="Y674" i="3" s="1"/>
  <c r="Z674" i="3" s="1"/>
  <c r="AA674" i="3" s="1"/>
  <c r="W676" i="3"/>
  <c r="X676" i="3" s="1"/>
  <c r="Y676" i="3" s="1"/>
  <c r="Z676" i="3" s="1"/>
  <c r="AA676" i="3" s="1"/>
  <c r="X690" i="3"/>
  <c r="Y690" i="3" s="1"/>
  <c r="Z690" i="3" s="1"/>
  <c r="AA690" i="3" s="1"/>
  <c r="W692" i="3"/>
  <c r="X692" i="3" s="1"/>
  <c r="Y692" i="3" s="1"/>
  <c r="Z692" i="3" s="1"/>
  <c r="AA692" i="3" s="1"/>
  <c r="X700" i="3"/>
  <c r="Y700" i="3" s="1"/>
  <c r="Z700" i="3" s="1"/>
  <c r="AA700" i="3" s="1"/>
  <c r="W702" i="3"/>
  <c r="X702" i="3" s="1"/>
  <c r="Y702" i="3" s="1"/>
  <c r="Z702" i="3" s="1"/>
  <c r="AA702" i="3" s="1"/>
  <c r="W718" i="3"/>
  <c r="X718" i="3" s="1"/>
  <c r="Y718" i="3" s="1"/>
  <c r="Z718" i="3" s="1"/>
  <c r="AA718" i="3" s="1"/>
  <c r="X732" i="3"/>
  <c r="Y732" i="3" s="1"/>
  <c r="Z732" i="3" s="1"/>
  <c r="AA732" i="3" s="1"/>
  <c r="W734" i="3"/>
  <c r="X740" i="3"/>
  <c r="Y740" i="3" s="1"/>
  <c r="Z740" i="3" s="1"/>
  <c r="AA740" i="3" s="1"/>
  <c r="Z741" i="3"/>
  <c r="AA741" i="3" s="1"/>
  <c r="X741" i="3"/>
  <c r="Y741" i="3" s="1"/>
  <c r="X773" i="3"/>
  <c r="Y773" i="3" s="1"/>
  <c r="Z773" i="3" s="1"/>
  <c r="AA773" i="3" s="1"/>
  <c r="X781" i="3"/>
  <c r="Y781" i="3" s="1"/>
  <c r="Z781" i="3" s="1"/>
  <c r="AA781" i="3" s="1"/>
  <c r="X803" i="3"/>
  <c r="Y803" i="3" s="1"/>
  <c r="Z803" i="3" s="1"/>
  <c r="AA803" i="3" s="1"/>
  <c r="Z860" i="3"/>
  <c r="AA860" i="3" s="1"/>
  <c r="X860" i="3"/>
  <c r="Y860" i="3" s="1"/>
  <c r="X876" i="3"/>
  <c r="Y876" i="3" s="1"/>
  <c r="Z876" i="3" s="1"/>
  <c r="AA876" i="3" s="1"/>
  <c r="X919" i="3"/>
  <c r="Y919" i="3" s="1"/>
  <c r="Z919" i="3" s="1"/>
  <c r="AA919" i="3" s="1"/>
  <c r="Q943" i="3"/>
  <c r="AA943" i="3" s="1"/>
  <c r="P943" i="3"/>
  <c r="Q947" i="3"/>
  <c r="AA947" i="3" s="1"/>
  <c r="P947" i="3"/>
  <c r="Q951" i="3"/>
  <c r="P951" i="3"/>
  <c r="S41" i="3"/>
  <c r="X88" i="3"/>
  <c r="Y88" i="3" s="1"/>
  <c r="Z88" i="3" s="1"/>
  <c r="AA88" i="3" s="1"/>
  <c r="X96" i="3"/>
  <c r="Y96" i="3" s="1"/>
  <c r="Z96" i="3" s="1"/>
  <c r="AA96" i="3" s="1"/>
  <c r="O158" i="3"/>
  <c r="X171" i="3"/>
  <c r="Y171" i="3" s="1"/>
  <c r="Z171" i="3" s="1"/>
  <c r="AA171" i="3" s="1"/>
  <c r="X175" i="3"/>
  <c r="Y175" i="3" s="1"/>
  <c r="Z175" i="3" s="1"/>
  <c r="AA175" i="3" s="1"/>
  <c r="X195" i="3"/>
  <c r="Y195" i="3" s="1"/>
  <c r="Z195" i="3" s="1"/>
  <c r="AA195" i="3" s="1"/>
  <c r="X199" i="3"/>
  <c r="Y199" i="3" s="1"/>
  <c r="Z199" i="3" s="1"/>
  <c r="AA199" i="3" s="1"/>
  <c r="X211" i="3"/>
  <c r="Y211" i="3" s="1"/>
  <c r="Z211" i="3" s="1"/>
  <c r="AA211" i="3" s="1"/>
  <c r="X247" i="3"/>
  <c r="Y247" i="3" s="1"/>
  <c r="Z247" i="3" s="1"/>
  <c r="AA247" i="3" s="1"/>
  <c r="X251" i="3"/>
  <c r="Y251" i="3" s="1"/>
  <c r="Z251" i="3" s="1"/>
  <c r="AA251" i="3" s="1"/>
  <c r="X259" i="3"/>
  <c r="Y259" i="3" s="1"/>
  <c r="Z259" i="3" s="1"/>
  <c r="AA259" i="3" s="1"/>
  <c r="X275" i="3"/>
  <c r="Y275" i="3" s="1"/>
  <c r="Z275" i="3" s="1"/>
  <c r="AA275" i="3" s="1"/>
  <c r="X279" i="3"/>
  <c r="Y279" i="3" s="1"/>
  <c r="Z279" i="3" s="1"/>
  <c r="AA279" i="3" s="1"/>
  <c r="X283" i="3"/>
  <c r="Y283" i="3" s="1"/>
  <c r="Z283" i="3" s="1"/>
  <c r="AA283" i="3" s="1"/>
  <c r="X291" i="3"/>
  <c r="Y291" i="3" s="1"/>
  <c r="Z291" i="3" s="1"/>
  <c r="AA291" i="3" s="1"/>
  <c r="X327" i="3"/>
  <c r="Y327" i="3" s="1"/>
  <c r="Z327" i="3" s="1"/>
  <c r="AA327" i="3" s="1"/>
  <c r="W739" i="3"/>
  <c r="X739" i="3" s="1"/>
  <c r="Y739" i="3" s="1"/>
  <c r="Z739" i="3" s="1"/>
  <c r="AA739" i="3" s="1"/>
  <c r="P9" i="3"/>
  <c r="P11" i="3"/>
  <c r="P13" i="3"/>
  <c r="P15" i="3"/>
  <c r="P17" i="3"/>
  <c r="P25" i="3"/>
  <c r="P27" i="3"/>
  <c r="P29" i="3"/>
  <c r="P31" i="3"/>
  <c r="P33" i="3"/>
  <c r="P35" i="3"/>
  <c r="P37" i="3"/>
  <c r="P39" i="3"/>
  <c r="Z48" i="3"/>
  <c r="P50" i="3"/>
  <c r="P51" i="3" s="1"/>
  <c r="P59" i="3"/>
  <c r="P63" i="3"/>
  <c r="AA71" i="3"/>
  <c r="P72" i="3"/>
  <c r="P76" i="3"/>
  <c r="P80" i="3"/>
  <c r="P84" i="3"/>
  <c r="P88" i="3"/>
  <c r="P92" i="3"/>
  <c r="P96" i="3"/>
  <c r="P100" i="3"/>
  <c r="P104" i="3"/>
  <c r="P108" i="3"/>
  <c r="P113" i="3"/>
  <c r="P124" i="3"/>
  <c r="P126" i="3"/>
  <c r="P129" i="3"/>
  <c r="P131" i="3"/>
  <c r="P135" i="3"/>
  <c r="P139" i="3"/>
  <c r="P143" i="3"/>
  <c r="P147" i="3"/>
  <c r="P151" i="3"/>
  <c r="P155" i="3"/>
  <c r="Z239" i="3"/>
  <c r="AA239" i="3" s="1"/>
  <c r="Z323" i="3"/>
  <c r="AA323" i="3" s="1"/>
  <c r="Z355" i="3"/>
  <c r="AA355" i="3" s="1"/>
  <c r="W367" i="3"/>
  <c r="X367" i="3" s="1"/>
  <c r="Y367" i="3" s="1"/>
  <c r="Z367" i="3" s="1"/>
  <c r="AA367" i="3" s="1"/>
  <c r="W368" i="3"/>
  <c r="X368" i="3" s="1"/>
  <c r="Y368" i="3" s="1"/>
  <c r="Z368" i="3" s="1"/>
  <c r="AA368" i="3" s="1"/>
  <c r="W372" i="3"/>
  <c r="X372" i="3" s="1"/>
  <c r="Y372" i="3" s="1"/>
  <c r="Z372" i="3" s="1"/>
  <c r="AA372" i="3" s="1"/>
  <c r="W376" i="3"/>
  <c r="X376" i="3" s="1"/>
  <c r="Y376" i="3" s="1"/>
  <c r="Z376" i="3" s="1"/>
  <c r="AA376" i="3" s="1"/>
  <c r="W380" i="3"/>
  <c r="X380" i="3" s="1"/>
  <c r="Y380" i="3" s="1"/>
  <c r="Z380" i="3" s="1"/>
  <c r="AA380" i="3" s="1"/>
  <c r="W384" i="3"/>
  <c r="X384" i="3" s="1"/>
  <c r="Y384" i="3" s="1"/>
  <c r="Z384" i="3" s="1"/>
  <c r="AA384" i="3" s="1"/>
  <c r="X392" i="3"/>
  <c r="Y392" i="3" s="1"/>
  <c r="Z392" i="3" s="1"/>
  <c r="AA392" i="3" s="1"/>
  <c r="X393" i="3"/>
  <c r="Y393" i="3" s="1"/>
  <c r="Z393" i="3" s="1"/>
  <c r="AA393" i="3" s="1"/>
  <c r="X395" i="3"/>
  <c r="Y395" i="3" s="1"/>
  <c r="Z395" i="3" s="1"/>
  <c r="AA395" i="3" s="1"/>
  <c r="W400" i="3"/>
  <c r="W404" i="3"/>
  <c r="X404" i="3" s="1"/>
  <c r="Y404" i="3" s="1"/>
  <c r="Z404" i="3" s="1"/>
  <c r="AA404" i="3" s="1"/>
  <c r="W408" i="3"/>
  <c r="X408" i="3" s="1"/>
  <c r="Y408" i="3" s="1"/>
  <c r="Z408" i="3" s="1"/>
  <c r="AA408" i="3" s="1"/>
  <c r="W412" i="3"/>
  <c r="X412" i="3" s="1"/>
  <c r="Y412" i="3" s="1"/>
  <c r="Z412" i="3" s="1"/>
  <c r="AA412" i="3" s="1"/>
  <c r="W416" i="3"/>
  <c r="X416" i="3" s="1"/>
  <c r="Y416" i="3" s="1"/>
  <c r="Z416" i="3" s="1"/>
  <c r="AA416" i="3" s="1"/>
  <c r="W420" i="3"/>
  <c r="X420" i="3" s="1"/>
  <c r="Y420" i="3" s="1"/>
  <c r="Z420" i="3" s="1"/>
  <c r="AA420" i="3" s="1"/>
  <c r="Z423" i="3"/>
  <c r="AA423" i="3" s="1"/>
  <c r="Z426" i="3"/>
  <c r="AA426" i="3" s="1"/>
  <c r="Z430" i="3"/>
  <c r="AA430" i="3" s="1"/>
  <c r="Z431" i="3"/>
  <c r="AA431" i="3" s="1"/>
  <c r="Z434" i="3"/>
  <c r="AA434" i="3" s="1"/>
  <c r="Z438" i="3"/>
  <c r="AA438" i="3" s="1"/>
  <c r="Z439" i="3"/>
  <c r="AA439" i="3" s="1"/>
  <c r="Z442" i="3"/>
  <c r="AA442" i="3" s="1"/>
  <c r="Z443" i="3"/>
  <c r="AA443" i="3" s="1"/>
  <c r="Z450" i="3"/>
  <c r="AA450" i="3" s="1"/>
  <c r="Z454" i="3"/>
  <c r="AA454" i="3" s="1"/>
  <c r="W460" i="3"/>
  <c r="X460" i="3" s="1"/>
  <c r="Y460" i="3" s="1"/>
  <c r="Z460" i="3" s="1"/>
  <c r="AA460" i="3" s="1"/>
  <c r="W464" i="3"/>
  <c r="X464" i="3" s="1"/>
  <c r="Y464" i="3" s="1"/>
  <c r="Z464" i="3" s="1"/>
  <c r="AA464" i="3" s="1"/>
  <c r="W468" i="3"/>
  <c r="X468" i="3" s="1"/>
  <c r="Y468" i="3" s="1"/>
  <c r="Z468" i="3" s="1"/>
  <c r="AA468" i="3" s="1"/>
  <c r="W472" i="3"/>
  <c r="X472" i="3" s="1"/>
  <c r="Y472" i="3" s="1"/>
  <c r="Z472" i="3" s="1"/>
  <c r="AA472" i="3" s="1"/>
  <c r="W476" i="3"/>
  <c r="X476" i="3" s="1"/>
  <c r="Y476" i="3" s="1"/>
  <c r="Z476" i="3" s="1"/>
  <c r="AA476" i="3" s="1"/>
  <c r="W480" i="3"/>
  <c r="X480" i="3" s="1"/>
  <c r="Y480" i="3" s="1"/>
  <c r="Z480" i="3" s="1"/>
  <c r="AA480" i="3" s="1"/>
  <c r="W484" i="3"/>
  <c r="X484" i="3" s="1"/>
  <c r="Y484" i="3" s="1"/>
  <c r="Z484" i="3" s="1"/>
  <c r="AA484" i="3" s="1"/>
  <c r="W488" i="3"/>
  <c r="X488" i="3" s="1"/>
  <c r="Y488" i="3" s="1"/>
  <c r="Z488" i="3" s="1"/>
  <c r="AA488" i="3" s="1"/>
  <c r="W492" i="3"/>
  <c r="X492" i="3" s="1"/>
  <c r="Y492" i="3" s="1"/>
  <c r="Z492" i="3" s="1"/>
  <c r="AA492" i="3" s="1"/>
  <c r="W496" i="3"/>
  <c r="X496" i="3" s="1"/>
  <c r="Y496" i="3" s="1"/>
  <c r="Z496" i="3" s="1"/>
  <c r="AA496" i="3" s="1"/>
  <c r="W501" i="3"/>
  <c r="X501" i="3" s="1"/>
  <c r="Y501" i="3" s="1"/>
  <c r="Z501" i="3" s="1"/>
  <c r="AA501" i="3" s="1"/>
  <c r="Z504" i="3"/>
  <c r="AA504" i="3" s="1"/>
  <c r="X510" i="3"/>
  <c r="Y510" i="3" s="1"/>
  <c r="Z510" i="3" s="1"/>
  <c r="AA510" i="3" s="1"/>
  <c r="X522" i="3"/>
  <c r="Y522" i="3" s="1"/>
  <c r="Z522" i="3" s="1"/>
  <c r="AA522" i="3" s="1"/>
  <c r="X525" i="3"/>
  <c r="Y525" i="3" s="1"/>
  <c r="Z525" i="3" s="1"/>
  <c r="AA525" i="3" s="1"/>
  <c r="X526" i="3"/>
  <c r="Y526" i="3" s="1"/>
  <c r="Z526" i="3" s="1"/>
  <c r="AA526" i="3" s="1"/>
  <c r="X530" i="3"/>
  <c r="Y530" i="3" s="1"/>
  <c r="Z530" i="3" s="1"/>
  <c r="AA530" i="3" s="1"/>
  <c r="X534" i="3"/>
  <c r="Y534" i="3" s="1"/>
  <c r="Z534" i="3" s="1"/>
  <c r="AA534" i="3" s="1"/>
  <c r="X542" i="3"/>
  <c r="Y542" i="3" s="1"/>
  <c r="Z542" i="3" s="1"/>
  <c r="AA542" i="3" s="1"/>
  <c r="X545" i="3"/>
  <c r="Y545" i="3" s="1"/>
  <c r="Z545" i="3" s="1"/>
  <c r="AA545" i="3" s="1"/>
  <c r="X546" i="3"/>
  <c r="Y546" i="3" s="1"/>
  <c r="Z546" i="3" s="1"/>
  <c r="AA546" i="3" s="1"/>
  <c r="X550" i="3"/>
  <c r="Y550" i="3" s="1"/>
  <c r="Z550" i="3" s="1"/>
  <c r="AA550" i="3" s="1"/>
  <c r="X553" i="3"/>
  <c r="Y553" i="3" s="1"/>
  <c r="Z553" i="3" s="1"/>
  <c r="AA553" i="3" s="1"/>
  <c r="X558" i="3"/>
  <c r="Y558" i="3" s="1"/>
  <c r="Z558" i="3" s="1"/>
  <c r="AA558" i="3" s="1"/>
  <c r="X561" i="3"/>
  <c r="Y561" i="3" s="1"/>
  <c r="Z561" i="3" s="1"/>
  <c r="AA561" i="3" s="1"/>
  <c r="X562" i="3"/>
  <c r="Y562" i="3" s="1"/>
  <c r="Z562" i="3" s="1"/>
  <c r="AA562" i="3" s="1"/>
  <c r="X565" i="3"/>
  <c r="Y565" i="3" s="1"/>
  <c r="Z565" i="3" s="1"/>
  <c r="AA565" i="3" s="1"/>
  <c r="X566" i="3"/>
  <c r="Y566" i="3" s="1"/>
  <c r="Z566" i="3" s="1"/>
  <c r="AA566" i="3" s="1"/>
  <c r="X570" i="3"/>
  <c r="Y570" i="3" s="1"/>
  <c r="Z570" i="3" s="1"/>
  <c r="AA570" i="3" s="1"/>
  <c r="Z572" i="3"/>
  <c r="AA572" i="3" s="1"/>
  <c r="W576" i="3"/>
  <c r="X576" i="3" s="1"/>
  <c r="Y576" i="3" s="1"/>
  <c r="Z576" i="3" s="1"/>
  <c r="AA576" i="3" s="1"/>
  <c r="X582" i="3"/>
  <c r="Y582" i="3" s="1"/>
  <c r="Z582" i="3" s="1"/>
  <c r="AA582" i="3" s="1"/>
  <c r="Z584" i="3"/>
  <c r="AA584" i="3" s="1"/>
  <c r="W588" i="3"/>
  <c r="X588" i="3" s="1"/>
  <c r="Y588" i="3" s="1"/>
  <c r="Z588" i="3" s="1"/>
  <c r="AA588" i="3" s="1"/>
  <c r="W592" i="3"/>
  <c r="X592" i="3" s="1"/>
  <c r="Y592" i="3" s="1"/>
  <c r="Z592" i="3" s="1"/>
  <c r="AA592" i="3" s="1"/>
  <c r="W596" i="3"/>
  <c r="X596" i="3" s="1"/>
  <c r="Y596" i="3" s="1"/>
  <c r="Z596" i="3" s="1"/>
  <c r="AA596" i="3" s="1"/>
  <c r="W600" i="3"/>
  <c r="X600" i="3" s="1"/>
  <c r="Y600" i="3" s="1"/>
  <c r="Z600" i="3" s="1"/>
  <c r="AA600" i="3" s="1"/>
  <c r="W604" i="3"/>
  <c r="X604" i="3" s="1"/>
  <c r="Y604" i="3" s="1"/>
  <c r="Z604" i="3" s="1"/>
  <c r="AA604" i="3" s="1"/>
  <c r="W608" i="3"/>
  <c r="X608" i="3" s="1"/>
  <c r="Y608" i="3" s="1"/>
  <c r="Z608" i="3" s="1"/>
  <c r="AA608" i="3" s="1"/>
  <c r="W612" i="3"/>
  <c r="X612" i="3" s="1"/>
  <c r="Y612" i="3" s="1"/>
  <c r="Z612" i="3" s="1"/>
  <c r="AA612" i="3" s="1"/>
  <c r="W616" i="3"/>
  <c r="X616" i="3" s="1"/>
  <c r="Y616" i="3" s="1"/>
  <c r="Z616" i="3" s="1"/>
  <c r="AA616" i="3" s="1"/>
  <c r="W621" i="3"/>
  <c r="X621" i="3" s="1"/>
  <c r="Y621" i="3" s="1"/>
  <c r="Z621" i="3" s="1"/>
  <c r="AA621" i="3" s="1"/>
  <c r="Z624" i="3"/>
  <c r="AA624" i="3" s="1"/>
  <c r="Z627" i="3"/>
  <c r="AA627" i="3" s="1"/>
  <c r="Z632" i="3"/>
  <c r="AA632" i="3" s="1"/>
  <c r="Z635" i="3"/>
  <c r="AA635" i="3" s="1"/>
  <c r="Z640" i="3"/>
  <c r="AA640" i="3" s="1"/>
  <c r="Z644" i="3"/>
  <c r="AA644" i="3" s="1"/>
  <c r="Z647" i="3"/>
  <c r="AA647" i="3" s="1"/>
  <c r="Z651" i="3"/>
  <c r="AA651" i="3" s="1"/>
  <c r="Z655" i="3"/>
  <c r="AA655" i="3" s="1"/>
  <c r="Z656" i="3"/>
  <c r="AA656" i="3" s="1"/>
  <c r="Z659" i="3"/>
  <c r="AA659" i="3" s="1"/>
  <c r="Z663" i="3"/>
  <c r="AA663" i="3" s="1"/>
  <c r="X670" i="3"/>
  <c r="Y670" i="3" s="1"/>
  <c r="Z670" i="3" s="1"/>
  <c r="AA670" i="3" s="1"/>
  <c r="W672" i="3"/>
  <c r="X672" i="3" s="1"/>
  <c r="Y672" i="3" s="1"/>
  <c r="Z672" i="3" s="1"/>
  <c r="AA672" i="3" s="1"/>
  <c r="X673" i="3"/>
  <c r="Y673" i="3" s="1"/>
  <c r="Z673" i="3" s="1"/>
  <c r="AA673" i="3" s="1"/>
  <c r="X679" i="3"/>
  <c r="Y679" i="3" s="1"/>
  <c r="Z679" i="3" s="1"/>
  <c r="AA679" i="3" s="1"/>
  <c r="X680" i="3"/>
  <c r="Y680" i="3" s="1"/>
  <c r="Z680" i="3" s="1"/>
  <c r="AA680" i="3" s="1"/>
  <c r="X686" i="3"/>
  <c r="Y686" i="3" s="1"/>
  <c r="Z686" i="3" s="1"/>
  <c r="AA686" i="3" s="1"/>
  <c r="Z687" i="3"/>
  <c r="AA687" i="3" s="1"/>
  <c r="W688" i="3"/>
  <c r="X688" i="3" s="1"/>
  <c r="Y688" i="3" s="1"/>
  <c r="Z688" i="3" s="1"/>
  <c r="AA688" i="3" s="1"/>
  <c r="X689" i="3"/>
  <c r="Y689" i="3" s="1"/>
  <c r="Z689" i="3" s="1"/>
  <c r="AA689" i="3" s="1"/>
  <c r="X696" i="3"/>
  <c r="Y696" i="3" s="1"/>
  <c r="Z696" i="3" s="1"/>
  <c r="AA696" i="3" s="1"/>
  <c r="X712" i="3"/>
  <c r="Y712" i="3" s="1"/>
  <c r="Z712" i="3" s="1"/>
  <c r="AA712" i="3" s="1"/>
  <c r="Z713" i="3"/>
  <c r="AA713" i="3" s="1"/>
  <c r="W714" i="3"/>
  <c r="X714" i="3" s="1"/>
  <c r="Y714" i="3" s="1"/>
  <c r="Z714" i="3" s="1"/>
  <c r="AA714" i="3" s="1"/>
  <c r="X715" i="3"/>
  <c r="Y715" i="3" s="1"/>
  <c r="Z715" i="3" s="1"/>
  <c r="AA715" i="3" s="1"/>
  <c r="X722" i="3"/>
  <c r="Y722" i="3" s="1"/>
  <c r="Z729" i="3"/>
  <c r="AA729" i="3" s="1"/>
  <c r="W730" i="3"/>
  <c r="X730" i="3" s="1"/>
  <c r="Y730" i="3" s="1"/>
  <c r="Z730" i="3" s="1"/>
  <c r="AA730" i="3" s="1"/>
  <c r="X744" i="3"/>
  <c r="Y744" i="3" s="1"/>
  <c r="Z744" i="3" s="1"/>
  <c r="AA744" i="3" s="1"/>
  <c r="X745" i="3"/>
  <c r="Y745" i="3" s="1"/>
  <c r="Z745" i="3" s="1"/>
  <c r="AA745" i="3" s="1"/>
  <c r="X746" i="3"/>
  <c r="Y746" i="3" s="1"/>
  <c r="X787" i="3"/>
  <c r="Y787" i="3" s="1"/>
  <c r="Z787" i="3" s="1"/>
  <c r="AA787" i="3" s="1"/>
  <c r="X818" i="3"/>
  <c r="Y818" i="3" s="1"/>
  <c r="Z818" i="3" s="1"/>
  <c r="AA818" i="3" s="1"/>
  <c r="Q975" i="3"/>
  <c r="AA975" i="3" s="1"/>
  <c r="P975" i="3"/>
  <c r="X398" i="3"/>
  <c r="Y398" i="3" s="1"/>
  <c r="Z398" i="3" s="1"/>
  <c r="AA398" i="3" s="1"/>
  <c r="X400" i="3"/>
  <c r="Y400" i="3" s="1"/>
  <c r="Z400" i="3" s="1"/>
  <c r="AA400" i="3" s="1"/>
  <c r="X499" i="3"/>
  <c r="Y499" i="3" s="1"/>
  <c r="Z499" i="3" s="1"/>
  <c r="AA499" i="3" s="1"/>
  <c r="W521" i="3"/>
  <c r="X521" i="3" s="1"/>
  <c r="Y521" i="3" s="1"/>
  <c r="Z521" i="3" s="1"/>
  <c r="AA521" i="3" s="1"/>
  <c r="Z705" i="3"/>
  <c r="AA705" i="3" s="1"/>
  <c r="X753" i="3"/>
  <c r="Y753" i="3" s="1"/>
  <c r="Z753" i="3" s="1"/>
  <c r="AA753" i="3" s="1"/>
  <c r="X756" i="3"/>
  <c r="Y756" i="3" s="1"/>
  <c r="Z756" i="3" s="1"/>
  <c r="AA756" i="3" s="1"/>
  <c r="Z764" i="3"/>
  <c r="AA764" i="3" s="1"/>
  <c r="X790" i="3"/>
  <c r="Y790" i="3" s="1"/>
  <c r="Z790" i="3" s="1"/>
  <c r="AA790" i="3" s="1"/>
  <c r="X375" i="3"/>
  <c r="Y375" i="3" s="1"/>
  <c r="Z375" i="3" s="1"/>
  <c r="AA375" i="3" s="1"/>
  <c r="Z391" i="3"/>
  <c r="AA391" i="3" s="1"/>
  <c r="X394" i="3"/>
  <c r="Y394" i="3" s="1"/>
  <c r="Z394" i="3" s="1"/>
  <c r="AA394" i="3" s="1"/>
  <c r="X399" i="3"/>
  <c r="Y399" i="3" s="1"/>
  <c r="Z399" i="3" s="1"/>
  <c r="AA399" i="3" s="1"/>
  <c r="X403" i="3"/>
  <c r="Y403" i="3" s="1"/>
  <c r="Z403" i="3" s="1"/>
  <c r="AA403" i="3" s="1"/>
  <c r="X407" i="3"/>
  <c r="Y407" i="3" s="1"/>
  <c r="Z407" i="3" s="1"/>
  <c r="AA407" i="3" s="1"/>
  <c r="X411" i="3"/>
  <c r="Y411" i="3" s="1"/>
  <c r="Z411" i="3" s="1"/>
  <c r="AA411" i="3" s="1"/>
  <c r="X415" i="3"/>
  <c r="Y415" i="3" s="1"/>
  <c r="Z415" i="3" s="1"/>
  <c r="AA415" i="3" s="1"/>
  <c r="X461" i="3"/>
  <c r="Y461" i="3" s="1"/>
  <c r="Z461" i="3" s="1"/>
  <c r="AA461" i="3" s="1"/>
  <c r="X463" i="3"/>
  <c r="Y463" i="3" s="1"/>
  <c r="Z463" i="3" s="1"/>
  <c r="AA463" i="3" s="1"/>
  <c r="X467" i="3"/>
  <c r="Y467" i="3" s="1"/>
  <c r="Z467" i="3" s="1"/>
  <c r="AA467" i="3" s="1"/>
  <c r="X470" i="3"/>
  <c r="Y470" i="3" s="1"/>
  <c r="Z470" i="3" s="1"/>
  <c r="AA470" i="3" s="1"/>
  <c r="X478" i="3"/>
  <c r="Y478" i="3" s="1"/>
  <c r="Z478" i="3" s="1"/>
  <c r="AA478" i="3" s="1"/>
  <c r="X482" i="3"/>
  <c r="Y482" i="3" s="1"/>
  <c r="Z482" i="3" s="1"/>
  <c r="AA482" i="3" s="1"/>
  <c r="X483" i="3"/>
  <c r="Y483" i="3" s="1"/>
  <c r="Z483" i="3" s="1"/>
  <c r="AA483" i="3" s="1"/>
  <c r="X486" i="3"/>
  <c r="Y486" i="3" s="1"/>
  <c r="Z486" i="3" s="1"/>
  <c r="AA486" i="3" s="1"/>
  <c r="X491" i="3"/>
  <c r="Y491" i="3" s="1"/>
  <c r="Z491" i="3" s="1"/>
  <c r="AA491" i="3" s="1"/>
  <c r="X493" i="3"/>
  <c r="Y493" i="3" s="1"/>
  <c r="Z493" i="3" s="1"/>
  <c r="AA493" i="3" s="1"/>
  <c r="X494" i="3"/>
  <c r="Y494" i="3" s="1"/>
  <c r="Z494" i="3" s="1"/>
  <c r="AA494" i="3" s="1"/>
  <c r="X497" i="3"/>
  <c r="Y497" i="3" s="1"/>
  <c r="Z497" i="3" s="1"/>
  <c r="AA497" i="3" s="1"/>
  <c r="X500" i="3"/>
  <c r="Y500" i="3" s="1"/>
  <c r="Z500" i="3" s="1"/>
  <c r="AA500" i="3" s="1"/>
  <c r="Z520" i="3"/>
  <c r="AA520" i="3" s="1"/>
  <c r="Z523" i="3"/>
  <c r="AA523" i="3" s="1"/>
  <c r="Z524" i="3"/>
  <c r="AA524" i="3" s="1"/>
  <c r="Z527" i="3"/>
  <c r="AA527" i="3" s="1"/>
  <c r="Z552" i="3"/>
  <c r="AA552" i="3" s="1"/>
  <c r="Z556" i="3"/>
  <c r="AA556" i="3" s="1"/>
  <c r="Z564" i="3"/>
  <c r="AA564" i="3" s="1"/>
  <c r="X590" i="3"/>
  <c r="Y590" i="3" s="1"/>
  <c r="Z590" i="3" s="1"/>
  <c r="AA590" i="3" s="1"/>
  <c r="X591" i="3"/>
  <c r="Y591" i="3" s="1"/>
  <c r="Z591" i="3" s="1"/>
  <c r="AA591" i="3" s="1"/>
  <c r="X594" i="3"/>
  <c r="Y594" i="3" s="1"/>
  <c r="Z594" i="3" s="1"/>
  <c r="AA594" i="3" s="1"/>
  <c r="X598" i="3"/>
  <c r="Y598" i="3" s="1"/>
  <c r="Z598" i="3" s="1"/>
  <c r="AA598" i="3" s="1"/>
  <c r="X599" i="3"/>
  <c r="Y599" i="3" s="1"/>
  <c r="Z599" i="3" s="1"/>
  <c r="AA599" i="3" s="1"/>
  <c r="X601" i="3"/>
  <c r="Y601" i="3" s="1"/>
  <c r="Z601" i="3" s="1"/>
  <c r="AA601" i="3" s="1"/>
  <c r="X607" i="3"/>
  <c r="Y607" i="3" s="1"/>
  <c r="X609" i="3"/>
  <c r="Y609" i="3" s="1"/>
  <c r="Z609" i="3" s="1"/>
  <c r="AA609" i="3" s="1"/>
  <c r="X610" i="3"/>
  <c r="Y610" i="3" s="1"/>
  <c r="Z610" i="3" s="1"/>
  <c r="AA610" i="3" s="1"/>
  <c r="X611" i="3"/>
  <c r="Y611" i="3" s="1"/>
  <c r="Z611" i="3" s="1"/>
  <c r="AA611" i="3" s="1"/>
  <c r="X614" i="3"/>
  <c r="Y614" i="3" s="1"/>
  <c r="Z614" i="3" s="1"/>
  <c r="AA614" i="3" s="1"/>
  <c r="X615" i="3"/>
  <c r="Y615" i="3" s="1"/>
  <c r="Z615" i="3" s="1"/>
  <c r="AA615" i="3" s="1"/>
  <c r="X620" i="3"/>
  <c r="Y620" i="3" s="1"/>
  <c r="Z620" i="3" s="1"/>
  <c r="AA620" i="3" s="1"/>
  <c r="Z667" i="3"/>
  <c r="AA667" i="3" s="1"/>
  <c r="X675" i="3"/>
  <c r="Y675" i="3" s="1"/>
  <c r="Z675" i="3" s="1"/>
  <c r="AA675" i="3" s="1"/>
  <c r="X685" i="3"/>
  <c r="Y685" i="3" s="1"/>
  <c r="Z685" i="3" s="1"/>
  <c r="AA685" i="3" s="1"/>
  <c r="X691" i="3"/>
  <c r="Y691" i="3" s="1"/>
  <c r="Z691" i="3" s="1"/>
  <c r="AA691" i="3" s="1"/>
  <c r="X701" i="3"/>
  <c r="Y701" i="3" s="1"/>
  <c r="Z701" i="3" s="1"/>
  <c r="AA701" i="3" s="1"/>
  <c r="X717" i="3"/>
  <c r="Y717" i="3" s="1"/>
  <c r="Z717" i="3" s="1"/>
  <c r="AA717" i="3" s="1"/>
  <c r="Z725" i="3"/>
  <c r="AA725" i="3" s="1"/>
  <c r="X727" i="3"/>
  <c r="Y727" i="3" s="1"/>
  <c r="Z727" i="3" s="1"/>
  <c r="AA727" i="3" s="1"/>
  <c r="X734" i="3"/>
  <c r="Y734" i="3" s="1"/>
  <c r="Z734" i="3" s="1"/>
  <c r="AA734" i="3" s="1"/>
  <c r="X749" i="3"/>
  <c r="Y749" i="3" s="1"/>
  <c r="Z749" i="3" s="1"/>
  <c r="AA749" i="3" s="1"/>
  <c r="X761" i="3"/>
  <c r="Y761" i="3" s="1"/>
  <c r="Z761" i="3" s="1"/>
  <c r="AA761" i="3" s="1"/>
  <c r="X783" i="3"/>
  <c r="Y783" i="3" s="1"/>
  <c r="X786" i="3"/>
  <c r="Y786" i="3" s="1"/>
  <c r="Z786" i="3" s="1"/>
  <c r="AA786" i="3" s="1"/>
  <c r="X842" i="3"/>
  <c r="Y842" i="3" s="1"/>
  <c r="Z842" i="3" s="1"/>
  <c r="AA842" i="3" s="1"/>
  <c r="X894" i="3"/>
  <c r="Y894" i="3" s="1"/>
  <c r="Z894" i="3" s="1"/>
  <c r="AA894" i="3" s="1"/>
  <c r="X910" i="3"/>
  <c r="Y910" i="3" s="1"/>
  <c r="Z910" i="3" s="1"/>
  <c r="AA910" i="3" s="1"/>
  <c r="Q981" i="3"/>
  <c r="P981" i="3"/>
  <c r="Z668" i="3"/>
  <c r="AA668" i="3" s="1"/>
  <c r="Z722" i="3"/>
  <c r="AA722" i="3" s="1"/>
  <c r="Z726" i="3"/>
  <c r="AA726" i="3" s="1"/>
  <c r="Z746" i="3"/>
  <c r="AA746" i="3" s="1"/>
  <c r="W758" i="3"/>
  <c r="X758" i="3" s="1"/>
  <c r="Y758" i="3" s="1"/>
  <c r="Z758" i="3" s="1"/>
  <c r="AA758" i="3" s="1"/>
  <c r="W766" i="3"/>
  <c r="X766" i="3" s="1"/>
  <c r="Y766" i="3" s="1"/>
  <c r="Z766" i="3" s="1"/>
  <c r="AA766" i="3" s="1"/>
  <c r="W778" i="3"/>
  <c r="X778" i="3" s="1"/>
  <c r="Y778" i="3" s="1"/>
  <c r="Z778" i="3" s="1"/>
  <c r="AA778" i="3" s="1"/>
  <c r="W784" i="3"/>
  <c r="X784" i="3" s="1"/>
  <c r="Y784" i="3" s="1"/>
  <c r="Z784" i="3" s="1"/>
  <c r="AA784" i="3" s="1"/>
  <c r="W788" i="3"/>
  <c r="Z791" i="3"/>
  <c r="AA791" i="3" s="1"/>
  <c r="X794" i="3"/>
  <c r="Y794" i="3" s="1"/>
  <c r="Z794" i="3" s="1"/>
  <c r="AA794" i="3" s="1"/>
  <c r="X796" i="3"/>
  <c r="Y796" i="3" s="1"/>
  <c r="Z796" i="3" s="1"/>
  <c r="AA796" i="3" s="1"/>
  <c r="X797" i="3"/>
  <c r="Y797" i="3" s="1"/>
  <c r="Z797" i="3" s="1"/>
  <c r="AA797" i="3" s="1"/>
  <c r="W804" i="3"/>
  <c r="X804" i="3" s="1"/>
  <c r="Y804" i="3" s="1"/>
  <c r="Z804" i="3" s="1"/>
  <c r="AA804" i="3" s="1"/>
  <c r="Z807" i="3"/>
  <c r="AA807" i="3" s="1"/>
  <c r="W810" i="3"/>
  <c r="X810" i="3" s="1"/>
  <c r="Y810" i="3" s="1"/>
  <c r="Z810" i="3" s="1"/>
  <c r="AA810" i="3" s="1"/>
  <c r="W816" i="3"/>
  <c r="X816" i="3" s="1"/>
  <c r="Y816" i="3" s="1"/>
  <c r="Z816" i="3" s="1"/>
  <c r="AA816" i="3" s="1"/>
  <c r="X819" i="3"/>
  <c r="Y819" i="3" s="1"/>
  <c r="Z819" i="3" s="1"/>
  <c r="AA819" i="3" s="1"/>
  <c r="X829" i="3"/>
  <c r="Y829" i="3" s="1"/>
  <c r="Z829" i="3" s="1"/>
  <c r="AA829" i="3" s="1"/>
  <c r="X830" i="3"/>
  <c r="Y830" i="3" s="1"/>
  <c r="Z830" i="3" s="1"/>
  <c r="AA830" i="3" s="1"/>
  <c r="X840" i="3"/>
  <c r="Y840" i="3" s="1"/>
  <c r="Z840" i="3" s="1"/>
  <c r="AA840" i="3" s="1"/>
  <c r="X845" i="3"/>
  <c r="Y845" i="3" s="1"/>
  <c r="Z845" i="3" s="1"/>
  <c r="AA845" i="3" s="1"/>
  <c r="X847" i="3"/>
  <c r="Y847" i="3" s="1"/>
  <c r="Z847" i="3" s="1"/>
  <c r="AA847" i="3" s="1"/>
  <c r="X848" i="3"/>
  <c r="Y848" i="3" s="1"/>
  <c r="Z848" i="3" s="1"/>
  <c r="AA848" i="3" s="1"/>
  <c r="X863" i="3"/>
  <c r="Y863" i="3" s="1"/>
  <c r="Z863" i="3" s="1"/>
  <c r="AA863" i="3" s="1"/>
  <c r="X864" i="3"/>
  <c r="Y864" i="3" s="1"/>
  <c r="Z864" i="3" s="1"/>
  <c r="AA864" i="3" s="1"/>
  <c r="X880" i="3"/>
  <c r="Y880" i="3" s="1"/>
  <c r="Z880" i="3" s="1"/>
  <c r="AA880" i="3" s="1"/>
  <c r="X897" i="3"/>
  <c r="Y897" i="3" s="1"/>
  <c r="Z897" i="3" s="1"/>
  <c r="AA897" i="3" s="1"/>
  <c r="X908" i="3"/>
  <c r="Y908" i="3" s="1"/>
  <c r="Z908" i="3" s="1"/>
  <c r="AA908" i="3" s="1"/>
  <c r="X915" i="3"/>
  <c r="Y915" i="3" s="1"/>
  <c r="X1020" i="3"/>
  <c r="Y1020" i="3" s="1"/>
  <c r="Z1020" i="3" s="1"/>
  <c r="AA1020" i="3" s="1"/>
  <c r="X755" i="3"/>
  <c r="Y755" i="3" s="1"/>
  <c r="Z755" i="3" s="1"/>
  <c r="AA755" i="3" s="1"/>
  <c r="X763" i="3"/>
  <c r="Y763" i="3" s="1"/>
  <c r="Z763" i="3" s="1"/>
  <c r="AA763" i="3" s="1"/>
  <c r="X769" i="3"/>
  <c r="Y769" i="3" s="1"/>
  <c r="Z769" i="3" s="1"/>
  <c r="AA769" i="3" s="1"/>
  <c r="Z783" i="3"/>
  <c r="AA783" i="3" s="1"/>
  <c r="Z795" i="3"/>
  <c r="AA795" i="3" s="1"/>
  <c r="X798" i="3"/>
  <c r="Y798" i="3" s="1"/>
  <c r="Z798" i="3" s="1"/>
  <c r="AA798" i="3" s="1"/>
  <c r="X800" i="3"/>
  <c r="Y800" i="3" s="1"/>
  <c r="Z800" i="3" s="1"/>
  <c r="AA800" i="3" s="1"/>
  <c r="X801" i="3"/>
  <c r="Y801" i="3" s="1"/>
  <c r="Z801" i="3" s="1"/>
  <c r="AA801" i="3" s="1"/>
  <c r="X822" i="3"/>
  <c r="Y822" i="3" s="1"/>
  <c r="Z822" i="3" s="1"/>
  <c r="AA822" i="3" s="1"/>
  <c r="X828" i="3"/>
  <c r="Y828" i="3" s="1"/>
  <c r="Z828" i="3" s="1"/>
  <c r="AA828" i="3" s="1"/>
  <c r="X834" i="3"/>
  <c r="Y834" i="3" s="1"/>
  <c r="Z834" i="3" s="1"/>
  <c r="AA834" i="3" s="1"/>
  <c r="X844" i="3"/>
  <c r="Y844" i="3" s="1"/>
  <c r="Z844" i="3" s="1"/>
  <c r="AA844" i="3" s="1"/>
  <c r="X852" i="3"/>
  <c r="Y852" i="3" s="1"/>
  <c r="Z852" i="3" s="1"/>
  <c r="AA852" i="3" s="1"/>
  <c r="X862" i="3"/>
  <c r="Y862" i="3" s="1"/>
  <c r="Z862" i="3" s="1"/>
  <c r="AA862" i="3" s="1"/>
  <c r="X868" i="3"/>
  <c r="Y868" i="3" s="1"/>
  <c r="Z868" i="3" s="1"/>
  <c r="AA868" i="3" s="1"/>
  <c r="X884" i="3"/>
  <c r="Y884" i="3" s="1"/>
  <c r="Z884" i="3" s="1"/>
  <c r="AA884" i="3" s="1"/>
  <c r="X896" i="3"/>
  <c r="Y896" i="3" s="1"/>
  <c r="Z896" i="3" s="1"/>
  <c r="AA896" i="3" s="1"/>
  <c r="X902" i="3"/>
  <c r="Y902" i="3" s="1"/>
  <c r="Z902" i="3" s="1"/>
  <c r="AA902" i="3" s="1"/>
  <c r="X912" i="3"/>
  <c r="Y912" i="3" s="1"/>
  <c r="Z912" i="3" s="1"/>
  <c r="AA912" i="3" s="1"/>
  <c r="Q1023" i="3"/>
  <c r="P1023" i="3"/>
  <c r="X1036" i="3"/>
  <c r="Y1036" i="3" s="1"/>
  <c r="Z1036" i="3" s="1"/>
  <c r="AA1036" i="3" s="1"/>
  <c r="X788" i="3"/>
  <c r="Y788" i="3" s="1"/>
  <c r="Z788" i="3" s="1"/>
  <c r="AA788" i="3" s="1"/>
  <c r="X838" i="3"/>
  <c r="Y838" i="3" s="1"/>
  <c r="Z838" i="3" s="1"/>
  <c r="AA838" i="3" s="1"/>
  <c r="X856" i="3"/>
  <c r="Y856" i="3" s="1"/>
  <c r="Z856" i="3" s="1"/>
  <c r="AA856" i="3" s="1"/>
  <c r="X872" i="3"/>
  <c r="Y872" i="3" s="1"/>
  <c r="Z872" i="3" s="1"/>
  <c r="AA872" i="3" s="1"/>
  <c r="Z890" i="3"/>
  <c r="AA890" i="3" s="1"/>
  <c r="X890" i="3"/>
  <c r="Y890" i="3" s="1"/>
  <c r="X906" i="3"/>
  <c r="Y906" i="3" s="1"/>
  <c r="Z906" i="3" s="1"/>
  <c r="AA906" i="3" s="1"/>
  <c r="X930" i="3"/>
  <c r="Z930" i="3"/>
  <c r="AA930" i="3" s="1"/>
  <c r="Q997" i="3"/>
  <c r="P997" i="3"/>
  <c r="Q1039" i="3"/>
  <c r="P1039" i="3"/>
  <c r="X835" i="3"/>
  <c r="Y835" i="3" s="1"/>
  <c r="Z835" i="3" s="1"/>
  <c r="AA835" i="3" s="1"/>
  <c r="X839" i="3"/>
  <c r="Y839" i="3" s="1"/>
  <c r="Z839" i="3" s="1"/>
  <c r="AA839" i="3" s="1"/>
  <c r="X843" i="3"/>
  <c r="Y843" i="3" s="1"/>
  <c r="Z843" i="3" s="1"/>
  <c r="AA843" i="3" s="1"/>
  <c r="X853" i="3"/>
  <c r="Y853" i="3" s="1"/>
  <c r="Z853" i="3" s="1"/>
  <c r="AA853" i="3" s="1"/>
  <c r="X857" i="3"/>
  <c r="Y857" i="3" s="1"/>
  <c r="Z857" i="3" s="1"/>
  <c r="AA857" i="3" s="1"/>
  <c r="X861" i="3"/>
  <c r="Y861" i="3" s="1"/>
  <c r="Z861" i="3" s="1"/>
  <c r="AA861" i="3" s="1"/>
  <c r="X865" i="3"/>
  <c r="Y865" i="3" s="1"/>
  <c r="Z865" i="3" s="1"/>
  <c r="AA865" i="3" s="1"/>
  <c r="X869" i="3"/>
  <c r="Y869" i="3" s="1"/>
  <c r="Z869" i="3" s="1"/>
  <c r="AA869" i="3" s="1"/>
  <c r="X881" i="3"/>
  <c r="Y881" i="3" s="1"/>
  <c r="Z881" i="3" s="1"/>
  <c r="AA881" i="3" s="1"/>
  <c r="X891" i="3"/>
  <c r="Y891" i="3" s="1"/>
  <c r="Z891" i="3" s="1"/>
  <c r="AA891" i="3" s="1"/>
  <c r="X895" i="3"/>
  <c r="Y895" i="3" s="1"/>
  <c r="Z895" i="3" s="1"/>
  <c r="AA895" i="3" s="1"/>
  <c r="X903" i="3"/>
  <c r="Y903" i="3" s="1"/>
  <c r="Z903" i="3" s="1"/>
  <c r="AA903" i="3" s="1"/>
  <c r="X911" i="3"/>
  <c r="Y911" i="3" s="1"/>
  <c r="Z911" i="3" s="1"/>
  <c r="AA911" i="3" s="1"/>
  <c r="Z925" i="3"/>
  <c r="AA925" i="3" s="1"/>
  <c r="S957" i="3"/>
  <c r="W943" i="3"/>
  <c r="Q944" i="3"/>
  <c r="AA944" i="3" s="1"/>
  <c r="P944" i="3"/>
  <c r="W947" i="3"/>
  <c r="Q948" i="3"/>
  <c r="P948" i="3"/>
  <c r="AA948" i="3"/>
  <c r="W951" i="3"/>
  <c r="X951" i="3" s="1"/>
  <c r="X954" i="3"/>
  <c r="Y954" i="3" s="1"/>
  <c r="Z954" i="3" s="1"/>
  <c r="AA954" i="3" s="1"/>
  <c r="W975" i="3"/>
  <c r="Y975" i="3" s="1"/>
  <c r="Q977" i="3"/>
  <c r="P977" i="3"/>
  <c r="Q985" i="3"/>
  <c r="P985" i="3"/>
  <c r="X989" i="3"/>
  <c r="Y989" i="3" s="1"/>
  <c r="W996" i="3"/>
  <c r="X996" i="3" s="1"/>
  <c r="Y996" i="3" s="1"/>
  <c r="Z996" i="3" s="1"/>
  <c r="AA996" i="3" s="1"/>
  <c r="X1000" i="3"/>
  <c r="Y1000" i="3" s="1"/>
  <c r="Z1000" i="3" s="1"/>
  <c r="AA1000" i="3" s="1"/>
  <c r="X1003" i="3"/>
  <c r="Y1003" i="3" s="1"/>
  <c r="Z1003" i="3" s="1"/>
  <c r="AA1003" i="3" s="1"/>
  <c r="X1010" i="3"/>
  <c r="Y1010" i="3" s="1"/>
  <c r="Z1010" i="3" s="1"/>
  <c r="AA1010" i="3" s="1"/>
  <c r="Z1016" i="3"/>
  <c r="AA1016" i="3" s="1"/>
  <c r="Q1019" i="3"/>
  <c r="P1019" i="3"/>
  <c r="W1022" i="3"/>
  <c r="W1023" i="3"/>
  <c r="X1029" i="3"/>
  <c r="Y1029" i="3" s="1"/>
  <c r="Z1029" i="3" s="1"/>
  <c r="AA1029" i="3" s="1"/>
  <c r="Q1035" i="3"/>
  <c r="P1035" i="3"/>
  <c r="W1038" i="3"/>
  <c r="X1038" i="3" s="1"/>
  <c r="Y1038" i="3" s="1"/>
  <c r="Z1038" i="3" s="1"/>
  <c r="AA1038" i="3" s="1"/>
  <c r="W1039" i="3"/>
  <c r="X1039" i="3" s="1"/>
  <c r="Y1039" i="3" s="1"/>
  <c r="Z1039" i="3" s="1"/>
  <c r="Q1051" i="3"/>
  <c r="P1051" i="3"/>
  <c r="W1054" i="3"/>
  <c r="W1055" i="3"/>
  <c r="X1055" i="3" s="1"/>
  <c r="Y1055" i="3" s="1"/>
  <c r="Z1055" i="3" s="1"/>
  <c r="AA1055" i="3" s="1"/>
  <c r="X1058" i="3"/>
  <c r="Y1058" i="3" s="1"/>
  <c r="Z1058" i="3" s="1"/>
  <c r="AA1058" i="3" s="1"/>
  <c r="X1061" i="3"/>
  <c r="Y1061" i="3" s="1"/>
  <c r="Z1061" i="3" s="1"/>
  <c r="AA1061" i="3" s="1"/>
  <c r="Q1067" i="3"/>
  <c r="P1067" i="3"/>
  <c r="W1070" i="3"/>
  <c r="X1070" i="3" s="1"/>
  <c r="Y1070" i="3" s="1"/>
  <c r="Z1070" i="3" s="1"/>
  <c r="AA1070" i="3" s="1"/>
  <c r="W1071" i="3"/>
  <c r="X1074" i="3"/>
  <c r="Y1074" i="3" s="1"/>
  <c r="Z1074" i="3" s="1"/>
  <c r="AA1074" i="3" s="1"/>
  <c r="X1077" i="3"/>
  <c r="Y1077" i="3" s="1"/>
  <c r="Z1077" i="3" s="1"/>
  <c r="AA1077" i="3" s="1"/>
  <c r="Z1080" i="3"/>
  <c r="AA1080" i="3" s="1"/>
  <c r="Q1083" i="3"/>
  <c r="P1083" i="3"/>
  <c r="W1086" i="3"/>
  <c r="X1086" i="3" s="1"/>
  <c r="Y1086" i="3" s="1"/>
  <c r="Z1086" i="3" s="1"/>
  <c r="AA1086" i="3" s="1"/>
  <c r="W1087" i="3"/>
  <c r="X1087" i="3" s="1"/>
  <c r="Y1087" i="3" s="1"/>
  <c r="Z1087" i="3" s="1"/>
  <c r="AA1087" i="3" s="1"/>
  <c r="X1090" i="3"/>
  <c r="Y1090" i="3" s="1"/>
  <c r="Z1090" i="3" s="1"/>
  <c r="AA1090" i="3" s="1"/>
  <c r="X1093" i="3"/>
  <c r="Y1093" i="3" s="1"/>
  <c r="Z1093" i="3" s="1"/>
  <c r="AA1093" i="3" s="1"/>
  <c r="Z1096" i="3"/>
  <c r="AA1096" i="3" s="1"/>
  <c r="Q1099" i="3"/>
  <c r="P1099" i="3"/>
  <c r="W1102" i="3"/>
  <c r="X1102" i="3" s="1"/>
  <c r="Y1102" i="3" s="1"/>
  <c r="Z1102" i="3" s="1"/>
  <c r="AA1102" i="3" s="1"/>
  <c r="W1103" i="3"/>
  <c r="X1106" i="3"/>
  <c r="Y1106" i="3" s="1"/>
  <c r="Z1106" i="3" s="1"/>
  <c r="AA1106" i="3" s="1"/>
  <c r="Z1112" i="3"/>
  <c r="AA1112" i="3" s="1"/>
  <c r="Q1115" i="3"/>
  <c r="P1115" i="3"/>
  <c r="W1118" i="3"/>
  <c r="X1118" i="3" s="1"/>
  <c r="Y1118" i="3" s="1"/>
  <c r="Z1118" i="3" s="1"/>
  <c r="AA1118" i="3" s="1"/>
  <c r="W1119" i="3"/>
  <c r="X1119" i="3" s="1"/>
  <c r="Y1119" i="3" s="1"/>
  <c r="Z1119" i="3" s="1"/>
  <c r="X1125" i="3"/>
  <c r="Y1125" i="3" s="1"/>
  <c r="Z1125" i="3" s="1"/>
  <c r="AA1125" i="3" s="1"/>
  <c r="Q1131" i="3"/>
  <c r="P1131" i="3"/>
  <c r="W1134" i="3"/>
  <c r="X1134" i="3" s="1"/>
  <c r="Y1134" i="3" s="1"/>
  <c r="Z1134" i="3" s="1"/>
  <c r="W1135" i="3"/>
  <c r="X1135" i="3" s="1"/>
  <c r="Y1135" i="3" s="1"/>
  <c r="Z1135" i="3" s="1"/>
  <c r="AA1135" i="3" s="1"/>
  <c r="X1141" i="3"/>
  <c r="Y1141" i="3" s="1"/>
  <c r="Z1141" i="3" s="1"/>
  <c r="AA1141" i="3" s="1"/>
  <c r="Z1144" i="3"/>
  <c r="AA1144" i="3" s="1"/>
  <c r="Q1147" i="3"/>
  <c r="P1147" i="3"/>
  <c r="W1150" i="3"/>
  <c r="X1150" i="3" s="1"/>
  <c r="Y1150" i="3" s="1"/>
  <c r="Z1150" i="3" s="1"/>
  <c r="W1151" i="3"/>
  <c r="X1151" i="3" s="1"/>
  <c r="Y1151" i="3" s="1"/>
  <c r="Z1151" i="3" s="1"/>
  <c r="AA1151" i="3" s="1"/>
  <c r="X1157" i="3"/>
  <c r="Y1157" i="3" s="1"/>
  <c r="Z1157" i="3" s="1"/>
  <c r="AA1157" i="3" s="1"/>
  <c r="Q1163" i="3"/>
  <c r="P1163" i="3"/>
  <c r="W1166" i="3"/>
  <c r="W1167" i="3"/>
  <c r="X1167" i="3" s="1"/>
  <c r="Y1167" i="3" s="1"/>
  <c r="Z1167" i="3" s="1"/>
  <c r="X1170" i="3"/>
  <c r="Y1170" i="3" s="1"/>
  <c r="Z1170" i="3" s="1"/>
  <c r="Q1179" i="3"/>
  <c r="P1179" i="3"/>
  <c r="Q1187" i="3"/>
  <c r="P1187" i="3"/>
  <c r="X1193" i="3"/>
  <c r="Y1193" i="3" s="1"/>
  <c r="Z1193" i="3" s="1"/>
  <c r="W1198" i="3"/>
  <c r="X1198" i="3" s="1"/>
  <c r="Y1198" i="3" s="1"/>
  <c r="Z1198" i="3" s="1"/>
  <c r="AA1198" i="3" s="1"/>
  <c r="W1199" i="3"/>
  <c r="X1199" i="3" s="1"/>
  <c r="Y1199" i="3" s="1"/>
  <c r="W1202" i="3"/>
  <c r="X1202" i="3" s="1"/>
  <c r="Y1202" i="3" s="1"/>
  <c r="Z1202" i="3" s="1"/>
  <c r="AA1202" i="3" s="1"/>
  <c r="W1203" i="3"/>
  <c r="X1203" i="3" s="1"/>
  <c r="Y1203" i="3" s="1"/>
  <c r="Z1203" i="3" s="1"/>
  <c r="Q1207" i="3"/>
  <c r="P1207" i="3"/>
  <c r="W1210" i="3"/>
  <c r="X1210" i="3" s="1"/>
  <c r="Y1210" i="3" s="1"/>
  <c r="Z1210" i="3" s="1"/>
  <c r="AA1210" i="3" s="1"/>
  <c r="W1211" i="3"/>
  <c r="X1211" i="3" s="1"/>
  <c r="Y1211" i="3" s="1"/>
  <c r="Z1211" i="3" s="1"/>
  <c r="AA1211" i="3" s="1"/>
  <c r="W1214" i="3"/>
  <c r="W1215" i="3"/>
  <c r="Q1219" i="3"/>
  <c r="AA1219" i="3" s="1"/>
  <c r="P1219" i="3"/>
  <c r="Q1223" i="3"/>
  <c r="P1223" i="3"/>
  <c r="Z1228" i="3"/>
  <c r="AA1228" i="3" s="1"/>
  <c r="X1230" i="3"/>
  <c r="Y1230" i="3" s="1"/>
  <c r="Z1230" i="3" s="1"/>
  <c r="AA1230" i="3" s="1"/>
  <c r="W1234" i="3"/>
  <c r="X1234" i="3" s="1"/>
  <c r="Y1234" i="3" s="1"/>
  <c r="Z1234" i="3" s="1"/>
  <c r="AA1234" i="3" s="1"/>
  <c r="W1235" i="3"/>
  <c r="Q1239" i="3"/>
  <c r="P1239" i="3"/>
  <c r="X1245" i="3"/>
  <c r="Y1245" i="3" s="1"/>
  <c r="Z1245" i="3" s="1"/>
  <c r="AA1245" i="3" s="1"/>
  <c r="W1248" i="3"/>
  <c r="X1248" i="3" s="1"/>
  <c r="Y1248" i="3" s="1"/>
  <c r="Z1248" i="3" s="1"/>
  <c r="AA1248" i="3" s="1"/>
  <c r="Q1251" i="3"/>
  <c r="P1251" i="3"/>
  <c r="Q1255" i="3"/>
  <c r="P1255" i="3"/>
  <c r="X1258" i="3"/>
  <c r="Y1258" i="3" s="1"/>
  <c r="Z1258" i="3" s="1"/>
  <c r="AA1258" i="3" s="1"/>
  <c r="X1266" i="3"/>
  <c r="Y1266" i="3" s="1"/>
  <c r="Z1266" i="3" s="1"/>
  <c r="AA1266" i="3" s="1"/>
  <c r="Q1271" i="3"/>
  <c r="P1271" i="3"/>
  <c r="Q1275" i="3"/>
  <c r="P1275" i="3"/>
  <c r="Q1279" i="3"/>
  <c r="P1279" i="3"/>
  <c r="W1295" i="3"/>
  <c r="X1295" i="3" s="1"/>
  <c r="Y1295" i="3" s="1"/>
  <c r="Z1295" i="3" s="1"/>
  <c r="AA1295" i="3" s="1"/>
  <c r="X1306" i="3"/>
  <c r="Y1306" i="3" s="1"/>
  <c r="Z1306" i="3" s="1"/>
  <c r="AA1306" i="3" s="1"/>
  <c r="W1307" i="3"/>
  <c r="X1307" i="3" s="1"/>
  <c r="Y1307" i="3" s="1"/>
  <c r="Z1307" i="3" s="1"/>
  <c r="AA1307" i="3" s="1"/>
  <c r="X1314" i="3"/>
  <c r="Y1314" i="3" s="1"/>
  <c r="Z1314" i="3" s="1"/>
  <c r="AA1314" i="3" s="1"/>
  <c r="W1315" i="3"/>
  <c r="X1315" i="3" s="1"/>
  <c r="Y1315" i="3" s="1"/>
  <c r="W1339" i="3"/>
  <c r="W1344" i="3"/>
  <c r="X1344" i="3" s="1"/>
  <c r="Y1344" i="3" s="1"/>
  <c r="Z1344" i="3" s="1"/>
  <c r="AA1344" i="3" s="1"/>
  <c r="X1354" i="3"/>
  <c r="Y1354" i="3" s="1"/>
  <c r="Z1354" i="3" s="1"/>
  <c r="AA1354" i="3" s="1"/>
  <c r="X1366" i="3"/>
  <c r="Y1366" i="3" s="1"/>
  <c r="Z1366" i="3" s="1"/>
  <c r="AA1366" i="3" s="1"/>
  <c r="X1374" i="3"/>
  <c r="Y1374" i="3" s="1"/>
  <c r="Z1374" i="3" s="1"/>
  <c r="AA1374" i="3" s="1"/>
  <c r="Z1052" i="3"/>
  <c r="AA1052" i="3" s="1"/>
  <c r="Q1055" i="3"/>
  <c r="P1055" i="3"/>
  <c r="Q1071" i="3"/>
  <c r="P1071" i="3"/>
  <c r="Q1087" i="3"/>
  <c r="P1087" i="3"/>
  <c r="Z1100" i="3"/>
  <c r="AA1100" i="3" s="1"/>
  <c r="Q1103" i="3"/>
  <c r="P1103" i="3"/>
  <c r="Q1119" i="3"/>
  <c r="P1119" i="3"/>
  <c r="Q1135" i="3"/>
  <c r="P1135" i="3"/>
  <c r="Q1151" i="3"/>
  <c r="P1151" i="3"/>
  <c r="Q1167" i="3"/>
  <c r="P1167" i="3"/>
  <c r="Q1199" i="3"/>
  <c r="P1199" i="3"/>
  <c r="Q1203" i="3"/>
  <c r="P1203" i="3"/>
  <c r="Z1208" i="3"/>
  <c r="AA1208" i="3" s="1"/>
  <c r="Q1211" i="3"/>
  <c r="P1211" i="3"/>
  <c r="Q1215" i="3"/>
  <c r="P1215" i="3"/>
  <c r="Q1235" i="3"/>
  <c r="P1235" i="3"/>
  <c r="Z1240" i="3"/>
  <c r="Q1249" i="3"/>
  <c r="AA1249" i="3" s="1"/>
  <c r="P1249" i="3"/>
  <c r="W916" i="3"/>
  <c r="X916" i="3" s="1"/>
  <c r="Y916" i="3" s="1"/>
  <c r="Z916" i="3" s="1"/>
  <c r="AA916" i="3" s="1"/>
  <c r="Z940" i="3"/>
  <c r="Q942" i="3"/>
  <c r="P942" i="3"/>
  <c r="W945" i="3"/>
  <c r="Q946" i="3"/>
  <c r="AA946" i="3" s="1"/>
  <c r="P946" i="3"/>
  <c r="W949" i="3"/>
  <c r="Q950" i="3"/>
  <c r="AA950" i="3" s="1"/>
  <c r="P950" i="3"/>
  <c r="W952" i="3"/>
  <c r="X952" i="3" s="1"/>
  <c r="Y952" i="3" s="1"/>
  <c r="Z952" i="3" s="1"/>
  <c r="AA952" i="3" s="1"/>
  <c r="Q955" i="3"/>
  <c r="P955" i="3"/>
  <c r="W967" i="3"/>
  <c r="Y967" i="3" s="1"/>
  <c r="Q971" i="3"/>
  <c r="AA971" i="3" s="1"/>
  <c r="P971" i="3"/>
  <c r="W974" i="3"/>
  <c r="Y974" i="3" s="1"/>
  <c r="X976" i="3"/>
  <c r="X981" i="3"/>
  <c r="Y981" i="3" s="1"/>
  <c r="Z981" i="3" s="1"/>
  <c r="Z982" i="3"/>
  <c r="W988" i="3"/>
  <c r="X988" i="3" s="1"/>
  <c r="Y988" i="3" s="1"/>
  <c r="Z988" i="3" s="1"/>
  <c r="AA988" i="3" s="1"/>
  <c r="Q993" i="3"/>
  <c r="P993" i="3"/>
  <c r="X997" i="3"/>
  <c r="Y997" i="3" s="1"/>
  <c r="Z997" i="3" s="1"/>
  <c r="Z998" i="3"/>
  <c r="AA998" i="3" s="1"/>
  <c r="Q1001" i="3"/>
  <c r="P1001" i="3"/>
  <c r="W1004" i="3"/>
  <c r="X1004" i="3" s="1"/>
  <c r="Y1004" i="3" s="1"/>
  <c r="Z1004" i="3" s="1"/>
  <c r="AA1004" i="3" s="1"/>
  <c r="W1005" i="3"/>
  <c r="X1005" i="3" s="1"/>
  <c r="Y1005" i="3" s="1"/>
  <c r="Z1005" i="3" s="1"/>
  <c r="Z1008" i="3"/>
  <c r="AA1008" i="3" s="1"/>
  <c r="Q1011" i="3"/>
  <c r="P1011" i="3"/>
  <c r="W1014" i="3"/>
  <c r="X1014" i="3" s="1"/>
  <c r="Y1014" i="3" s="1"/>
  <c r="Z1014" i="3" s="1"/>
  <c r="AA1014" i="3" s="1"/>
  <c r="W1015" i="3"/>
  <c r="X1015" i="3" s="1"/>
  <c r="Y1015" i="3" s="1"/>
  <c r="Z1015" i="3" s="1"/>
  <c r="X1018" i="3"/>
  <c r="Y1018" i="3" s="1"/>
  <c r="Z1018" i="3" s="1"/>
  <c r="AA1018" i="3" s="1"/>
  <c r="X1023" i="3"/>
  <c r="Y1023" i="3" s="1"/>
  <c r="Z1023" i="3" s="1"/>
  <c r="AA1023" i="3" s="1"/>
  <c r="Q1027" i="3"/>
  <c r="P1027" i="3"/>
  <c r="W1030" i="3"/>
  <c r="X1030" i="3" s="1"/>
  <c r="Y1030" i="3" s="1"/>
  <c r="Z1030" i="3" s="1"/>
  <c r="AA1030" i="3" s="1"/>
  <c r="W1031" i="3"/>
  <c r="X1031" i="3" s="1"/>
  <c r="Y1031" i="3" s="1"/>
  <c r="Z1031" i="3" s="1"/>
  <c r="X1037" i="3"/>
  <c r="Y1037" i="3" s="1"/>
  <c r="Z1037" i="3" s="1"/>
  <c r="AA1037" i="3" s="1"/>
  <c r="Q1043" i="3"/>
  <c r="P1043" i="3"/>
  <c r="W1046" i="3"/>
  <c r="X1046" i="3" s="1"/>
  <c r="Y1046" i="3" s="1"/>
  <c r="Z1046" i="3" s="1"/>
  <c r="AA1046" i="3" s="1"/>
  <c r="W1047" i="3"/>
  <c r="X1047" i="3" s="1"/>
  <c r="Y1047" i="3" s="1"/>
  <c r="Z1047" i="3" s="1"/>
  <c r="X1050" i="3"/>
  <c r="Y1050" i="3" s="1"/>
  <c r="Z1050" i="3" s="1"/>
  <c r="AA1050" i="3" s="1"/>
  <c r="X1053" i="3"/>
  <c r="Y1053" i="3" s="1"/>
  <c r="Z1053" i="3" s="1"/>
  <c r="AA1053" i="3" s="1"/>
  <c r="Q1059" i="3"/>
  <c r="P1059" i="3"/>
  <c r="W1062" i="3"/>
  <c r="X1062" i="3" s="1"/>
  <c r="Y1062" i="3" s="1"/>
  <c r="Z1062" i="3" s="1"/>
  <c r="AA1062" i="3" s="1"/>
  <c r="W1063" i="3"/>
  <c r="X1063" i="3" s="1"/>
  <c r="Y1063" i="3" s="1"/>
  <c r="Z1063" i="3" s="1"/>
  <c r="X1066" i="3"/>
  <c r="Y1066" i="3" s="1"/>
  <c r="Z1066" i="3" s="1"/>
  <c r="AA1066" i="3" s="1"/>
  <c r="X1069" i="3"/>
  <c r="Y1069" i="3" s="1"/>
  <c r="Z1069" i="3" s="1"/>
  <c r="AA1069" i="3" s="1"/>
  <c r="X1071" i="3"/>
  <c r="Y1071" i="3" s="1"/>
  <c r="Z1071" i="3" s="1"/>
  <c r="Z1072" i="3"/>
  <c r="AA1072" i="3" s="1"/>
  <c r="Q1075" i="3"/>
  <c r="P1075" i="3"/>
  <c r="W1078" i="3"/>
  <c r="X1078" i="3" s="1"/>
  <c r="Y1078" i="3" s="1"/>
  <c r="Z1078" i="3" s="1"/>
  <c r="AA1078" i="3" s="1"/>
  <c r="W1079" i="3"/>
  <c r="X1079" i="3" s="1"/>
  <c r="Y1079" i="3" s="1"/>
  <c r="Z1079" i="3" s="1"/>
  <c r="X1082" i="3"/>
  <c r="Y1082" i="3" s="1"/>
  <c r="Z1082" i="3" s="1"/>
  <c r="AA1082" i="3" s="1"/>
  <c r="X1085" i="3"/>
  <c r="Y1085" i="3" s="1"/>
  <c r="Z1085" i="3" s="1"/>
  <c r="AA1085" i="3" s="1"/>
  <c r="Q1091" i="3"/>
  <c r="P1091" i="3"/>
  <c r="W1094" i="3"/>
  <c r="X1094" i="3" s="1"/>
  <c r="Y1094" i="3" s="1"/>
  <c r="Z1094" i="3" s="1"/>
  <c r="AA1094" i="3" s="1"/>
  <c r="W1095" i="3"/>
  <c r="X1095" i="3" s="1"/>
  <c r="Y1095" i="3" s="1"/>
  <c r="Z1095" i="3" s="1"/>
  <c r="X1098" i="3"/>
  <c r="Y1098" i="3" s="1"/>
  <c r="Z1098" i="3" s="1"/>
  <c r="AA1098" i="3" s="1"/>
  <c r="X1101" i="3"/>
  <c r="Y1101" i="3" s="1"/>
  <c r="Z1101" i="3" s="1"/>
  <c r="AA1101" i="3" s="1"/>
  <c r="X1103" i="3"/>
  <c r="Y1103" i="3" s="1"/>
  <c r="Z1103" i="3" s="1"/>
  <c r="AA1103" i="3" s="1"/>
  <c r="Z1104" i="3"/>
  <c r="AA1104" i="3" s="1"/>
  <c r="Q1107" i="3"/>
  <c r="P1107" i="3"/>
  <c r="W1110" i="3"/>
  <c r="X1110" i="3" s="1"/>
  <c r="Y1110" i="3" s="1"/>
  <c r="Z1110" i="3" s="1"/>
  <c r="AA1110" i="3" s="1"/>
  <c r="W1111" i="3"/>
  <c r="X1111" i="3" s="1"/>
  <c r="Y1111" i="3" s="1"/>
  <c r="Z1111" i="3" s="1"/>
  <c r="X1117" i="3"/>
  <c r="Y1117" i="3" s="1"/>
  <c r="Z1117" i="3" s="1"/>
  <c r="AA1117" i="3" s="1"/>
  <c r="Q1123" i="3"/>
  <c r="P1123" i="3"/>
  <c r="W1126" i="3"/>
  <c r="X1126" i="3" s="1"/>
  <c r="Y1126" i="3" s="1"/>
  <c r="Z1126" i="3" s="1"/>
  <c r="AA1126" i="3" s="1"/>
  <c r="W1127" i="3"/>
  <c r="X1127" i="3" s="1"/>
  <c r="Y1127" i="3" s="1"/>
  <c r="Z1127" i="3" s="1"/>
  <c r="X1130" i="3"/>
  <c r="Y1130" i="3" s="1"/>
  <c r="Z1130" i="3" s="1"/>
  <c r="AA1130" i="3" s="1"/>
  <c r="X1133" i="3"/>
  <c r="Y1133" i="3" s="1"/>
  <c r="Z1133" i="3" s="1"/>
  <c r="AA1133" i="3" s="1"/>
  <c r="Q1139" i="3"/>
  <c r="P1139" i="3"/>
  <c r="W1142" i="3"/>
  <c r="X1142" i="3" s="1"/>
  <c r="Y1142" i="3" s="1"/>
  <c r="Z1142" i="3" s="1"/>
  <c r="AA1142" i="3" s="1"/>
  <c r="W1143" i="3"/>
  <c r="X1143" i="3" s="1"/>
  <c r="Y1143" i="3" s="1"/>
  <c r="Z1143" i="3" s="1"/>
  <c r="X1146" i="3"/>
  <c r="Y1146" i="3" s="1"/>
  <c r="Z1146" i="3" s="1"/>
  <c r="AA1146" i="3" s="1"/>
  <c r="Q1155" i="3"/>
  <c r="P1155" i="3"/>
  <c r="W1158" i="3"/>
  <c r="X1158" i="3" s="1"/>
  <c r="Y1158" i="3" s="1"/>
  <c r="Z1158" i="3" s="1"/>
  <c r="AA1158" i="3" s="1"/>
  <c r="W1159" i="3"/>
  <c r="X1159" i="3" s="1"/>
  <c r="Y1159" i="3" s="1"/>
  <c r="Z1159" i="3" s="1"/>
  <c r="X1162" i="3"/>
  <c r="Y1162" i="3" s="1"/>
  <c r="Z1162" i="3" s="1"/>
  <c r="AA1162" i="3" s="1"/>
  <c r="X1165" i="3"/>
  <c r="Y1165" i="3" s="1"/>
  <c r="Z1165" i="3" s="1"/>
  <c r="AA1165" i="3" s="1"/>
  <c r="Z1168" i="3"/>
  <c r="AA1168" i="3" s="1"/>
  <c r="Q1171" i="3"/>
  <c r="P1171" i="3"/>
  <c r="W1174" i="3"/>
  <c r="X1174" i="3" s="1"/>
  <c r="Y1174" i="3" s="1"/>
  <c r="Z1174" i="3" s="1"/>
  <c r="AA1174" i="3" s="1"/>
  <c r="W1175" i="3"/>
  <c r="X1175" i="3" s="1"/>
  <c r="Y1175" i="3" s="1"/>
  <c r="Z1175" i="3" s="1"/>
  <c r="W1182" i="3"/>
  <c r="X1182" i="3" s="1"/>
  <c r="Y1182" i="3" s="1"/>
  <c r="Z1182" i="3" s="1"/>
  <c r="W1183" i="3"/>
  <c r="X1183" i="3" s="1"/>
  <c r="Y1183" i="3" s="1"/>
  <c r="Z1183" i="3" s="1"/>
  <c r="W1190" i="3"/>
  <c r="X1190" i="3" s="1"/>
  <c r="Y1190" i="3" s="1"/>
  <c r="Z1190" i="3" s="1"/>
  <c r="AA1190" i="3" s="1"/>
  <c r="W1191" i="3"/>
  <c r="X1191" i="3" s="1"/>
  <c r="Y1191" i="3" s="1"/>
  <c r="Z1191" i="3" s="1"/>
  <c r="Q1195" i="3"/>
  <c r="P1195" i="3"/>
  <c r="W1200" i="3"/>
  <c r="X1200" i="3" s="1"/>
  <c r="Y1200" i="3" s="1"/>
  <c r="Z1200" i="3" s="1"/>
  <c r="AA1200" i="3" s="1"/>
  <c r="X1206" i="3"/>
  <c r="Y1206" i="3" s="1"/>
  <c r="Z1206" i="3" s="1"/>
  <c r="X1209" i="3"/>
  <c r="Y1209" i="3" s="1"/>
  <c r="Z1209" i="3" s="1"/>
  <c r="AA1209" i="3" s="1"/>
  <c r="X1213" i="3"/>
  <c r="Y1213" i="3" s="1"/>
  <c r="Z1213" i="3" s="1"/>
  <c r="AA1213" i="3" s="1"/>
  <c r="X1215" i="3"/>
  <c r="Y1215" i="3" s="1"/>
  <c r="Z1215" i="3" s="1"/>
  <c r="AA1215" i="3" s="1"/>
  <c r="Z1216" i="3"/>
  <c r="AA1216" i="3" s="1"/>
  <c r="W1226" i="3"/>
  <c r="X1226" i="3" s="1"/>
  <c r="Y1226" i="3" s="1"/>
  <c r="Z1226" i="3" s="1"/>
  <c r="AA1226" i="3" s="1"/>
  <c r="W1227" i="3"/>
  <c r="X1227" i="3" s="1"/>
  <c r="Y1227" i="3" s="1"/>
  <c r="Z1227" i="3" s="1"/>
  <c r="Q1231" i="3"/>
  <c r="AA1231" i="3" s="1"/>
  <c r="P1231" i="3"/>
  <c r="X1235" i="3"/>
  <c r="Y1235" i="3" s="1"/>
  <c r="Z1235" i="3" s="1"/>
  <c r="Z1236" i="3"/>
  <c r="AA1236" i="3" s="1"/>
  <c r="W1242" i="3"/>
  <c r="X1242" i="3" s="1"/>
  <c r="Y1242" i="3" s="1"/>
  <c r="Z1242" i="3" s="1"/>
  <c r="AA1242" i="3" s="1"/>
  <c r="W1243" i="3"/>
  <c r="X1243" i="3" s="1"/>
  <c r="Y1243" i="3" s="1"/>
  <c r="Z1243" i="3" s="1"/>
  <c r="Q1247" i="3"/>
  <c r="AA1247" i="3" s="1"/>
  <c r="P1247" i="3"/>
  <c r="X1250" i="3"/>
  <c r="Y1250" i="3" s="1"/>
  <c r="Z1250" i="3" s="1"/>
  <c r="AA1250" i="3" s="1"/>
  <c r="Q1259" i="3"/>
  <c r="P1259" i="3"/>
  <c r="Q1263" i="3"/>
  <c r="P1263" i="3"/>
  <c r="Q1267" i="3"/>
  <c r="P1267" i="3"/>
  <c r="Z1268" i="3"/>
  <c r="AA1268" i="3" s="1"/>
  <c r="X1270" i="3"/>
  <c r="Y1270" i="3" s="1"/>
  <c r="Z1270" i="3" s="1"/>
  <c r="AA1270" i="3" s="1"/>
  <c r="X1286" i="3"/>
  <c r="Y1286" i="3" s="1"/>
  <c r="Z1286" i="3" s="1"/>
  <c r="AA1286" i="3" s="1"/>
  <c r="W1287" i="3"/>
  <c r="X1287" i="3" s="1"/>
  <c r="Y1287" i="3" s="1"/>
  <c r="Z1287" i="3" s="1"/>
  <c r="AA1287" i="3" s="1"/>
  <c r="AA1302" i="3"/>
  <c r="X1322" i="3"/>
  <c r="Y1322" i="3" s="1"/>
  <c r="Z1322" i="3" s="1"/>
  <c r="AA1322" i="3" s="1"/>
  <c r="W1323" i="3"/>
  <c r="X1323" i="3" s="1"/>
  <c r="Y1323" i="3" s="1"/>
  <c r="Z1323" i="3" s="1"/>
  <c r="AA1323" i="3" s="1"/>
  <c r="X1330" i="3"/>
  <c r="Y1330" i="3" s="1"/>
  <c r="Z1330" i="3" s="1"/>
  <c r="AA1330" i="3" s="1"/>
  <c r="W1331" i="3"/>
  <c r="X1331" i="3" s="1"/>
  <c r="Y1331" i="3" s="1"/>
  <c r="Z1331" i="3" s="1"/>
  <c r="AA1331" i="3" s="1"/>
  <c r="W1336" i="3"/>
  <c r="X1336" i="3" s="1"/>
  <c r="Y1336" i="3" s="1"/>
  <c r="Z1336" i="3" s="1"/>
  <c r="AA1336" i="3" s="1"/>
  <c r="X1339" i="3"/>
  <c r="Y1339" i="3" s="1"/>
  <c r="Z1339" i="3" s="1"/>
  <c r="AA1339" i="3" s="1"/>
  <c r="X1346" i="3"/>
  <c r="Y1346" i="3" s="1"/>
  <c r="Z1346" i="3" s="1"/>
  <c r="AA1346" i="3" s="1"/>
  <c r="W1347" i="3"/>
  <c r="X1347" i="3" s="1"/>
  <c r="Y1347" i="3" s="1"/>
  <c r="Z1347" i="3" s="1"/>
  <c r="AA1347" i="3" s="1"/>
  <c r="W1352" i="3"/>
  <c r="X1352" i="3" s="1"/>
  <c r="Y1352" i="3" s="1"/>
  <c r="Z1352" i="3" s="1"/>
  <c r="AA1352" i="3" s="1"/>
  <c r="X1353" i="3"/>
  <c r="Y1353" i="3" s="1"/>
  <c r="Z1353" i="3" s="1"/>
  <c r="AA1353" i="3" s="1"/>
  <c r="X1355" i="3"/>
  <c r="Y1355" i="3" s="1"/>
  <c r="W1359" i="3"/>
  <c r="X1359" i="3" s="1"/>
  <c r="Y1359" i="3" s="1"/>
  <c r="Z1359" i="3" s="1"/>
  <c r="AA1359" i="3" s="1"/>
  <c r="X1367" i="3"/>
  <c r="Y1367" i="3" s="1"/>
  <c r="Z1367" i="3" s="1"/>
  <c r="AA1367" i="3" s="1"/>
  <c r="W1372" i="3"/>
  <c r="X1372" i="3" s="1"/>
  <c r="Y1372" i="3" s="1"/>
  <c r="Z1372" i="3" s="1"/>
  <c r="AA1372" i="3" s="1"/>
  <c r="X1375" i="3"/>
  <c r="Y1375" i="3" s="1"/>
  <c r="Z1375" i="3" s="1"/>
  <c r="AA1375" i="3" s="1"/>
  <c r="W1380" i="3"/>
  <c r="X1380" i="3" s="1"/>
  <c r="Y1380" i="3" s="1"/>
  <c r="Z1380" i="3" s="1"/>
  <c r="AA1380" i="3" s="1"/>
  <c r="Z915" i="3"/>
  <c r="AA915" i="3" s="1"/>
  <c r="X928" i="3"/>
  <c r="Y928" i="3" s="1"/>
  <c r="Z928" i="3" s="1"/>
  <c r="AA928" i="3" s="1"/>
  <c r="Q945" i="3"/>
  <c r="AA945" i="3" s="1"/>
  <c r="P945" i="3"/>
  <c r="Q949" i="3"/>
  <c r="AA949" i="3" s="1"/>
  <c r="P949" i="3"/>
  <c r="Q967" i="3"/>
  <c r="AA967" i="3" s="1"/>
  <c r="P967" i="3"/>
  <c r="Z978" i="3"/>
  <c r="AA978" i="3" s="1"/>
  <c r="W980" i="3"/>
  <c r="X980" i="3" s="1"/>
  <c r="Y980" i="3" s="1"/>
  <c r="Z980" i="3" s="1"/>
  <c r="AA980" i="3" s="1"/>
  <c r="Q989" i="3"/>
  <c r="P989" i="3"/>
  <c r="X995" i="3"/>
  <c r="Y995" i="3" s="1"/>
  <c r="Z995" i="3" s="1"/>
  <c r="AA995" i="3" s="1"/>
  <c r="Q1005" i="3"/>
  <c r="P1005" i="3"/>
  <c r="X1011" i="3"/>
  <c r="Y1011" i="3" s="1"/>
  <c r="Z1011" i="3" s="1"/>
  <c r="AA1011" i="3" s="1"/>
  <c r="Q1015" i="3"/>
  <c r="P1015" i="3"/>
  <c r="X1022" i="3"/>
  <c r="Y1022" i="3" s="1"/>
  <c r="Z1022" i="3" s="1"/>
  <c r="AA1022" i="3" s="1"/>
  <c r="X1027" i="3"/>
  <c r="Y1027" i="3" s="1"/>
  <c r="Z1028" i="3"/>
  <c r="AA1028" i="3" s="1"/>
  <c r="Q1031" i="3"/>
  <c r="P1031" i="3"/>
  <c r="X1043" i="3"/>
  <c r="Y1043" i="3" s="1"/>
  <c r="Z1043" i="3" s="1"/>
  <c r="Q1047" i="3"/>
  <c r="P1047" i="3"/>
  <c r="X1054" i="3"/>
  <c r="Y1054" i="3" s="1"/>
  <c r="Z1054" i="3" s="1"/>
  <c r="AA1054" i="3" s="1"/>
  <c r="X1059" i="3"/>
  <c r="Y1059" i="3" s="1"/>
  <c r="Z1060" i="3"/>
  <c r="AA1060" i="3" s="1"/>
  <c r="Q1063" i="3"/>
  <c r="P1063" i="3"/>
  <c r="X1075" i="3"/>
  <c r="Y1075" i="3" s="1"/>
  <c r="Q1079" i="3"/>
  <c r="P1079" i="3"/>
  <c r="Q1095" i="3"/>
  <c r="P1095" i="3"/>
  <c r="X1107" i="3"/>
  <c r="Y1107" i="3" s="1"/>
  <c r="Z1107" i="3" s="1"/>
  <c r="Q1111" i="3"/>
  <c r="P1111" i="3"/>
  <c r="X1123" i="3"/>
  <c r="Y1123" i="3" s="1"/>
  <c r="Z1124" i="3"/>
  <c r="AA1124" i="3" s="1"/>
  <c r="Q1127" i="3"/>
  <c r="P1127" i="3"/>
  <c r="X1139" i="3"/>
  <c r="Y1139" i="3" s="1"/>
  <c r="Z1139" i="3" s="1"/>
  <c r="AA1139" i="3" s="1"/>
  <c r="Q1143" i="3"/>
  <c r="P1143" i="3"/>
  <c r="X1155" i="3"/>
  <c r="Y1155" i="3" s="1"/>
  <c r="Z1156" i="3"/>
  <c r="AA1156" i="3" s="1"/>
  <c r="Q1159" i="3"/>
  <c r="P1159" i="3"/>
  <c r="X1166" i="3"/>
  <c r="Y1166" i="3" s="1"/>
  <c r="Z1166" i="3" s="1"/>
  <c r="AA1166" i="3" s="1"/>
  <c r="X1171" i="3"/>
  <c r="Y1171" i="3" s="1"/>
  <c r="Z1171" i="3" s="1"/>
  <c r="Q1175" i="3"/>
  <c r="P1175" i="3"/>
  <c r="Q1183" i="3"/>
  <c r="P1183" i="3"/>
  <c r="Q1191" i="3"/>
  <c r="P1191" i="3"/>
  <c r="X1195" i="3"/>
  <c r="Y1195" i="3" s="1"/>
  <c r="Z1195" i="3" s="1"/>
  <c r="AA1195" i="3" s="1"/>
  <c r="Z1196" i="3"/>
  <c r="AA1196" i="3" s="1"/>
  <c r="X1204" i="3"/>
  <c r="Y1204" i="3" s="1"/>
  <c r="Z1204" i="3" s="1"/>
  <c r="X1214" i="3"/>
  <c r="Y1214" i="3" s="1"/>
  <c r="Z1214" i="3" s="1"/>
  <c r="AA1214" i="3" s="1"/>
  <c r="Q1227" i="3"/>
  <c r="P1227" i="3"/>
  <c r="AA1232" i="3"/>
  <c r="X1233" i="3"/>
  <c r="Y1233" i="3" s="1"/>
  <c r="Z1233" i="3" s="1"/>
  <c r="AA1233" i="3" s="1"/>
  <c r="Q1243" i="3"/>
  <c r="P1243" i="3"/>
  <c r="X1259" i="3"/>
  <c r="Y1259" i="3" s="1"/>
  <c r="X1260" i="3"/>
  <c r="Y1260" i="3" s="1"/>
  <c r="Z1260" i="3" s="1"/>
  <c r="AA1260" i="3" s="1"/>
  <c r="X1263" i="3"/>
  <c r="Y1263" i="3" s="1"/>
  <c r="Z1263" i="3" s="1"/>
  <c r="X1264" i="3"/>
  <c r="Y1264" i="3" s="1"/>
  <c r="Z1264" i="3" s="1"/>
  <c r="AA1264" i="3" s="1"/>
  <c r="Z1272" i="3"/>
  <c r="AA1272" i="3" s="1"/>
  <c r="Z1276" i="3"/>
  <c r="AA1276" i="3" s="1"/>
  <c r="Z1280" i="3"/>
  <c r="AA1280" i="3" s="1"/>
  <c r="AA1282" i="3"/>
  <c r="X1291" i="3"/>
  <c r="Y1291" i="3" s="1"/>
  <c r="Z1291" i="3" s="1"/>
  <c r="AA1291" i="3" s="1"/>
  <c r="AA1304" i="3"/>
  <c r="X1326" i="3"/>
  <c r="Y1326" i="3" s="1"/>
  <c r="Z1326" i="3" s="1"/>
  <c r="AA1326" i="3" s="1"/>
  <c r="X1335" i="3"/>
  <c r="Y1335" i="3" s="1"/>
  <c r="Z1335" i="3" s="1"/>
  <c r="AA1335" i="3" s="1"/>
  <c r="X1342" i="3"/>
  <c r="Y1342" i="3" s="1"/>
  <c r="Z1342" i="3" s="1"/>
  <c r="AA1342" i="3" s="1"/>
  <c r="X1351" i="3"/>
  <c r="Y1351" i="3" s="1"/>
  <c r="W1360" i="3"/>
  <c r="X1360" i="3" s="1"/>
  <c r="Y1360" i="3" s="1"/>
  <c r="Z1360" i="3" s="1"/>
  <c r="AA1360" i="3" s="1"/>
  <c r="X1362" i="3"/>
  <c r="Y1362" i="3" s="1"/>
  <c r="Z1362" i="3" s="1"/>
  <c r="AA1362" i="3" s="1"/>
  <c r="X1371" i="3"/>
  <c r="Y1371" i="3" s="1"/>
  <c r="Z1371" i="3" s="1"/>
  <c r="AA1371" i="3" s="1"/>
  <c r="X1379" i="3"/>
  <c r="Y1379" i="3" s="1"/>
  <c r="Z1379" i="3" s="1"/>
  <c r="AA1379" i="3" s="1"/>
  <c r="X1387" i="3"/>
  <c r="Y1387" i="3" s="1"/>
  <c r="X1284" i="3"/>
  <c r="Y1284" i="3" s="1"/>
  <c r="Z1284" i="3" s="1"/>
  <c r="AA1284" i="3" s="1"/>
  <c r="X1292" i="3"/>
  <c r="Y1292" i="3" s="1"/>
  <c r="Z1292" i="3" s="1"/>
  <c r="AA1292" i="3" s="1"/>
  <c r="X1296" i="3"/>
  <c r="Y1296" i="3" s="1"/>
  <c r="Z1296" i="3" s="1"/>
  <c r="X1300" i="3"/>
  <c r="Y1300" i="3" s="1"/>
  <c r="Z1300" i="3" s="1"/>
  <c r="AA1300" i="3" s="1"/>
  <c r="X1308" i="3"/>
  <c r="Y1308" i="3" s="1"/>
  <c r="Z1308" i="3" s="1"/>
  <c r="AA1308" i="3" s="1"/>
  <c r="X1312" i="3"/>
  <c r="Y1312" i="3" s="1"/>
  <c r="Z1312" i="3" s="1"/>
  <c r="AA1312" i="3" s="1"/>
  <c r="X1316" i="3"/>
  <c r="Y1316" i="3" s="1"/>
  <c r="Z1316" i="3" s="1"/>
  <c r="X1320" i="3"/>
  <c r="Y1320" i="3" s="1"/>
  <c r="Z1320" i="3" s="1"/>
  <c r="AA1320" i="3" s="1"/>
  <c r="X1328" i="3"/>
  <c r="Y1328" i="3" s="1"/>
  <c r="Z1328" i="3" s="1"/>
  <c r="X1332" i="3"/>
  <c r="Y1332" i="3" s="1"/>
  <c r="Z1332" i="3" s="1"/>
  <c r="AA1332" i="3" s="1"/>
  <c r="X1348" i="3"/>
  <c r="Y1348" i="3" s="1"/>
  <c r="Z1348" i="3" s="1"/>
  <c r="AA1348" i="3" s="1"/>
  <c r="X1368" i="3"/>
  <c r="Y1368" i="3" s="1"/>
  <c r="Z1368" i="3" s="1"/>
  <c r="AA1368" i="3" s="1"/>
  <c r="X1376" i="3"/>
  <c r="Y1376" i="3" s="1"/>
  <c r="Z1376" i="3" s="1"/>
  <c r="AA1376" i="3" s="1"/>
  <c r="X1384" i="3"/>
  <c r="Y1384" i="3" s="1"/>
  <c r="Z1384" i="3" s="1"/>
  <c r="AA1384" i="3" s="1"/>
  <c r="X1388" i="3"/>
  <c r="Y1388" i="3" s="1"/>
  <c r="Z1388" i="3" s="1"/>
  <c r="AA1388" i="3" s="1"/>
  <c r="Q1393" i="3"/>
  <c r="P1393" i="3"/>
  <c r="Q1401" i="3"/>
  <c r="P1401" i="3"/>
  <c r="Q1413" i="3"/>
  <c r="P1413" i="3"/>
  <c r="Q1423" i="3"/>
  <c r="P1423" i="3"/>
  <c r="Q1443" i="3"/>
  <c r="P1443" i="3"/>
  <c r="X953" i="3"/>
  <c r="Y953" i="3" s="1"/>
  <c r="Z953" i="3" s="1"/>
  <c r="S1534" i="3"/>
  <c r="X979" i="3"/>
  <c r="Y979" i="3" s="1"/>
  <c r="Z979" i="3" s="1"/>
  <c r="AA979" i="3" s="1"/>
  <c r="Z985" i="3"/>
  <c r="Z989" i="3"/>
  <c r="AA989" i="3" s="1"/>
  <c r="Z1019" i="3"/>
  <c r="Z1027" i="3"/>
  <c r="AA1027" i="3" s="1"/>
  <c r="Z1035" i="3"/>
  <c r="Z1051" i="3"/>
  <c r="AA1051" i="3" s="1"/>
  <c r="Z1059" i="3"/>
  <c r="Z1067" i="3"/>
  <c r="Z1075" i="3"/>
  <c r="Z1083" i="3"/>
  <c r="AA1083" i="3" s="1"/>
  <c r="Z1123" i="3"/>
  <c r="AA1123" i="3" s="1"/>
  <c r="Z1131" i="3"/>
  <c r="AA1131" i="3" s="1"/>
  <c r="Z1147" i="3"/>
  <c r="AA1147" i="3" s="1"/>
  <c r="Z1155" i="3"/>
  <c r="Z1163" i="3"/>
  <c r="AA1163" i="3" s="1"/>
  <c r="Z1179" i="3"/>
  <c r="AA1179" i="3" s="1"/>
  <c r="Z1187" i="3"/>
  <c r="X1197" i="3"/>
  <c r="Y1197" i="3" s="1"/>
  <c r="Z1197" i="3" s="1"/>
  <c r="AA1197" i="3" s="1"/>
  <c r="Z1199" i="3"/>
  <c r="X1217" i="3"/>
  <c r="Y1217" i="3" s="1"/>
  <c r="Z1217" i="3" s="1"/>
  <c r="AA1217" i="3" s="1"/>
  <c r="Z1239" i="3"/>
  <c r="AA1239" i="3" s="1"/>
  <c r="Z1251" i="3"/>
  <c r="AA1251" i="3" s="1"/>
  <c r="X1253" i="3"/>
  <c r="Y1253" i="3" s="1"/>
  <c r="Z1253" i="3" s="1"/>
  <c r="X1257" i="3"/>
  <c r="Y1257" i="3" s="1"/>
  <c r="Z1257" i="3" s="1"/>
  <c r="Z1259" i="3"/>
  <c r="X1273" i="3"/>
  <c r="Y1273" i="3" s="1"/>
  <c r="Z1273" i="3" s="1"/>
  <c r="Z1275" i="3"/>
  <c r="X1277" i="3"/>
  <c r="Y1277" i="3" s="1"/>
  <c r="Z1277" i="3" s="1"/>
  <c r="Z1279" i="3"/>
  <c r="X1281" i="3"/>
  <c r="Y1281" i="3" s="1"/>
  <c r="Z1281" i="3" s="1"/>
  <c r="AA1281" i="3" s="1"/>
  <c r="P1283" i="3"/>
  <c r="P1287" i="3"/>
  <c r="P1291" i="3"/>
  <c r="P1295" i="3"/>
  <c r="P1299" i="3"/>
  <c r="P1307" i="3"/>
  <c r="P1311" i="3"/>
  <c r="P1315" i="3"/>
  <c r="Z1315" i="3"/>
  <c r="AA1315" i="3" s="1"/>
  <c r="P1319" i="3"/>
  <c r="Z1319" i="3"/>
  <c r="AA1319" i="3" s="1"/>
  <c r="P1323" i="3"/>
  <c r="P1327" i="3"/>
  <c r="Z1327" i="3"/>
  <c r="AA1327" i="3" s="1"/>
  <c r="X1329" i="3"/>
  <c r="Y1329" i="3" s="1"/>
  <c r="Z1329" i="3" s="1"/>
  <c r="AA1329" i="3" s="1"/>
  <c r="P1331" i="3"/>
  <c r="X1333" i="3"/>
  <c r="Y1333" i="3" s="1"/>
  <c r="Z1333" i="3" s="1"/>
  <c r="P1335" i="3"/>
  <c r="P1339" i="3"/>
  <c r="X1341" i="3"/>
  <c r="Y1341" i="3" s="1"/>
  <c r="Z1341" i="3" s="1"/>
  <c r="AA1341" i="3" s="1"/>
  <c r="P1343" i="3"/>
  <c r="P1347" i="3"/>
  <c r="X1349" i="3"/>
  <c r="Y1349" i="3" s="1"/>
  <c r="Z1349" i="3" s="1"/>
  <c r="AA1349" i="3" s="1"/>
  <c r="P1351" i="3"/>
  <c r="Z1351" i="3"/>
  <c r="AA1351" i="3" s="1"/>
  <c r="P1355" i="3"/>
  <c r="Z1355" i="3"/>
  <c r="AA1355" i="3" s="1"/>
  <c r="P1359" i="3"/>
  <c r="X1361" i="3"/>
  <c r="Y1361" i="3" s="1"/>
  <c r="Z1361" i="3" s="1"/>
  <c r="AA1361" i="3" s="1"/>
  <c r="P1363" i="3"/>
  <c r="X1365" i="3"/>
  <c r="Y1365" i="3" s="1"/>
  <c r="Z1365" i="3" s="1"/>
  <c r="P1367" i="3"/>
  <c r="P1371" i="3"/>
  <c r="X1373" i="3"/>
  <c r="Y1373" i="3" s="1"/>
  <c r="Z1373" i="3" s="1"/>
  <c r="AA1373" i="3" s="1"/>
  <c r="P1375" i="3"/>
  <c r="X1377" i="3"/>
  <c r="Y1377" i="3" s="1"/>
  <c r="Z1377" i="3" s="1"/>
  <c r="P1379" i="3"/>
  <c r="P1383" i="3"/>
  <c r="P1387" i="3"/>
  <c r="Z1387" i="3"/>
  <c r="AA1387" i="3" s="1"/>
  <c r="W1394" i="3"/>
  <c r="X1394" i="3" s="1"/>
  <c r="Y1394" i="3" s="1"/>
  <c r="Z1394" i="3" s="1"/>
  <c r="AA1394" i="3" s="1"/>
  <c r="Q1397" i="3"/>
  <c r="P1397" i="3"/>
  <c r="Z1398" i="3"/>
  <c r="AA1398" i="3" s="1"/>
  <c r="Q1405" i="3"/>
  <c r="P1405" i="3"/>
  <c r="Q1409" i="3"/>
  <c r="P1409" i="3"/>
  <c r="X1413" i="3"/>
  <c r="Y1413" i="3" s="1"/>
  <c r="Z1413" i="3" s="1"/>
  <c r="W1416" i="3"/>
  <c r="X1416" i="3" s="1"/>
  <c r="Y1416" i="3" s="1"/>
  <c r="Z1416" i="3" s="1"/>
  <c r="AA1416" i="3" s="1"/>
  <c r="W1417" i="3"/>
  <c r="W1424" i="3"/>
  <c r="X1424" i="3" s="1"/>
  <c r="Y1424" i="3" s="1"/>
  <c r="Z1424" i="3" s="1"/>
  <c r="AA1424" i="3" s="1"/>
  <c r="W1426" i="3"/>
  <c r="X1426" i="3" s="1"/>
  <c r="Y1426" i="3" s="1"/>
  <c r="Z1426" i="3" s="1"/>
  <c r="AA1426" i="3" s="1"/>
  <c r="W1427" i="3"/>
  <c r="X1427" i="3" s="1"/>
  <c r="Y1427" i="3" s="1"/>
  <c r="Z1427" i="3" s="1"/>
  <c r="Q1431" i="3"/>
  <c r="P1431" i="3"/>
  <c r="X1434" i="3"/>
  <c r="Y1434" i="3" s="1"/>
  <c r="Z1434" i="3" s="1"/>
  <c r="AA1434" i="3" s="1"/>
  <c r="Q1447" i="3"/>
  <c r="P1447" i="3"/>
  <c r="X1453" i="3"/>
  <c r="Y1453" i="3" s="1"/>
  <c r="Z1453" i="3" s="1"/>
  <c r="AA1453" i="3" s="1"/>
  <c r="X1456" i="3"/>
  <c r="Y1456" i="3" s="1"/>
  <c r="Z1456" i="3" s="1"/>
  <c r="X1464" i="3"/>
  <c r="Y1464" i="3" s="1"/>
  <c r="Z1464" i="3" s="1"/>
  <c r="AA1464" i="3" s="1"/>
  <c r="X1468" i="3"/>
  <c r="Y1468" i="3" s="1"/>
  <c r="Z1468" i="3" s="1"/>
  <c r="AA1468" i="3" s="1"/>
  <c r="P952" i="3"/>
  <c r="O1534" i="3"/>
  <c r="Z964" i="3"/>
  <c r="P970" i="3"/>
  <c r="P974" i="3"/>
  <c r="P978" i="3"/>
  <c r="P1200" i="3"/>
  <c r="P1252" i="3"/>
  <c r="P1260" i="3"/>
  <c r="P1264" i="3"/>
  <c r="P1272" i="3"/>
  <c r="P1276" i="3"/>
  <c r="P1280" i="3"/>
  <c r="P1332" i="3"/>
  <c r="P1336" i="3"/>
  <c r="P1340" i="3"/>
  <c r="P1344" i="3"/>
  <c r="P1348" i="3"/>
  <c r="P1352" i="3"/>
  <c r="P1372" i="3"/>
  <c r="P1380" i="3"/>
  <c r="X1390" i="3"/>
  <c r="Y1390" i="3" s="1"/>
  <c r="Z1390" i="3" s="1"/>
  <c r="AA1390" i="3" s="1"/>
  <c r="X1397" i="3"/>
  <c r="Y1397" i="3" s="1"/>
  <c r="Z1397" i="3" s="1"/>
  <c r="W1400" i="3"/>
  <c r="X1400" i="3" s="1"/>
  <c r="Y1400" i="3" s="1"/>
  <c r="Z1400" i="3" s="1"/>
  <c r="X1405" i="3"/>
  <c r="Y1405" i="3" s="1"/>
  <c r="Z1405" i="3" s="1"/>
  <c r="X1409" i="3"/>
  <c r="Y1409" i="3" s="1"/>
  <c r="Z1409" i="3" s="1"/>
  <c r="Q1417" i="3"/>
  <c r="P1417" i="3"/>
  <c r="W1420" i="3"/>
  <c r="X1420" i="3" s="1"/>
  <c r="Y1420" i="3" s="1"/>
  <c r="Z1420" i="3" s="1"/>
  <c r="AA1420" i="3" s="1"/>
  <c r="Q1427" i="3"/>
  <c r="P1427" i="3"/>
  <c r="Z1428" i="3"/>
  <c r="AA1428" i="3" s="1"/>
  <c r="W1435" i="3"/>
  <c r="X1435" i="3" s="1"/>
  <c r="Y1435" i="3" s="1"/>
  <c r="Z1435" i="3" s="1"/>
  <c r="W1439" i="3"/>
  <c r="X1439" i="3" s="1"/>
  <c r="Y1439" i="3" s="1"/>
  <c r="Z1439" i="3" s="1"/>
  <c r="X1444" i="3"/>
  <c r="Y1444" i="3" s="1"/>
  <c r="Z1444" i="3" s="1"/>
  <c r="AA1444" i="3" s="1"/>
  <c r="X1447" i="3"/>
  <c r="Y1447" i="3" s="1"/>
  <c r="Z1447" i="3" s="1"/>
  <c r="X1448" i="3"/>
  <c r="Y1448" i="3" s="1"/>
  <c r="Z1448" i="3" s="1"/>
  <c r="AA1448" i="3" s="1"/>
  <c r="W1451" i="3"/>
  <c r="X1451" i="3" s="1"/>
  <c r="Y1451" i="3" s="1"/>
  <c r="Z1451" i="3" s="1"/>
  <c r="Z1462" i="3"/>
  <c r="AA1462" i="3" s="1"/>
  <c r="Z1466" i="3"/>
  <c r="AA1466" i="3" s="1"/>
  <c r="Z1470" i="3"/>
  <c r="AA1470" i="3" s="1"/>
  <c r="Z1474" i="3"/>
  <c r="AA1474" i="3" s="1"/>
  <c r="X1498" i="3"/>
  <c r="Y1498" i="3" s="1"/>
  <c r="Z1498" i="3" s="1"/>
  <c r="AA1498" i="3" s="1"/>
  <c r="W1392" i="3"/>
  <c r="X1392" i="3" s="1"/>
  <c r="Y1392" i="3" s="1"/>
  <c r="Z1392" i="3" s="1"/>
  <c r="AA1392" i="3" s="1"/>
  <c r="W1393" i="3"/>
  <c r="X1393" i="3" s="1"/>
  <c r="Y1393" i="3" s="1"/>
  <c r="Z1393" i="3" s="1"/>
  <c r="X1396" i="3"/>
  <c r="Y1396" i="3" s="1"/>
  <c r="Z1396" i="3" s="1"/>
  <c r="AA1396" i="3" s="1"/>
  <c r="Z1402" i="3"/>
  <c r="AA1402" i="3" s="1"/>
  <c r="W1412" i="3"/>
  <c r="X1412" i="3" s="1"/>
  <c r="Y1412" i="3" s="1"/>
  <c r="Z1412" i="3" s="1"/>
  <c r="AA1412" i="3" s="1"/>
  <c r="X1417" i="3"/>
  <c r="Y1417" i="3" s="1"/>
  <c r="Q1421" i="3"/>
  <c r="P1421" i="3"/>
  <c r="X1430" i="3"/>
  <c r="Y1430" i="3" s="1"/>
  <c r="Z1430" i="3" s="1"/>
  <c r="AA1430" i="3" s="1"/>
  <c r="Q1435" i="3"/>
  <c r="P1435" i="3"/>
  <c r="Q1439" i="3"/>
  <c r="P1439" i="3"/>
  <c r="Z1440" i="3"/>
  <c r="AA1440" i="3" s="1"/>
  <c r="W1442" i="3"/>
  <c r="X1442" i="3" s="1"/>
  <c r="Y1442" i="3" s="1"/>
  <c r="Z1442" i="3" s="1"/>
  <c r="AA1442" i="3" s="1"/>
  <c r="W1443" i="3"/>
  <c r="X1443" i="3" s="1"/>
  <c r="Y1443" i="3" s="1"/>
  <c r="Z1443" i="3" s="1"/>
  <c r="Q1451" i="3"/>
  <c r="P1451" i="3"/>
  <c r="Q1457" i="3"/>
  <c r="P1457" i="3"/>
  <c r="Q1461" i="3"/>
  <c r="P1461" i="3"/>
  <c r="Q1465" i="3"/>
  <c r="P1465" i="3"/>
  <c r="Q1469" i="3"/>
  <c r="AA1469" i="3" s="1"/>
  <c r="P1469" i="3"/>
  <c r="Q1473" i="3"/>
  <c r="P1473" i="3"/>
  <c r="X1477" i="3"/>
  <c r="Y1477" i="3" s="1"/>
  <c r="Z1477" i="3" s="1"/>
  <c r="W1480" i="3"/>
  <c r="X1480" i="3" s="1"/>
  <c r="Y1480" i="3" s="1"/>
  <c r="Z1480" i="3" s="1"/>
  <c r="AA1480" i="3" s="1"/>
  <c r="W1481" i="3"/>
  <c r="X1481" i="3" s="1"/>
  <c r="Y1481" i="3" s="1"/>
  <c r="Z1481" i="3" s="1"/>
  <c r="Z1482" i="3"/>
  <c r="AA1482" i="3" s="1"/>
  <c r="W1484" i="3"/>
  <c r="X1484" i="3" s="1"/>
  <c r="Y1484" i="3" s="1"/>
  <c r="Z1484" i="3" s="1"/>
  <c r="AA1484" i="3" s="1"/>
  <c r="W1485" i="3"/>
  <c r="X1485" i="3" s="1"/>
  <c r="Y1485" i="3" s="1"/>
  <c r="Z1485" i="3" s="1"/>
  <c r="Q1489" i="3"/>
  <c r="P1489" i="3"/>
  <c r="X1501" i="3"/>
  <c r="Y1501" i="3" s="1"/>
  <c r="Z1501" i="3" s="1"/>
  <c r="AA1515" i="3"/>
  <c r="AA1519" i="3"/>
  <c r="Q1542" i="3"/>
  <c r="AA1542" i="3" s="1"/>
  <c r="P1542" i="3"/>
  <c r="W1554" i="3"/>
  <c r="Q1569" i="3"/>
  <c r="AA1569" i="3" s="1"/>
  <c r="P1569" i="3"/>
  <c r="W1573" i="3"/>
  <c r="Q1588" i="3"/>
  <c r="AA1588" i="3" s="1"/>
  <c r="P1588" i="3"/>
  <c r="W1613" i="3"/>
  <c r="X1613" i="3" s="1"/>
  <c r="Y1613" i="3" s="1"/>
  <c r="Z1613" i="3" s="1"/>
  <c r="AA1613" i="3" s="1"/>
  <c r="W1621" i="3"/>
  <c r="X1621" i="3"/>
  <c r="Y1621" i="3" s="1"/>
  <c r="Z1621" i="3" s="1"/>
  <c r="AA1621" i="3" s="1"/>
  <c r="Q1630" i="3"/>
  <c r="AA1630" i="3" s="1"/>
  <c r="P1630" i="3"/>
  <c r="Q1632" i="3"/>
  <c r="AA1632" i="3" s="1"/>
  <c r="P1632" i="3"/>
  <c r="Q1637" i="3"/>
  <c r="AA1637" i="3" s="1"/>
  <c r="P1637" i="3"/>
  <c r="Q1645" i="3"/>
  <c r="AA1645" i="3" s="1"/>
  <c r="P1645" i="3"/>
  <c r="X1649" i="3"/>
  <c r="Y1649" i="3" s="1"/>
  <c r="Q1651" i="3"/>
  <c r="AA1651" i="3" s="1"/>
  <c r="P1651" i="3"/>
  <c r="Q1747" i="3"/>
  <c r="P1747" i="3"/>
  <c r="Q1755" i="3"/>
  <c r="P1755" i="3"/>
  <c r="X1816" i="3"/>
  <c r="Y1816" i="3" s="1"/>
  <c r="Z1816" i="3" s="1"/>
  <c r="AA1816" i="3" s="1"/>
  <c r="X1817" i="3"/>
  <c r="Y1817" i="3" s="1"/>
  <c r="Z1817" i="3" s="1"/>
  <c r="AA1817" i="3" s="1"/>
  <c r="Q1834" i="3"/>
  <c r="P1834" i="3"/>
  <c r="X1839" i="3"/>
  <c r="Y1839" i="3" s="1"/>
  <c r="Z1839" i="3" s="1"/>
  <c r="AA1839" i="3" s="1"/>
  <c r="AA1857" i="3"/>
  <c r="Q1876" i="3"/>
  <c r="P1876" i="3"/>
  <c r="Q1892" i="3"/>
  <c r="P1892" i="3"/>
  <c r="X1897" i="3"/>
  <c r="Y1897" i="3" s="1"/>
  <c r="Z1897" i="3" s="1"/>
  <c r="AA1897" i="3" s="1"/>
  <c r="Q1957" i="3"/>
  <c r="P1957" i="3"/>
  <c r="Q1961" i="3"/>
  <c r="P1961" i="3"/>
  <c r="X2076" i="3"/>
  <c r="Y2076" i="3" s="1"/>
  <c r="Z2076" i="3" s="1"/>
  <c r="AA2076" i="3" s="1"/>
  <c r="Q2320" i="3"/>
  <c r="P2320" i="3"/>
  <c r="X2479" i="3"/>
  <c r="Y2479" i="3" s="1"/>
  <c r="Z2479" i="3" s="1"/>
  <c r="AA2479" i="3" s="1"/>
  <c r="X2483" i="3"/>
  <c r="Y2483" i="3" s="1"/>
  <c r="Z2483" i="3" s="1"/>
  <c r="AA2483" i="3" s="1"/>
  <c r="X2711" i="3"/>
  <c r="Y2711" i="3" s="1"/>
  <c r="Z2711" i="3" s="1"/>
  <c r="AA2711" i="3" s="1"/>
  <c r="AA2881" i="3"/>
  <c r="Q1481" i="3"/>
  <c r="P1481" i="3"/>
  <c r="Q1485" i="3"/>
  <c r="P1485" i="3"/>
  <c r="Z1486" i="3"/>
  <c r="AA1486" i="3" s="1"/>
  <c r="Q1493" i="3"/>
  <c r="P1493" i="3"/>
  <c r="Z1494" i="3"/>
  <c r="AA1494" i="3" s="1"/>
  <c r="X1500" i="3"/>
  <c r="Y1500" i="3" s="1"/>
  <c r="Z1500" i="3" s="1"/>
  <c r="AA1500" i="3" s="1"/>
  <c r="AA1506" i="3"/>
  <c r="AA1510" i="3"/>
  <c r="AA1514" i="3"/>
  <c r="X1527" i="3"/>
  <c r="Y1527" i="3" s="1"/>
  <c r="Z1527" i="3" s="1"/>
  <c r="AA1527" i="3" s="1"/>
  <c r="Q1541" i="3"/>
  <c r="AA1541" i="3" s="1"/>
  <c r="P1541" i="3"/>
  <c r="Q1557" i="3"/>
  <c r="AA1557" i="3" s="1"/>
  <c r="P1557" i="3"/>
  <c r="Q1561" i="3"/>
  <c r="AA1561" i="3" s="1"/>
  <c r="P1561" i="3"/>
  <c r="Q1565" i="3"/>
  <c r="AA1565" i="3" s="1"/>
  <c r="P1565" i="3"/>
  <c r="Q1576" i="3"/>
  <c r="AA1576" i="3" s="1"/>
  <c r="P1576" i="3"/>
  <c r="Q1580" i="3"/>
  <c r="AA1580" i="3" s="1"/>
  <c r="P1580" i="3"/>
  <c r="Q1584" i="3"/>
  <c r="AA1584" i="3" s="1"/>
  <c r="P1584" i="3"/>
  <c r="W1593" i="3"/>
  <c r="W1597" i="3"/>
  <c r="X1609" i="3"/>
  <c r="Q1614" i="3"/>
  <c r="P1614" i="3"/>
  <c r="Z1615" i="3"/>
  <c r="AA1615" i="3" s="1"/>
  <c r="X1617" i="3"/>
  <c r="Y1617" i="3" s="1"/>
  <c r="Z1617" i="3" s="1"/>
  <c r="AA1617" i="3" s="1"/>
  <c r="Q1624" i="3"/>
  <c r="AA1624" i="3" s="1"/>
  <c r="P1624" i="3"/>
  <c r="X1630" i="3"/>
  <c r="Y1630" i="3" s="1"/>
  <c r="X1632" i="3"/>
  <c r="Y1632" i="3" s="1"/>
  <c r="Q1639" i="3"/>
  <c r="AA1639" i="3" s="1"/>
  <c r="P1639" i="3"/>
  <c r="Q1647" i="3"/>
  <c r="AA1647" i="3" s="1"/>
  <c r="P1647" i="3"/>
  <c r="X1648" i="3"/>
  <c r="Y1648" i="3" s="1"/>
  <c r="Q1653" i="3"/>
  <c r="AA1653" i="3" s="1"/>
  <c r="P1653" i="3"/>
  <c r="O1664" i="3"/>
  <c r="Q1678" i="3"/>
  <c r="P1678" i="3"/>
  <c r="Q1682" i="3"/>
  <c r="P1682" i="3"/>
  <c r="Q1686" i="3"/>
  <c r="P1686" i="3"/>
  <c r="Q1690" i="3"/>
  <c r="P1690" i="3"/>
  <c r="Q1694" i="3"/>
  <c r="P1694" i="3"/>
  <c r="Z1744" i="3"/>
  <c r="Q1822" i="3"/>
  <c r="P1822" i="3"/>
  <c r="Q1906" i="3"/>
  <c r="P1906" i="3"/>
  <c r="X2060" i="3"/>
  <c r="Y2060" i="3" s="1"/>
  <c r="Z2060" i="3" s="1"/>
  <c r="AA2060" i="3" s="1"/>
  <c r="Q2167" i="3"/>
  <c r="P2167" i="3"/>
  <c r="X1523" i="3"/>
  <c r="Y1523" i="3" s="1"/>
  <c r="Z1523" i="3" s="1"/>
  <c r="AA1523" i="3" s="1"/>
  <c r="Q1545" i="3"/>
  <c r="AA1545" i="3" s="1"/>
  <c r="P1545" i="3"/>
  <c r="Q1549" i="3"/>
  <c r="AA1549" i="3" s="1"/>
  <c r="P1549" i="3"/>
  <c r="Q1553" i="3"/>
  <c r="AA1553" i="3" s="1"/>
  <c r="P1553" i="3"/>
  <c r="Q1572" i="3"/>
  <c r="AA1572" i="3" s="1"/>
  <c r="P1572" i="3"/>
  <c r="W1589" i="3"/>
  <c r="Q1622" i="3"/>
  <c r="P1622" i="3"/>
  <c r="Q1629" i="3"/>
  <c r="AA1629" i="3" s="1"/>
  <c r="P1629" i="3"/>
  <c r="Q1631" i="3"/>
  <c r="AA1631" i="3" s="1"/>
  <c r="P1631" i="3"/>
  <c r="Q1633" i="3"/>
  <c r="AA1633" i="3" s="1"/>
  <c r="P1633" i="3"/>
  <c r="Q1641" i="3"/>
  <c r="AA1641" i="3" s="1"/>
  <c r="P1641" i="3"/>
  <c r="S2185" i="3"/>
  <c r="Z1671" i="3"/>
  <c r="Q1735" i="3"/>
  <c r="P1735" i="3"/>
  <c r="Q1751" i="3"/>
  <c r="P1751" i="3"/>
  <c r="Q1759" i="3"/>
  <c r="P1759" i="3"/>
  <c r="Q1818" i="3"/>
  <c r="P1818" i="3"/>
  <c r="X1978" i="3"/>
  <c r="Y1978" i="3" s="1"/>
  <c r="Z1978" i="3" s="1"/>
  <c r="AA1978" i="3" s="1"/>
  <c r="Q2007" i="3"/>
  <c r="P2007" i="3"/>
  <c r="Q2107" i="3"/>
  <c r="P2107" i="3"/>
  <c r="Q2111" i="3"/>
  <c r="P2111" i="3"/>
  <c r="Q1477" i="3"/>
  <c r="P1477" i="3"/>
  <c r="W1489" i="3"/>
  <c r="X1489" i="3" s="1"/>
  <c r="Y1489" i="3" s="1"/>
  <c r="Z1489" i="3" s="1"/>
  <c r="X1492" i="3"/>
  <c r="Y1492" i="3" s="1"/>
  <c r="Z1492" i="3" s="1"/>
  <c r="AA1492" i="3" s="1"/>
  <c r="Q1497" i="3"/>
  <c r="P1497" i="3"/>
  <c r="Q1501" i="3"/>
  <c r="P1501" i="3"/>
  <c r="Q1592" i="3"/>
  <c r="AA1592" i="3" s="1"/>
  <c r="P1592" i="3"/>
  <c r="Q1596" i="3"/>
  <c r="AA1596" i="3" s="1"/>
  <c r="P1596" i="3"/>
  <c r="Q1600" i="3"/>
  <c r="AA1600" i="3" s="1"/>
  <c r="P1600" i="3"/>
  <c r="Q1604" i="3"/>
  <c r="AA1604" i="3" s="1"/>
  <c r="P1604" i="3"/>
  <c r="Q1608" i="3"/>
  <c r="AA1608" i="3" s="1"/>
  <c r="P1608" i="3"/>
  <c r="Q1610" i="3"/>
  <c r="P1610" i="3"/>
  <c r="Z1611" i="3"/>
  <c r="AA1611" i="3" s="1"/>
  <c r="Q1618" i="3"/>
  <c r="P1618" i="3"/>
  <c r="Z1619" i="3"/>
  <c r="AA1619" i="3" s="1"/>
  <c r="X1622" i="3"/>
  <c r="Y1622" i="3" s="1"/>
  <c r="Z1622" i="3" s="1"/>
  <c r="X1626" i="3"/>
  <c r="Y1626" i="3" s="1"/>
  <c r="X1629" i="3"/>
  <c r="Y1629" i="3" s="1"/>
  <c r="Q1635" i="3"/>
  <c r="AA1635" i="3" s="1"/>
  <c r="P1635" i="3"/>
  <c r="Q1643" i="3"/>
  <c r="AA1643" i="3" s="1"/>
  <c r="P1643" i="3"/>
  <c r="Q1657" i="3"/>
  <c r="AA1657" i="3" s="1"/>
  <c r="P1657" i="3"/>
  <c r="X1677" i="3"/>
  <c r="Y1677" i="3" s="1"/>
  <c r="Z1677" i="3" s="1"/>
  <c r="X1680" i="3"/>
  <c r="Y1680" i="3" s="1"/>
  <c r="X1681" i="3"/>
  <c r="Y1681" i="3" s="1"/>
  <c r="Z1681" i="3" s="1"/>
  <c r="AA1681" i="3" s="1"/>
  <c r="X1684" i="3"/>
  <c r="Y1684" i="3" s="1"/>
  <c r="Z1684" i="3" s="1"/>
  <c r="AA1684" i="3" s="1"/>
  <c r="X1685" i="3"/>
  <c r="Y1685" i="3" s="1"/>
  <c r="Z1685" i="3" s="1"/>
  <c r="AA1685" i="3" s="1"/>
  <c r="X1688" i="3"/>
  <c r="Y1688" i="3" s="1"/>
  <c r="Z1688" i="3" s="1"/>
  <c r="AA1688" i="3" s="1"/>
  <c r="X1689" i="3"/>
  <c r="Y1689" i="3" s="1"/>
  <c r="Z1689" i="3" s="1"/>
  <c r="AA1689" i="3" s="1"/>
  <c r="X1692" i="3"/>
  <c r="Y1692" i="3" s="1"/>
  <c r="Z1692" i="3" s="1"/>
  <c r="AA1692" i="3" s="1"/>
  <c r="X1693" i="3"/>
  <c r="Y1693" i="3" s="1"/>
  <c r="Z1693" i="3" s="1"/>
  <c r="AA1693" i="3" s="1"/>
  <c r="Z1732" i="3"/>
  <c r="AA1732" i="3" s="1"/>
  <c r="Q1846" i="3"/>
  <c r="P1846" i="3"/>
  <c r="X1851" i="3"/>
  <c r="Y1851" i="3" s="1"/>
  <c r="Z1851" i="3" s="1"/>
  <c r="AA1851" i="3" s="1"/>
  <c r="X1950" i="3"/>
  <c r="Y1950" i="3" s="1"/>
  <c r="Z1950" i="3" s="1"/>
  <c r="AA1950" i="3" s="1"/>
  <c r="X1391" i="3"/>
  <c r="Y1391" i="3" s="1"/>
  <c r="Z1391" i="3" s="1"/>
  <c r="AA1391" i="3" s="1"/>
  <c r="X1395" i="3"/>
  <c r="Y1395" i="3" s="1"/>
  <c r="Z1395" i="3" s="1"/>
  <c r="AA1395" i="3" s="1"/>
  <c r="X1403" i="3"/>
  <c r="Y1403" i="3" s="1"/>
  <c r="Z1403" i="3" s="1"/>
  <c r="AA1403" i="3" s="1"/>
  <c r="X1407" i="3"/>
  <c r="Y1407" i="3" s="1"/>
  <c r="Z1407" i="3" s="1"/>
  <c r="AA1407" i="3" s="1"/>
  <c r="X1411" i="3"/>
  <c r="Y1411" i="3" s="1"/>
  <c r="Z1411" i="3" s="1"/>
  <c r="AA1411" i="3" s="1"/>
  <c r="X1415" i="3"/>
  <c r="Y1415" i="3" s="1"/>
  <c r="Z1415" i="3" s="1"/>
  <c r="AA1415" i="3" s="1"/>
  <c r="Z1417" i="3"/>
  <c r="AA1417" i="3" s="1"/>
  <c r="X1419" i="3"/>
  <c r="Y1419" i="3" s="1"/>
  <c r="Z1419" i="3" s="1"/>
  <c r="AA1419" i="3" s="1"/>
  <c r="Z1421" i="3"/>
  <c r="X1429" i="3"/>
  <c r="Y1429" i="3" s="1"/>
  <c r="Z1429" i="3" s="1"/>
  <c r="X1433" i="3"/>
  <c r="Y1433" i="3" s="1"/>
  <c r="Z1433" i="3" s="1"/>
  <c r="AA1433" i="3" s="1"/>
  <c r="X1437" i="3"/>
  <c r="Y1437" i="3" s="1"/>
  <c r="Z1437" i="3" s="1"/>
  <c r="AA1437" i="3" s="1"/>
  <c r="X1441" i="3"/>
  <c r="Y1441" i="3" s="1"/>
  <c r="Z1441" i="3" s="1"/>
  <c r="X1445" i="3"/>
  <c r="Y1445" i="3" s="1"/>
  <c r="Z1445" i="3" s="1"/>
  <c r="AA1445" i="3" s="1"/>
  <c r="X1459" i="3"/>
  <c r="Y1459" i="3" s="1"/>
  <c r="Z1459" i="3" s="1"/>
  <c r="AA1459" i="3" s="1"/>
  <c r="Z1461" i="3"/>
  <c r="X1463" i="3"/>
  <c r="Y1463" i="3" s="1"/>
  <c r="Z1463" i="3" s="1"/>
  <c r="Z1465" i="3"/>
  <c r="AA1465" i="3" s="1"/>
  <c r="X1467" i="3"/>
  <c r="Y1467" i="3" s="1"/>
  <c r="Z1467" i="3" s="1"/>
  <c r="AA1467" i="3" s="1"/>
  <c r="X1471" i="3"/>
  <c r="Y1471" i="3" s="1"/>
  <c r="Z1471" i="3" s="1"/>
  <c r="AA1471" i="3" s="1"/>
  <c r="X1475" i="3"/>
  <c r="Y1475" i="3" s="1"/>
  <c r="Z1475" i="3" s="1"/>
  <c r="X1479" i="3"/>
  <c r="Y1479" i="3" s="1"/>
  <c r="Z1479" i="3" s="1"/>
  <c r="AA1479" i="3" s="1"/>
  <c r="X1483" i="3"/>
  <c r="Y1483" i="3" s="1"/>
  <c r="Z1483" i="3" s="1"/>
  <c r="AA1483" i="3" s="1"/>
  <c r="X1487" i="3"/>
  <c r="Y1487" i="3" s="1"/>
  <c r="Z1487" i="3" s="1"/>
  <c r="AA1487" i="3" s="1"/>
  <c r="X1495" i="3"/>
  <c r="Y1495" i="3" s="1"/>
  <c r="Z1495" i="3" s="1"/>
  <c r="AA1495" i="3" s="1"/>
  <c r="X1499" i="3"/>
  <c r="Y1499" i="3" s="1"/>
  <c r="Z1499" i="3" s="1"/>
  <c r="AA1499" i="3" s="1"/>
  <c r="X1521" i="3"/>
  <c r="Y1521" i="3" s="1"/>
  <c r="Z1521" i="3" s="1"/>
  <c r="AA1521" i="3" s="1"/>
  <c r="X1525" i="3"/>
  <c r="Y1525" i="3" s="1"/>
  <c r="Z1525" i="3" s="1"/>
  <c r="AA1525" i="3" s="1"/>
  <c r="X1612" i="3"/>
  <c r="Y1612" i="3" s="1"/>
  <c r="Z1612" i="3" s="1"/>
  <c r="X1616" i="3"/>
  <c r="Y1616" i="3" s="1"/>
  <c r="Z1616" i="3" s="1"/>
  <c r="AA1616" i="3" s="1"/>
  <c r="X1620" i="3"/>
  <c r="Y1620" i="3" s="1"/>
  <c r="Z1620" i="3" s="1"/>
  <c r="AA1620" i="3" s="1"/>
  <c r="W1655" i="3"/>
  <c r="X1655" i="3" s="1"/>
  <c r="Y1655" i="3" s="1"/>
  <c r="Q1656" i="3"/>
  <c r="AA1656" i="3" s="1"/>
  <c r="P1656" i="3"/>
  <c r="X1659" i="3"/>
  <c r="Y1659" i="3" s="1"/>
  <c r="X1661" i="3"/>
  <c r="Y1661" i="3" s="1"/>
  <c r="Q1663" i="3"/>
  <c r="AA1663" i="3" s="1"/>
  <c r="P1663" i="3"/>
  <c r="AE2185" i="3"/>
  <c r="X1676" i="3"/>
  <c r="Y1676" i="3" s="1"/>
  <c r="Z1676" i="3" s="1"/>
  <c r="AA1676" i="3" s="1"/>
  <c r="Q1679" i="3"/>
  <c r="P1679" i="3"/>
  <c r="Q1683" i="3"/>
  <c r="P1683" i="3"/>
  <c r="Q1687" i="3"/>
  <c r="P1687" i="3"/>
  <c r="Q1691" i="3"/>
  <c r="P1691" i="3"/>
  <c r="Q1695" i="3"/>
  <c r="P1695" i="3"/>
  <c r="X1697" i="3"/>
  <c r="Y1697" i="3" s="1"/>
  <c r="Z1697" i="3" s="1"/>
  <c r="AA1697" i="3" s="1"/>
  <c r="W1699" i="3"/>
  <c r="X1699" i="3" s="1"/>
  <c r="Y1699" i="3" s="1"/>
  <c r="Z1699" i="3" s="1"/>
  <c r="W1703" i="3"/>
  <c r="X1703" i="3" s="1"/>
  <c r="Y1703" i="3" s="1"/>
  <c r="Z1703" i="3" s="1"/>
  <c r="X1705" i="3"/>
  <c r="Y1705" i="3" s="1"/>
  <c r="Z1705" i="3" s="1"/>
  <c r="AA1705" i="3" s="1"/>
  <c r="W1707" i="3"/>
  <c r="X1707" i="3" s="1"/>
  <c r="Y1707" i="3" s="1"/>
  <c r="Z1707" i="3" s="1"/>
  <c r="AA1707" i="3" s="1"/>
  <c r="X1709" i="3"/>
  <c r="Y1709" i="3" s="1"/>
  <c r="Z1709" i="3" s="1"/>
  <c r="AA1709" i="3" s="1"/>
  <c r="W1711" i="3"/>
  <c r="X1711" i="3" s="1"/>
  <c r="Y1711" i="3" s="1"/>
  <c r="Z1711" i="3" s="1"/>
  <c r="X1713" i="3"/>
  <c r="Y1713" i="3" s="1"/>
  <c r="Z1713" i="3" s="1"/>
  <c r="AA1713" i="3" s="1"/>
  <c r="W1715" i="3"/>
  <c r="X1715" i="3" s="1"/>
  <c r="Y1715" i="3" s="1"/>
  <c r="Z1715" i="3" s="1"/>
  <c r="W1719" i="3"/>
  <c r="X1719" i="3" s="1"/>
  <c r="Y1719" i="3" s="1"/>
  <c r="Z1719" i="3" s="1"/>
  <c r="X1721" i="3"/>
  <c r="Y1721" i="3" s="1"/>
  <c r="Z1721" i="3" s="1"/>
  <c r="AA1721" i="3" s="1"/>
  <c r="W1723" i="3"/>
  <c r="X1723" i="3" s="1"/>
  <c r="Y1723" i="3" s="1"/>
  <c r="Z1723" i="3" s="1"/>
  <c r="AA1723" i="3" s="1"/>
  <c r="X1725" i="3"/>
  <c r="Y1725" i="3" s="1"/>
  <c r="Z1725" i="3" s="1"/>
  <c r="AA1725" i="3" s="1"/>
  <c r="W1727" i="3"/>
  <c r="X1727" i="3" s="1"/>
  <c r="Y1727" i="3" s="1"/>
  <c r="Z1727" i="3" s="1"/>
  <c r="X1729" i="3"/>
  <c r="Y1729" i="3" s="1"/>
  <c r="Z1729" i="3" s="1"/>
  <c r="AA1729" i="3" s="1"/>
  <c r="W1731" i="3"/>
  <c r="X1731" i="3" s="1"/>
  <c r="Y1731" i="3" s="1"/>
  <c r="X1737" i="3"/>
  <c r="Y1737" i="3" s="1"/>
  <c r="Z1737" i="3" s="1"/>
  <c r="AA1737" i="3" s="1"/>
  <c r="W1739" i="3"/>
  <c r="X1739" i="3" s="1"/>
  <c r="Y1739" i="3" s="1"/>
  <c r="Z1739" i="3" s="1"/>
  <c r="AA1739" i="3" s="1"/>
  <c r="X1741" i="3"/>
  <c r="Y1741" i="3" s="1"/>
  <c r="Z1741" i="3" s="1"/>
  <c r="AA1741" i="3" s="1"/>
  <c r="W1743" i="3"/>
  <c r="X1743" i="3" s="1"/>
  <c r="Y1743" i="3" s="1"/>
  <c r="Z1743" i="3" s="1"/>
  <c r="Z1748" i="3"/>
  <c r="Z1752" i="3"/>
  <c r="AA1752" i="3" s="1"/>
  <c r="Z1756" i="3"/>
  <c r="AA1756" i="3" s="1"/>
  <c r="X1761" i="3"/>
  <c r="Y1761" i="3" s="1"/>
  <c r="Z1761" i="3" s="1"/>
  <c r="AA1761" i="3" s="1"/>
  <c r="W1763" i="3"/>
  <c r="X1763" i="3" s="1"/>
  <c r="Y1763" i="3" s="1"/>
  <c r="Z1763" i="3" s="1"/>
  <c r="W1767" i="3"/>
  <c r="X1767" i="3" s="1"/>
  <c r="Y1767" i="3" s="1"/>
  <c r="Z1767" i="3" s="1"/>
  <c r="X1769" i="3"/>
  <c r="Y1769" i="3" s="1"/>
  <c r="Z1769" i="3" s="1"/>
  <c r="AA1769" i="3" s="1"/>
  <c r="W1771" i="3"/>
  <c r="X1771" i="3" s="1"/>
  <c r="Y1771" i="3" s="1"/>
  <c r="X1773" i="3"/>
  <c r="Y1773" i="3" s="1"/>
  <c r="Z1773" i="3" s="1"/>
  <c r="AA1773" i="3" s="1"/>
  <c r="W1775" i="3"/>
  <c r="X1775" i="3" s="1"/>
  <c r="Y1775" i="3" s="1"/>
  <c r="Z1775" i="3" s="1"/>
  <c r="X1777" i="3"/>
  <c r="Y1777" i="3" s="1"/>
  <c r="Z1777" i="3" s="1"/>
  <c r="AA1777" i="3" s="1"/>
  <c r="W1779" i="3"/>
  <c r="X1779" i="3" s="1"/>
  <c r="Y1779" i="3" s="1"/>
  <c r="X1781" i="3"/>
  <c r="Y1781" i="3" s="1"/>
  <c r="Z1781" i="3" s="1"/>
  <c r="AA1781" i="3" s="1"/>
  <c r="W1783" i="3"/>
  <c r="X1783" i="3" s="1"/>
  <c r="Y1783" i="3" s="1"/>
  <c r="Z1783" i="3" s="1"/>
  <c r="W1787" i="3"/>
  <c r="X1787" i="3" s="1"/>
  <c r="Y1787" i="3" s="1"/>
  <c r="Z1787" i="3" s="1"/>
  <c r="AA1787" i="3" s="1"/>
  <c r="X1789" i="3"/>
  <c r="Y1789" i="3" s="1"/>
  <c r="Z1789" i="3" s="1"/>
  <c r="AA1789" i="3" s="1"/>
  <c r="W1791" i="3"/>
  <c r="X1791" i="3" s="1"/>
  <c r="Y1791" i="3" s="1"/>
  <c r="Z1791" i="3" s="1"/>
  <c r="X1793" i="3"/>
  <c r="Y1793" i="3" s="1"/>
  <c r="Z1793" i="3" s="1"/>
  <c r="AA1793" i="3" s="1"/>
  <c r="W1795" i="3"/>
  <c r="X1795" i="3" s="1"/>
  <c r="Y1795" i="3" s="1"/>
  <c r="X1797" i="3"/>
  <c r="Y1797" i="3" s="1"/>
  <c r="Z1797" i="3" s="1"/>
  <c r="AA1797" i="3" s="1"/>
  <c r="W1799" i="3"/>
  <c r="X1799" i="3" s="1"/>
  <c r="Y1799" i="3" s="1"/>
  <c r="Z1799" i="3" s="1"/>
  <c r="X1801" i="3"/>
  <c r="Y1801" i="3" s="1"/>
  <c r="Z1801" i="3" s="1"/>
  <c r="AA1801" i="3" s="1"/>
  <c r="W1803" i="3"/>
  <c r="X1803" i="3" s="1"/>
  <c r="Y1803" i="3" s="1"/>
  <c r="Z1803" i="3" s="1"/>
  <c r="X1805" i="3"/>
  <c r="Y1805" i="3" s="1"/>
  <c r="Z1805" i="3" s="1"/>
  <c r="AA1805" i="3" s="1"/>
  <c r="W1807" i="3"/>
  <c r="X1807" i="3" s="1"/>
  <c r="Y1807" i="3" s="1"/>
  <c r="X1809" i="3"/>
  <c r="Y1809" i="3" s="1"/>
  <c r="Z1809" i="3" s="1"/>
  <c r="AA1809" i="3" s="1"/>
  <c r="X1811" i="3"/>
  <c r="Y1811" i="3" s="1"/>
  <c r="Z1811" i="3" s="1"/>
  <c r="AA1811" i="3" s="1"/>
  <c r="W1813" i="3"/>
  <c r="X1813" i="3" s="1"/>
  <c r="Y1813" i="3" s="1"/>
  <c r="Z1813" i="3" s="1"/>
  <c r="Q1815" i="3"/>
  <c r="P1815" i="3"/>
  <c r="Q1819" i="3"/>
  <c r="P1819" i="3"/>
  <c r="X1822" i="3"/>
  <c r="Y1822" i="3" s="1"/>
  <c r="Z1822" i="3" s="1"/>
  <c r="W1823" i="3"/>
  <c r="X1823" i="3" s="1"/>
  <c r="Y1823" i="3" s="1"/>
  <c r="Z1823" i="3" s="1"/>
  <c r="AA1823" i="3" s="1"/>
  <c r="Q1826" i="3"/>
  <c r="P1826" i="3"/>
  <c r="X1834" i="3"/>
  <c r="Y1834" i="3" s="1"/>
  <c r="Z1834" i="3" s="1"/>
  <c r="W1835" i="3"/>
  <c r="X1835" i="3" s="1"/>
  <c r="Y1835" i="3" s="1"/>
  <c r="Z1835" i="3" s="1"/>
  <c r="AA1835" i="3" s="1"/>
  <c r="Q1838" i="3"/>
  <c r="AA1838" i="3" s="1"/>
  <c r="P1838" i="3"/>
  <c r="X1846" i="3"/>
  <c r="Y1846" i="3" s="1"/>
  <c r="Z1846" i="3" s="1"/>
  <c r="W1847" i="3"/>
  <c r="X1847" i="3" s="1"/>
  <c r="Y1847" i="3" s="1"/>
  <c r="Z1847" i="3" s="1"/>
  <c r="AA1847" i="3" s="1"/>
  <c r="Q1850" i="3"/>
  <c r="AA1850" i="3" s="1"/>
  <c r="P1850" i="3"/>
  <c r="Q1864" i="3"/>
  <c r="AA1864" i="3" s="1"/>
  <c r="P1864" i="3"/>
  <c r="X1876" i="3"/>
  <c r="Y1876" i="3" s="1"/>
  <c r="Z1876" i="3" s="1"/>
  <c r="Q1878" i="3"/>
  <c r="AA1878" i="3" s="1"/>
  <c r="P1878" i="3"/>
  <c r="X1892" i="3"/>
  <c r="Y1892" i="3" s="1"/>
  <c r="Z1892" i="3" s="1"/>
  <c r="W1893" i="3"/>
  <c r="X1893" i="3" s="1"/>
  <c r="Y1893" i="3" s="1"/>
  <c r="Z1893" i="3" s="1"/>
  <c r="AA1893" i="3" s="1"/>
  <c r="Q1896" i="3"/>
  <c r="P1896" i="3"/>
  <c r="X1936" i="3"/>
  <c r="Y1936" i="3" s="1"/>
  <c r="Z1936" i="3" s="1"/>
  <c r="AA1936" i="3" s="1"/>
  <c r="Q1977" i="3"/>
  <c r="AA1977" i="3" s="1"/>
  <c r="P1977" i="3"/>
  <c r="X1984" i="3"/>
  <c r="Y1984" i="3" s="1"/>
  <c r="Z1984" i="3" s="1"/>
  <c r="AA1984" i="3" s="1"/>
  <c r="Q2059" i="3"/>
  <c r="P2059" i="3"/>
  <c r="Q2075" i="3"/>
  <c r="P2075" i="3"/>
  <c r="X2164" i="3"/>
  <c r="Y2164" i="3" s="1"/>
  <c r="Z2164" i="3" s="1"/>
  <c r="AA2164" i="3" s="1"/>
  <c r="Q2208" i="3"/>
  <c r="P2208" i="3"/>
  <c r="Q2212" i="3"/>
  <c r="P2212" i="3"/>
  <c r="Q2312" i="3"/>
  <c r="P2312" i="3"/>
  <c r="P1394" i="3"/>
  <c r="P1402" i="3"/>
  <c r="P1418" i="3"/>
  <c r="P1422" i="3"/>
  <c r="P1424" i="3"/>
  <c r="P1432" i="3"/>
  <c r="P1436" i="3"/>
  <c r="P1448" i="3"/>
  <c r="P1452" i="3"/>
  <c r="P1458" i="3"/>
  <c r="P1462" i="3"/>
  <c r="P1466" i="3"/>
  <c r="P1470" i="3"/>
  <c r="P1474" i="3"/>
  <c r="P1478" i="3"/>
  <c r="P1482" i="3"/>
  <c r="P1490" i="3"/>
  <c r="P1498" i="3"/>
  <c r="P1502" i="3"/>
  <c r="AE1664" i="3"/>
  <c r="Q1655" i="3"/>
  <c r="AA1655" i="3" s="1"/>
  <c r="P1655" i="3"/>
  <c r="Z1680" i="3"/>
  <c r="AA1680" i="3" s="1"/>
  <c r="Z1683" i="3"/>
  <c r="AA1683" i="3" s="1"/>
  <c r="Z1687" i="3"/>
  <c r="Z1691" i="3"/>
  <c r="Z1695" i="3"/>
  <c r="Q1699" i="3"/>
  <c r="P1699" i="3"/>
  <c r="Q1703" i="3"/>
  <c r="P1703" i="3"/>
  <c r="Q1707" i="3"/>
  <c r="P1707" i="3"/>
  <c r="Q1711" i="3"/>
  <c r="P1711" i="3"/>
  <c r="Q1715" i="3"/>
  <c r="P1715" i="3"/>
  <c r="Q1719" i="3"/>
  <c r="P1719" i="3"/>
  <c r="Q1723" i="3"/>
  <c r="P1723" i="3"/>
  <c r="Q1727" i="3"/>
  <c r="P1727" i="3"/>
  <c r="Q1731" i="3"/>
  <c r="P1731" i="3"/>
  <c r="W1734" i="3"/>
  <c r="X1734" i="3" s="1"/>
  <c r="Y1734" i="3" s="1"/>
  <c r="Z1734" i="3" s="1"/>
  <c r="X1736" i="3"/>
  <c r="Y1736" i="3" s="1"/>
  <c r="Z1736" i="3" s="1"/>
  <c r="AA1736" i="3" s="1"/>
  <c r="Q1739" i="3"/>
  <c r="P1739" i="3"/>
  <c r="Q1743" i="3"/>
  <c r="P1743" i="3"/>
  <c r="W1746" i="3"/>
  <c r="X1746" i="3" s="1"/>
  <c r="Y1746" i="3" s="1"/>
  <c r="Z1746" i="3" s="1"/>
  <c r="AA1746" i="3" s="1"/>
  <c r="W1750" i="3"/>
  <c r="X1750" i="3" s="1"/>
  <c r="Y1750" i="3" s="1"/>
  <c r="Z1750" i="3" s="1"/>
  <c r="AA1750" i="3" s="1"/>
  <c r="W1754" i="3"/>
  <c r="X1754" i="3" s="1"/>
  <c r="Y1754" i="3" s="1"/>
  <c r="Z1754" i="3" s="1"/>
  <c r="AA1754" i="3" s="1"/>
  <c r="W1758" i="3"/>
  <c r="X1758" i="3" s="1"/>
  <c r="Y1758" i="3" s="1"/>
  <c r="Z1758" i="3" s="1"/>
  <c r="AA1758" i="3" s="1"/>
  <c r="Q1763" i="3"/>
  <c r="P1763" i="3"/>
  <c r="Q1767" i="3"/>
  <c r="P1767" i="3"/>
  <c r="Q1771" i="3"/>
  <c r="P1771" i="3"/>
  <c r="Q1775" i="3"/>
  <c r="P1775" i="3"/>
  <c r="Q1779" i="3"/>
  <c r="P1779" i="3"/>
  <c r="Q1783" i="3"/>
  <c r="P1783" i="3"/>
  <c r="Q1787" i="3"/>
  <c r="P1787" i="3"/>
  <c r="Q1791" i="3"/>
  <c r="P1791" i="3"/>
  <c r="Q1795" i="3"/>
  <c r="P1795" i="3"/>
  <c r="Q1799" i="3"/>
  <c r="P1799" i="3"/>
  <c r="Q1803" i="3"/>
  <c r="P1803" i="3"/>
  <c r="Q1807" i="3"/>
  <c r="P1807" i="3"/>
  <c r="Q1813" i="3"/>
  <c r="P1813" i="3"/>
  <c r="AA1814" i="3"/>
  <c r="Z1815" i="3"/>
  <c r="X1818" i="3"/>
  <c r="Y1818" i="3" s="1"/>
  <c r="Z1818" i="3" s="1"/>
  <c r="X1821" i="3"/>
  <c r="Y1821" i="3" s="1"/>
  <c r="Z1821" i="3" s="1"/>
  <c r="AA1821" i="3" s="1"/>
  <c r="X1833" i="3"/>
  <c r="Y1833" i="3" s="1"/>
  <c r="Z1833" i="3" s="1"/>
  <c r="AA1833" i="3" s="1"/>
  <c r="Q1854" i="3"/>
  <c r="P1854" i="3"/>
  <c r="Q1856" i="3"/>
  <c r="P1856" i="3"/>
  <c r="Z1859" i="3"/>
  <c r="AA1859" i="3" s="1"/>
  <c r="Q1866" i="3"/>
  <c r="P1866" i="3"/>
  <c r="Z1873" i="3"/>
  <c r="AA1873" i="3" s="1"/>
  <c r="X1875" i="3"/>
  <c r="Y1875" i="3" s="1"/>
  <c r="Z1875" i="3" s="1"/>
  <c r="AA1875" i="3" s="1"/>
  <c r="AA1877" i="3"/>
  <c r="Q1882" i="3"/>
  <c r="P1882" i="3"/>
  <c r="Z1889" i="3"/>
  <c r="AA1889" i="3" s="1"/>
  <c r="X1891" i="3"/>
  <c r="Y1891" i="3" s="1"/>
  <c r="Z1891" i="3" s="1"/>
  <c r="AA1891" i="3" s="1"/>
  <c r="Z1903" i="3"/>
  <c r="AA1903" i="3" s="1"/>
  <c r="X1905" i="3"/>
  <c r="Y1905" i="3" s="1"/>
  <c r="Z1905" i="3" s="1"/>
  <c r="AA1905" i="3" s="1"/>
  <c r="Q1921" i="3"/>
  <c r="P1921" i="3"/>
  <c r="Q1993" i="3"/>
  <c r="P1993" i="3"/>
  <c r="Q1999" i="3"/>
  <c r="P1999" i="3"/>
  <c r="X2020" i="3"/>
  <c r="Y2020" i="3" s="1"/>
  <c r="Z2020" i="3" s="1"/>
  <c r="AA2020" i="3" s="1"/>
  <c r="Q2035" i="3"/>
  <c r="P2035" i="3"/>
  <c r="X2128" i="3"/>
  <c r="Y2128" i="3" s="1"/>
  <c r="Z2128" i="3" s="1"/>
  <c r="Q2151" i="3"/>
  <c r="P2151" i="3"/>
  <c r="AA2154" i="3"/>
  <c r="W1653" i="3"/>
  <c r="X1653" i="3" s="1"/>
  <c r="Y1653" i="3" s="1"/>
  <c r="Q1654" i="3"/>
  <c r="AA1654" i="3" s="1"/>
  <c r="P1654" i="3"/>
  <c r="W1657" i="3"/>
  <c r="X1657" i="3" s="1"/>
  <c r="Y1657" i="3" s="1"/>
  <c r="Q1658" i="3"/>
  <c r="AA1658" i="3" s="1"/>
  <c r="P1658" i="3"/>
  <c r="O2185" i="3"/>
  <c r="Q1671" i="3"/>
  <c r="P1671" i="3"/>
  <c r="Z1673" i="3"/>
  <c r="Q1675" i="3"/>
  <c r="P1675" i="3"/>
  <c r="W1678" i="3"/>
  <c r="X1678" i="3" s="1"/>
  <c r="Y1678" i="3" s="1"/>
  <c r="Z1678" i="3" s="1"/>
  <c r="AA1678" i="3" s="1"/>
  <c r="W1682" i="3"/>
  <c r="X1682" i="3" s="1"/>
  <c r="Y1682" i="3" s="1"/>
  <c r="Z1682" i="3" s="1"/>
  <c r="W1686" i="3"/>
  <c r="X1686" i="3" s="1"/>
  <c r="Y1686" i="3" s="1"/>
  <c r="Z1686" i="3" s="1"/>
  <c r="AA1686" i="3" s="1"/>
  <c r="W1690" i="3"/>
  <c r="X1690" i="3" s="1"/>
  <c r="Y1690" i="3" s="1"/>
  <c r="Z1690" i="3" s="1"/>
  <c r="W1694" i="3"/>
  <c r="X1694" i="3" s="1"/>
  <c r="Y1694" i="3" s="1"/>
  <c r="Z1694" i="3" s="1"/>
  <c r="AA1694" i="3" s="1"/>
  <c r="Z1696" i="3"/>
  <c r="AA1696" i="3" s="1"/>
  <c r="X1698" i="3"/>
  <c r="Y1698" i="3" s="1"/>
  <c r="Z1698" i="3" s="1"/>
  <c r="AA1698" i="3" s="1"/>
  <c r="Z1700" i="3"/>
  <c r="AA1700" i="3" s="1"/>
  <c r="X1702" i="3"/>
  <c r="Y1702" i="3" s="1"/>
  <c r="Z1702" i="3" s="1"/>
  <c r="AA1702" i="3" s="1"/>
  <c r="Z1708" i="3"/>
  <c r="AA1708" i="3" s="1"/>
  <c r="X1710" i="3"/>
  <c r="Y1710" i="3" s="1"/>
  <c r="Z1710" i="3" s="1"/>
  <c r="AA1710" i="3" s="1"/>
  <c r="Z1712" i="3"/>
  <c r="AA1712" i="3" s="1"/>
  <c r="Z1716" i="3"/>
  <c r="AA1716" i="3" s="1"/>
  <c r="X1718" i="3"/>
  <c r="Y1718" i="3" s="1"/>
  <c r="Z1718" i="3" s="1"/>
  <c r="AA1718" i="3" s="1"/>
  <c r="Z1720" i="3"/>
  <c r="AA1720" i="3" s="1"/>
  <c r="X1722" i="3"/>
  <c r="Y1722" i="3" s="1"/>
  <c r="Z1722" i="3" s="1"/>
  <c r="AA1722" i="3" s="1"/>
  <c r="Z1724" i="3"/>
  <c r="X1726" i="3"/>
  <c r="Y1726" i="3" s="1"/>
  <c r="Z1726" i="3" s="1"/>
  <c r="AA1726" i="3" s="1"/>
  <c r="Z1728" i="3"/>
  <c r="AA1728" i="3" s="1"/>
  <c r="X1730" i="3"/>
  <c r="Y1730" i="3" s="1"/>
  <c r="Z1730" i="3" s="1"/>
  <c r="AA1730" i="3" s="1"/>
  <c r="Z1731" i="3"/>
  <c r="X1733" i="3"/>
  <c r="Y1733" i="3" s="1"/>
  <c r="Z1733" i="3" s="1"/>
  <c r="AA1733" i="3" s="1"/>
  <c r="W1735" i="3"/>
  <c r="X1735" i="3" s="1"/>
  <c r="Y1735" i="3" s="1"/>
  <c r="Z1735" i="3" s="1"/>
  <c r="X1738" i="3"/>
  <c r="Y1738" i="3" s="1"/>
  <c r="Z1738" i="3" s="1"/>
  <c r="AA1738" i="3" s="1"/>
  <c r="Z1740" i="3"/>
  <c r="AA1740" i="3" s="1"/>
  <c r="X1742" i="3"/>
  <c r="Y1742" i="3" s="1"/>
  <c r="Z1742" i="3" s="1"/>
  <c r="AA1742" i="3" s="1"/>
  <c r="X1745" i="3"/>
  <c r="Y1745" i="3" s="1"/>
  <c r="Z1745" i="3" s="1"/>
  <c r="AA1745" i="3" s="1"/>
  <c r="W1747" i="3"/>
  <c r="X1747" i="3" s="1"/>
  <c r="Y1747" i="3" s="1"/>
  <c r="Z1747" i="3" s="1"/>
  <c r="X1749" i="3"/>
  <c r="Y1749" i="3" s="1"/>
  <c r="Z1749" i="3" s="1"/>
  <c r="W1751" i="3"/>
  <c r="X1751" i="3"/>
  <c r="Y1751" i="3" s="1"/>
  <c r="Z1751" i="3" s="1"/>
  <c r="AA1751" i="3" s="1"/>
  <c r="X1753" i="3"/>
  <c r="Y1753" i="3" s="1"/>
  <c r="Z1753" i="3" s="1"/>
  <c r="AA1753" i="3" s="1"/>
  <c r="W1755" i="3"/>
  <c r="X1755" i="3" s="1"/>
  <c r="Y1755" i="3" s="1"/>
  <c r="Z1755" i="3" s="1"/>
  <c r="X1757" i="3"/>
  <c r="Y1757" i="3" s="1"/>
  <c r="Z1757" i="3" s="1"/>
  <c r="AA1757" i="3" s="1"/>
  <c r="W1759" i="3"/>
  <c r="X1759" i="3" s="1"/>
  <c r="Y1759" i="3" s="1"/>
  <c r="Z1759" i="3" s="1"/>
  <c r="AA1759" i="3" s="1"/>
  <c r="X1762" i="3"/>
  <c r="Y1762" i="3" s="1"/>
  <c r="Z1762" i="3" s="1"/>
  <c r="AA1762" i="3" s="1"/>
  <c r="Z1764" i="3"/>
  <c r="AA1764" i="3" s="1"/>
  <c r="X1766" i="3"/>
  <c r="Y1766" i="3" s="1"/>
  <c r="Z1766" i="3" s="1"/>
  <c r="AA1766" i="3" s="1"/>
  <c r="Z1768" i="3"/>
  <c r="X1770" i="3"/>
  <c r="Y1770" i="3" s="1"/>
  <c r="Z1770" i="3" s="1"/>
  <c r="AA1770" i="3" s="1"/>
  <c r="Z1771" i="3"/>
  <c r="X1774" i="3"/>
  <c r="Y1774" i="3" s="1"/>
  <c r="Z1774" i="3" s="1"/>
  <c r="Z1776" i="3"/>
  <c r="AA1776" i="3" s="1"/>
  <c r="X1778" i="3"/>
  <c r="Y1778" i="3" s="1"/>
  <c r="Z1778" i="3" s="1"/>
  <c r="AA1778" i="3" s="1"/>
  <c r="Z1779" i="3"/>
  <c r="Z1780" i="3"/>
  <c r="AA1780" i="3" s="1"/>
  <c r="X1782" i="3"/>
  <c r="Y1782" i="3" s="1"/>
  <c r="Z1782" i="3" s="1"/>
  <c r="AA1782" i="3" s="1"/>
  <c r="Z1784" i="3"/>
  <c r="AA1784" i="3" s="1"/>
  <c r="X1786" i="3"/>
  <c r="Y1786" i="3" s="1"/>
  <c r="Z1786" i="3" s="1"/>
  <c r="AA1786" i="3" s="1"/>
  <c r="Z1788" i="3"/>
  <c r="AA1788" i="3" s="1"/>
  <c r="Z1792" i="3"/>
  <c r="AA1792" i="3" s="1"/>
  <c r="X1794" i="3"/>
  <c r="Y1794" i="3" s="1"/>
  <c r="Z1794" i="3" s="1"/>
  <c r="AA1794" i="3" s="1"/>
  <c r="Z1795" i="3"/>
  <c r="Z1796" i="3"/>
  <c r="AA1796" i="3" s="1"/>
  <c r="Z1800" i="3"/>
  <c r="AA1800" i="3" s="1"/>
  <c r="Z1804" i="3"/>
  <c r="AA1804" i="3" s="1"/>
  <c r="X1806" i="3"/>
  <c r="Y1806" i="3" s="1"/>
  <c r="Z1806" i="3" s="1"/>
  <c r="AA1806" i="3" s="1"/>
  <c r="Z1807" i="3"/>
  <c r="X1812" i="3"/>
  <c r="Y1812" i="3" s="1"/>
  <c r="Z1812" i="3" s="1"/>
  <c r="AA1812" i="3" s="1"/>
  <c r="X1825" i="3"/>
  <c r="Y1825" i="3" s="1"/>
  <c r="Z1825" i="3" s="1"/>
  <c r="AA1825" i="3" s="1"/>
  <c r="Z1828" i="3"/>
  <c r="AA1828" i="3" s="1"/>
  <c r="W1829" i="3"/>
  <c r="X1829" i="3" s="1"/>
  <c r="Y1829" i="3" s="1"/>
  <c r="Z1829" i="3" s="1"/>
  <c r="AA1829" i="3" s="1"/>
  <c r="X1837" i="3"/>
  <c r="Y1837" i="3" s="1"/>
  <c r="Z1837" i="3" s="1"/>
  <c r="AA1837" i="3" s="1"/>
  <c r="Z1840" i="3"/>
  <c r="AA1840" i="3" s="1"/>
  <c r="W1841" i="3"/>
  <c r="X1841" i="3" s="1"/>
  <c r="Y1841" i="3" s="1"/>
  <c r="Z1841" i="3" s="1"/>
  <c r="AA1841" i="3" s="1"/>
  <c r="Q1844" i="3"/>
  <c r="AA1844" i="3" s="1"/>
  <c r="P1844" i="3"/>
  <c r="X1856" i="3"/>
  <c r="Y1856" i="3" s="1"/>
  <c r="Z1856" i="3" s="1"/>
  <c r="Q1858" i="3"/>
  <c r="AA1858" i="3" s="1"/>
  <c r="P1858" i="3"/>
  <c r="X1863" i="3"/>
  <c r="Y1863" i="3" s="1"/>
  <c r="Z1863" i="3" s="1"/>
  <c r="AA1863" i="3" s="1"/>
  <c r="X1866" i="3"/>
  <c r="Y1866" i="3" s="1"/>
  <c r="Z1866" i="3" s="1"/>
  <c r="AA1866" i="3" s="1"/>
  <c r="W1867" i="3"/>
  <c r="X1867" i="3" s="1"/>
  <c r="Y1867" i="3" s="1"/>
  <c r="Z1867" i="3" s="1"/>
  <c r="AA1867" i="3" s="1"/>
  <c r="Q1870" i="3"/>
  <c r="AA1870" i="3" s="1"/>
  <c r="P1870" i="3"/>
  <c r="Q1872" i="3"/>
  <c r="P1872" i="3"/>
  <c r="W1883" i="3"/>
  <c r="X1883" i="3" s="1"/>
  <c r="Y1883" i="3" s="1"/>
  <c r="Z1883" i="3" s="1"/>
  <c r="AA1883" i="3" s="1"/>
  <c r="Q1886" i="3"/>
  <c r="AA1886" i="3" s="1"/>
  <c r="P1886" i="3"/>
  <c r="Q1888" i="3"/>
  <c r="P1888" i="3"/>
  <c r="X1895" i="3"/>
  <c r="Y1895" i="3" s="1"/>
  <c r="Z1895" i="3" s="1"/>
  <c r="AA1895" i="3" s="1"/>
  <c r="Q1902" i="3"/>
  <c r="AA1902" i="3" s="1"/>
  <c r="P1902" i="3"/>
  <c r="X1962" i="3"/>
  <c r="Y1962" i="3" s="1"/>
  <c r="Z1962" i="3" s="1"/>
  <c r="AA1962" i="3" s="1"/>
  <c r="Q2019" i="3"/>
  <c r="P2019" i="3"/>
  <c r="Q2123" i="3"/>
  <c r="P2123" i="3"/>
  <c r="Q2127" i="3"/>
  <c r="P2127" i="3"/>
  <c r="Q2131" i="3"/>
  <c r="P2131" i="3"/>
  <c r="Q2135" i="3"/>
  <c r="P2135" i="3"/>
  <c r="Q2139" i="3"/>
  <c r="P2139" i="3"/>
  <c r="Y2199" i="3"/>
  <c r="X1820" i="3"/>
  <c r="Y1820" i="3" s="1"/>
  <c r="Z1820" i="3" s="1"/>
  <c r="AA1820" i="3" s="1"/>
  <c r="X1824" i="3"/>
  <c r="Y1824" i="3" s="1"/>
  <c r="Z1824" i="3" s="1"/>
  <c r="AA1824" i="3" s="1"/>
  <c r="X1830" i="3"/>
  <c r="Y1830" i="3" s="1"/>
  <c r="Z1830" i="3" s="1"/>
  <c r="AA1830" i="3" s="1"/>
  <c r="X1836" i="3"/>
  <c r="Y1836" i="3" s="1"/>
  <c r="Z1836" i="3" s="1"/>
  <c r="AA1836" i="3" s="1"/>
  <c r="X1842" i="3"/>
  <c r="Y1842" i="3" s="1"/>
  <c r="Z1842" i="3" s="1"/>
  <c r="AA1842" i="3" s="1"/>
  <c r="X1848" i="3"/>
  <c r="Y1848" i="3" s="1"/>
  <c r="Z1848" i="3" s="1"/>
  <c r="AA1848" i="3" s="1"/>
  <c r="X1860" i="3"/>
  <c r="Y1860" i="3" s="1"/>
  <c r="Z1860" i="3" s="1"/>
  <c r="AA1860" i="3" s="1"/>
  <c r="X1862" i="3"/>
  <c r="Y1862" i="3" s="1"/>
  <c r="Z1862" i="3" s="1"/>
  <c r="AA1862" i="3" s="1"/>
  <c r="X1868" i="3"/>
  <c r="Y1868" i="3" s="1"/>
  <c r="Z1868" i="3" s="1"/>
  <c r="X1874" i="3"/>
  <c r="Y1874" i="3" s="1"/>
  <c r="Z1874" i="3" s="1"/>
  <c r="AA1874" i="3" s="1"/>
  <c r="X1884" i="3"/>
  <c r="Y1884" i="3" s="1"/>
  <c r="Z1884" i="3" s="1"/>
  <c r="AA1884" i="3" s="1"/>
  <c r="X1890" i="3"/>
  <c r="Y1890" i="3" s="1"/>
  <c r="Z1890" i="3" s="1"/>
  <c r="AA1890" i="3" s="1"/>
  <c r="X1894" i="3"/>
  <c r="Y1894" i="3" s="1"/>
  <c r="Z1894" i="3" s="1"/>
  <c r="AA1894" i="3" s="1"/>
  <c r="X1900" i="3"/>
  <c r="Y1900" i="3" s="1"/>
  <c r="Z1900" i="3" s="1"/>
  <c r="AA1900" i="3" s="1"/>
  <c r="Q1909" i="3"/>
  <c r="P1909" i="3"/>
  <c r="W1922" i="3"/>
  <c r="X1922" i="3" s="1"/>
  <c r="Y1922" i="3" s="1"/>
  <c r="Z1922" i="3" s="1"/>
  <c r="AA1922" i="3" s="1"/>
  <c r="Q1925" i="3"/>
  <c r="AA1925" i="3" s="1"/>
  <c r="P1925" i="3"/>
  <c r="Q1929" i="3"/>
  <c r="P1929" i="3"/>
  <c r="X1932" i="3"/>
  <c r="Y1932" i="3" s="1"/>
  <c r="Z1932" i="3" s="1"/>
  <c r="AA1932" i="3" s="1"/>
  <c r="W1937" i="3"/>
  <c r="X1937" i="3" s="1"/>
  <c r="Y1937" i="3" s="1"/>
  <c r="Z1937" i="3" s="1"/>
  <c r="AA1937" i="3" s="1"/>
  <c r="Q1941" i="3"/>
  <c r="P1941" i="3"/>
  <c r="W1958" i="3"/>
  <c r="X1958" i="3" s="1"/>
  <c r="Y1958" i="3" s="1"/>
  <c r="Z1958" i="3" s="1"/>
  <c r="AA1958" i="3" s="1"/>
  <c r="W1969" i="3"/>
  <c r="X1969" i="3" s="1"/>
  <c r="Y1969" i="3" s="1"/>
  <c r="Z1969" i="3" s="1"/>
  <c r="Q1973" i="3"/>
  <c r="P1973" i="3"/>
  <c r="Z1974" i="3"/>
  <c r="AA1974" i="3" s="1"/>
  <c r="X1980" i="3"/>
  <c r="Y1980" i="3" s="1"/>
  <c r="Z1980" i="3" s="1"/>
  <c r="AA1980" i="3" s="1"/>
  <c r="W1985" i="3"/>
  <c r="X1985" i="3" s="1"/>
  <c r="Y1985" i="3" s="1"/>
  <c r="Z1985" i="3" s="1"/>
  <c r="Q1989" i="3"/>
  <c r="P1989" i="3"/>
  <c r="W1994" i="3"/>
  <c r="X1994" i="3" s="1"/>
  <c r="Y1994" i="3" s="1"/>
  <c r="Z1994" i="3" s="1"/>
  <c r="AA1994" i="3" s="1"/>
  <c r="AA1998" i="3"/>
  <c r="W2000" i="3"/>
  <c r="X2000" i="3" s="1"/>
  <c r="Y2000" i="3" s="1"/>
  <c r="Z2000" i="3" s="1"/>
  <c r="AA2000" i="3" s="1"/>
  <c r="Q2003" i="3"/>
  <c r="P2003" i="3"/>
  <c r="W2008" i="3"/>
  <c r="X2008" i="3" s="1"/>
  <c r="Y2008" i="3" s="1"/>
  <c r="Z2008" i="3" s="1"/>
  <c r="AA2008" i="3" s="1"/>
  <c r="Q2015" i="3"/>
  <c r="P2015" i="3"/>
  <c r="Z2016" i="3"/>
  <c r="AA2016" i="3" s="1"/>
  <c r="X2017" i="3"/>
  <c r="Y2017" i="3" s="1"/>
  <c r="Z2017" i="3" s="1"/>
  <c r="AA2017" i="3" s="1"/>
  <c r="W2027" i="3"/>
  <c r="X2030" i="3"/>
  <c r="Y2030" i="3" s="1"/>
  <c r="Z2030" i="3" s="1"/>
  <c r="AA2030" i="3" s="1"/>
  <c r="Q2039" i="3"/>
  <c r="P2039" i="3"/>
  <c r="Q2043" i="3"/>
  <c r="P2043" i="3"/>
  <c r="Q2047" i="3"/>
  <c r="P2047" i="3"/>
  <c r="Q2051" i="3"/>
  <c r="P2051" i="3"/>
  <c r="W2067" i="3"/>
  <c r="Q2071" i="3"/>
  <c r="P2071" i="3"/>
  <c r="X2073" i="3"/>
  <c r="Y2073" i="3" s="1"/>
  <c r="Z2073" i="3" s="1"/>
  <c r="AA2073" i="3" s="1"/>
  <c r="W2083" i="3"/>
  <c r="X2083" i="3" s="1"/>
  <c r="Y2083" i="3" s="1"/>
  <c r="Z2083" i="3" s="1"/>
  <c r="Q2091" i="3"/>
  <c r="P2091" i="3"/>
  <c r="Z2092" i="3"/>
  <c r="AA2092" i="3" s="1"/>
  <c r="W2112" i="3"/>
  <c r="X2112" i="3" s="1"/>
  <c r="Y2112" i="3" s="1"/>
  <c r="Z2112" i="3" s="1"/>
  <c r="AA2112" i="3" s="1"/>
  <c r="W2115" i="3"/>
  <c r="X2115" i="3" s="1"/>
  <c r="Y2115" i="3" s="1"/>
  <c r="Z2115" i="3" s="1"/>
  <c r="Q2119" i="3"/>
  <c r="P2119" i="3"/>
  <c r="X2129" i="3"/>
  <c r="Y2129" i="3" s="1"/>
  <c r="Z2129" i="3" s="1"/>
  <c r="W2132" i="3"/>
  <c r="X2132" i="3" s="1"/>
  <c r="Y2132" i="3" s="1"/>
  <c r="Z2132" i="3" s="1"/>
  <c r="AA2132" i="3" s="1"/>
  <c r="W2136" i="3"/>
  <c r="X2136" i="3" s="1"/>
  <c r="Y2136" i="3" s="1"/>
  <c r="W2143" i="3"/>
  <c r="X2143" i="3" s="1"/>
  <c r="Y2143" i="3" s="1"/>
  <c r="Z2143" i="3" s="1"/>
  <c r="W2147" i="3"/>
  <c r="X2147" i="3" s="1"/>
  <c r="Y2147" i="3" s="1"/>
  <c r="Z2147" i="3" s="1"/>
  <c r="AA2147" i="3" s="1"/>
  <c r="X2152" i="3"/>
  <c r="Y2152" i="3" s="1"/>
  <c r="Z2152" i="3" s="1"/>
  <c r="AA2152" i="3" s="1"/>
  <c r="Q2155" i="3"/>
  <c r="P2155" i="3"/>
  <c r="W2200" i="3"/>
  <c r="X2200" i="3" s="1"/>
  <c r="W2209" i="3"/>
  <c r="X2209" i="3" s="1"/>
  <c r="Y2209" i="3" s="1"/>
  <c r="W2213" i="3"/>
  <c r="X2213" i="3" s="1"/>
  <c r="Y2213" i="3" s="1"/>
  <c r="Z2213" i="3" s="1"/>
  <c r="AA2213" i="3" s="1"/>
  <c r="W2216" i="3"/>
  <c r="X2253" i="3"/>
  <c r="Y2253" i="3" s="1"/>
  <c r="Z2253" i="3" s="1"/>
  <c r="AA2253" i="3" s="1"/>
  <c r="X2289" i="3"/>
  <c r="Y2289" i="3" s="1"/>
  <c r="Z2289" i="3" s="1"/>
  <c r="AA2289" i="3" s="1"/>
  <c r="Q2300" i="3"/>
  <c r="P2300" i="3"/>
  <c r="Q2304" i="3"/>
  <c r="P2304" i="3"/>
  <c r="X2325" i="3"/>
  <c r="Y2325" i="3" s="1"/>
  <c r="Z2325" i="3" s="1"/>
  <c r="AA2325" i="3" s="1"/>
  <c r="X2426" i="3"/>
  <c r="Y2426" i="3" s="1"/>
  <c r="Z2426" i="3" s="1"/>
  <c r="AA2426" i="3" s="1"/>
  <c r="X2460" i="3"/>
  <c r="Y2460" i="3" s="1"/>
  <c r="Z2460" i="3" s="1"/>
  <c r="AA2460" i="3" s="1"/>
  <c r="P1823" i="3"/>
  <c r="P1827" i="3"/>
  <c r="P1829" i="3"/>
  <c r="P1835" i="3"/>
  <c r="P1839" i="3"/>
  <c r="P1841" i="3"/>
  <c r="P1845" i="3"/>
  <c r="P1847" i="3"/>
  <c r="P1851" i="3"/>
  <c r="P1857" i="3"/>
  <c r="P1859" i="3"/>
  <c r="P1865" i="3"/>
  <c r="P1867" i="3"/>
  <c r="P1873" i="3"/>
  <c r="P1877" i="3"/>
  <c r="P1879" i="3"/>
  <c r="P1883" i="3"/>
  <c r="P1889" i="3"/>
  <c r="P1893" i="3"/>
  <c r="P1897" i="3"/>
  <c r="P1903" i="3"/>
  <c r="X1907" i="3"/>
  <c r="Y1907" i="3" s="1"/>
  <c r="Z1907" i="3" s="1"/>
  <c r="AA1907" i="3" s="1"/>
  <c r="X1909" i="3"/>
  <c r="Y1909" i="3" s="1"/>
  <c r="Z1909" i="3" s="1"/>
  <c r="W1910" i="3"/>
  <c r="X1910" i="3" s="1"/>
  <c r="Y1910" i="3" s="1"/>
  <c r="Z1910" i="3" s="1"/>
  <c r="AA1910" i="3" s="1"/>
  <c r="W1913" i="3"/>
  <c r="X1913" i="3" s="1"/>
  <c r="Y1913" i="3" s="1"/>
  <c r="Z1913" i="3" s="1"/>
  <c r="Z1914" i="3"/>
  <c r="AA1914" i="3" s="1"/>
  <c r="W1917" i="3"/>
  <c r="X1917" i="3" s="1"/>
  <c r="Y1917" i="3" s="1"/>
  <c r="Z1917" i="3" s="1"/>
  <c r="Z1918" i="3"/>
  <c r="AA1918" i="3" s="1"/>
  <c r="X1919" i="3"/>
  <c r="Y1919" i="3" s="1"/>
  <c r="Z1919" i="3" s="1"/>
  <c r="AA1919" i="3" s="1"/>
  <c r="W1926" i="3"/>
  <c r="X1926" i="3" s="1"/>
  <c r="Y1926" i="3" s="1"/>
  <c r="Z1926" i="3" s="1"/>
  <c r="AA1926" i="3" s="1"/>
  <c r="X1929" i="3"/>
  <c r="Y1929" i="3" s="1"/>
  <c r="Z1929" i="3" s="1"/>
  <c r="W1933" i="3"/>
  <c r="X1933" i="3" s="1"/>
  <c r="Y1933" i="3" s="1"/>
  <c r="Z1933" i="3" s="1"/>
  <c r="Z1934" i="3"/>
  <c r="AA1934" i="3" s="1"/>
  <c r="Q1937" i="3"/>
  <c r="P1937" i="3"/>
  <c r="W1949" i="3"/>
  <c r="X1949" i="3" s="1"/>
  <c r="Y1949" i="3" s="1"/>
  <c r="Z1949" i="3" s="1"/>
  <c r="W1953" i="3"/>
  <c r="X1953" i="3" s="1"/>
  <c r="Y1953" i="3" s="1"/>
  <c r="Z1953" i="3" s="1"/>
  <c r="Z1954" i="3"/>
  <c r="AA1954" i="3" s="1"/>
  <c r="W1956" i="3"/>
  <c r="X1956" i="3" s="1"/>
  <c r="Y1956" i="3" s="1"/>
  <c r="Z1956" i="3" s="1"/>
  <c r="AA1956" i="3" s="1"/>
  <c r="W1965" i="3"/>
  <c r="X1965" i="3" s="1"/>
  <c r="Y1965" i="3" s="1"/>
  <c r="Z1965" i="3" s="1"/>
  <c r="Q1969" i="3"/>
  <c r="P1969" i="3"/>
  <c r="Z1970" i="3"/>
  <c r="AA1970" i="3" s="1"/>
  <c r="W1976" i="3"/>
  <c r="X1976" i="3" s="1"/>
  <c r="Y1976" i="3" s="1"/>
  <c r="Z1976" i="3" s="1"/>
  <c r="AA1976" i="3" s="1"/>
  <c r="Q1985" i="3"/>
  <c r="P1985" i="3"/>
  <c r="X1989" i="3"/>
  <c r="Y1989" i="3" s="1"/>
  <c r="Z1989" i="3" s="1"/>
  <c r="W1990" i="3"/>
  <c r="X1990" i="3" s="1"/>
  <c r="Y1990" i="3" s="1"/>
  <c r="Z1990" i="3" s="1"/>
  <c r="AA1990" i="3" s="1"/>
  <c r="X1992" i="3"/>
  <c r="Y1992" i="3" s="1"/>
  <c r="Z1992" i="3" s="1"/>
  <c r="AA1992" i="3" s="1"/>
  <c r="W1997" i="3"/>
  <c r="X1997" i="3" s="1"/>
  <c r="Y1997" i="3" s="1"/>
  <c r="Z1997" i="3" s="1"/>
  <c r="X2003" i="3"/>
  <c r="Y2003" i="3" s="1"/>
  <c r="Z2003" i="3" s="1"/>
  <c r="AA2003" i="3" s="1"/>
  <c r="W2004" i="3"/>
  <c r="X2004" i="3" s="1"/>
  <c r="Y2004" i="3" s="1"/>
  <c r="Z2004" i="3" s="1"/>
  <c r="AA2004" i="3" s="1"/>
  <c r="X2006" i="3"/>
  <c r="Y2006" i="3" s="1"/>
  <c r="Z2006" i="3" s="1"/>
  <c r="AA2006" i="3" s="1"/>
  <c r="W2011" i="3"/>
  <c r="X2011" i="3" s="1"/>
  <c r="Y2011" i="3" s="1"/>
  <c r="Z2011" i="3" s="1"/>
  <c r="Z2012" i="3"/>
  <c r="AA2012" i="3" s="1"/>
  <c r="X2015" i="3"/>
  <c r="Y2015" i="3" s="1"/>
  <c r="Z2015" i="3" s="1"/>
  <c r="X2018" i="3"/>
  <c r="Y2018" i="3" s="1"/>
  <c r="Z2018" i="3" s="1"/>
  <c r="AA2018" i="3" s="1"/>
  <c r="W2023" i="3"/>
  <c r="X2023" i="3" s="1"/>
  <c r="Y2023" i="3" s="1"/>
  <c r="Z2023" i="3" s="1"/>
  <c r="Q2027" i="3"/>
  <c r="P2027" i="3"/>
  <c r="W2031" i="3"/>
  <c r="X2031" i="3" s="1"/>
  <c r="Y2031" i="3" s="1"/>
  <c r="Z2031" i="3" s="1"/>
  <c r="X2037" i="3"/>
  <c r="Y2037" i="3" s="1"/>
  <c r="Z2037" i="3" s="1"/>
  <c r="AA2037" i="3" s="1"/>
  <c r="X2039" i="3"/>
  <c r="Y2039" i="3" s="1"/>
  <c r="Z2039" i="3" s="1"/>
  <c r="Z2040" i="3"/>
  <c r="AA2040" i="3" s="1"/>
  <c r="X2041" i="3"/>
  <c r="Y2041" i="3" s="1"/>
  <c r="Z2041" i="3" s="1"/>
  <c r="AA2041" i="3" s="1"/>
  <c r="X2043" i="3"/>
  <c r="Y2043" i="3" s="1"/>
  <c r="Z2043" i="3" s="1"/>
  <c r="W2044" i="3"/>
  <c r="X2044" i="3" s="1"/>
  <c r="Y2044" i="3" s="1"/>
  <c r="Z2044" i="3" s="1"/>
  <c r="AA2044" i="3" s="1"/>
  <c r="W2048" i="3"/>
  <c r="X2048" i="3" s="1"/>
  <c r="Y2048" i="3" s="1"/>
  <c r="Z2048" i="3" s="1"/>
  <c r="AA2048" i="3" s="1"/>
  <c r="X2051" i="3"/>
  <c r="Y2051" i="3" s="1"/>
  <c r="Z2051" i="3" s="1"/>
  <c r="W2052" i="3"/>
  <c r="X2052" i="3" s="1"/>
  <c r="Y2052" i="3" s="1"/>
  <c r="Z2052" i="3" s="1"/>
  <c r="AA2052" i="3" s="1"/>
  <c r="W2055" i="3"/>
  <c r="X2055" i="3" s="1"/>
  <c r="Y2055" i="3" s="1"/>
  <c r="Z2055" i="3" s="1"/>
  <c r="Z2056" i="3"/>
  <c r="AA2056" i="3" s="1"/>
  <c r="W2058" i="3"/>
  <c r="X2058" i="3" s="1"/>
  <c r="Y2058" i="3" s="1"/>
  <c r="Z2058" i="3" s="1"/>
  <c r="AA2058" i="3" s="1"/>
  <c r="W2063" i="3"/>
  <c r="X2063" i="3" s="1"/>
  <c r="Y2063" i="3" s="1"/>
  <c r="Z2063" i="3" s="1"/>
  <c r="Q2067" i="3"/>
  <c r="P2067" i="3"/>
  <c r="Z2068" i="3"/>
  <c r="AA2068" i="3" s="1"/>
  <c r="X2071" i="3"/>
  <c r="Y2071" i="3" s="1"/>
  <c r="Z2071" i="3" s="1"/>
  <c r="X2074" i="3"/>
  <c r="Y2074" i="3" s="1"/>
  <c r="Z2074" i="3" s="1"/>
  <c r="AA2074" i="3" s="1"/>
  <c r="W2079" i="3"/>
  <c r="X2079" i="3" s="1"/>
  <c r="Y2079" i="3" s="1"/>
  <c r="Z2079" i="3" s="1"/>
  <c r="Q2083" i="3"/>
  <c r="P2083" i="3"/>
  <c r="Z2084" i="3"/>
  <c r="AA2084" i="3" s="1"/>
  <c r="W2087" i="3"/>
  <c r="X2087" i="3" s="1"/>
  <c r="Y2087" i="3" s="1"/>
  <c r="Z2087" i="3" s="1"/>
  <c r="Z2088" i="3"/>
  <c r="AA2088" i="3" s="1"/>
  <c r="X2091" i="3"/>
  <c r="Y2091" i="3" s="1"/>
  <c r="Z2091" i="3" s="1"/>
  <c r="AA2091" i="3" s="1"/>
  <c r="W2095" i="3"/>
  <c r="X2095" i="3" s="1"/>
  <c r="Y2095" i="3" s="1"/>
  <c r="Z2095" i="3" s="1"/>
  <c r="Z2096" i="3"/>
  <c r="AA2096" i="3" s="1"/>
  <c r="W2099" i="3"/>
  <c r="X2099" i="3" s="1"/>
  <c r="Y2099" i="3" s="1"/>
  <c r="Z2099" i="3" s="1"/>
  <c r="Z2100" i="3"/>
  <c r="AA2100" i="3" s="1"/>
  <c r="W2103" i="3"/>
  <c r="X2103" i="3" s="1"/>
  <c r="Y2103" i="3" s="1"/>
  <c r="Z2103" i="3" s="1"/>
  <c r="Z2104" i="3"/>
  <c r="AA2104" i="3" s="1"/>
  <c r="Q2115" i="3"/>
  <c r="P2115" i="3"/>
  <c r="Z2116" i="3"/>
  <c r="AA2116" i="3" s="1"/>
  <c r="W2120" i="3"/>
  <c r="X2120" i="3" s="1"/>
  <c r="Y2120" i="3" s="1"/>
  <c r="Z2120" i="3" s="1"/>
  <c r="AA2120" i="3" s="1"/>
  <c r="X2122" i="3"/>
  <c r="Y2122" i="3" s="1"/>
  <c r="Z2122" i="3" s="1"/>
  <c r="AA2122" i="3" s="1"/>
  <c r="Q2143" i="3"/>
  <c r="P2143" i="3"/>
  <c r="Q2147" i="3"/>
  <c r="P2147" i="3"/>
  <c r="Z2148" i="3"/>
  <c r="AA2148" i="3" s="1"/>
  <c r="X2153" i="3"/>
  <c r="Y2153" i="3" s="1"/>
  <c r="Z2153" i="3" s="1"/>
  <c r="AA2153" i="3" s="1"/>
  <c r="X2156" i="3"/>
  <c r="Y2156" i="3" s="1"/>
  <c r="Z2156" i="3" s="1"/>
  <c r="AA2156" i="3" s="1"/>
  <c r="Q2159" i="3"/>
  <c r="P2159" i="3"/>
  <c r="X2168" i="3"/>
  <c r="Y2168" i="3" s="1"/>
  <c r="Z2168" i="3" s="1"/>
  <c r="AA2168" i="3" s="1"/>
  <c r="S2645" i="3"/>
  <c r="W2193" i="3"/>
  <c r="Q2200" i="3"/>
  <c r="P2200" i="3"/>
  <c r="W2203" i="3"/>
  <c r="X2203" i="3" s="1"/>
  <c r="Y2203" i="3" s="1"/>
  <c r="Z2203" i="3" s="1"/>
  <c r="AA2203" i="3" s="1"/>
  <c r="W2204" i="3"/>
  <c r="X2204" i="3" s="1"/>
  <c r="Y2204" i="3" s="1"/>
  <c r="Z2204" i="3" s="1"/>
  <c r="Q2216" i="3"/>
  <c r="P2216" i="3"/>
  <c r="Z2217" i="3"/>
  <c r="AA2217" i="3" s="1"/>
  <c r="W2219" i="3"/>
  <c r="X2219" i="3" s="1"/>
  <c r="Y2219" i="3" s="1"/>
  <c r="Z2219" i="3" s="1"/>
  <c r="W2220" i="3"/>
  <c r="Q2244" i="3"/>
  <c r="P2244" i="3"/>
  <c r="Q2252" i="3"/>
  <c r="P2252" i="3"/>
  <c r="X2277" i="3"/>
  <c r="Y2277" i="3" s="1"/>
  <c r="Z2277" i="3" s="1"/>
  <c r="AA2277" i="3" s="1"/>
  <c r="X2283" i="3"/>
  <c r="Y2283" i="3" s="1"/>
  <c r="Z2283" i="3" s="1"/>
  <c r="AA2283" i="3" s="1"/>
  <c r="Q2288" i="3"/>
  <c r="P2288" i="3"/>
  <c r="X2293" i="3"/>
  <c r="Y2293" i="3" s="1"/>
  <c r="W1906" i="3"/>
  <c r="X1906" i="3" s="1"/>
  <c r="Y1906" i="3" s="1"/>
  <c r="Z1906" i="3" s="1"/>
  <c r="AA1906" i="3" s="1"/>
  <c r="X1908" i="3"/>
  <c r="Y1908" i="3" s="1"/>
  <c r="Z1908" i="3" s="1"/>
  <c r="AA1908" i="3" s="1"/>
  <c r="Q1913" i="3"/>
  <c r="P1913" i="3"/>
  <c r="Q1917" i="3"/>
  <c r="P1917" i="3"/>
  <c r="W1920" i="3"/>
  <c r="X1920" i="3" s="1"/>
  <c r="Y1920" i="3" s="1"/>
  <c r="Z1920" i="3" s="1"/>
  <c r="AA1920" i="3" s="1"/>
  <c r="W1921" i="3"/>
  <c r="X1921" i="3" s="1"/>
  <c r="Y1921" i="3" s="1"/>
  <c r="Z1921" i="3" s="1"/>
  <c r="AA1921" i="3" s="1"/>
  <c r="W1924" i="3"/>
  <c r="X1924" i="3" s="1"/>
  <c r="Y1924" i="3" s="1"/>
  <c r="Z1924" i="3" s="1"/>
  <c r="AA1924" i="3" s="1"/>
  <c r="X1928" i="3"/>
  <c r="Y1928" i="3" s="1"/>
  <c r="Z1928" i="3" s="1"/>
  <c r="AA1928" i="3" s="1"/>
  <c r="X1930" i="3"/>
  <c r="Y1930" i="3" s="1"/>
  <c r="Z1930" i="3" s="1"/>
  <c r="Q1933" i="3"/>
  <c r="P1933" i="3"/>
  <c r="Z1938" i="3"/>
  <c r="AA1938" i="3" s="1"/>
  <c r="X1939" i="3"/>
  <c r="Y1939" i="3" s="1"/>
  <c r="Z1939" i="3" s="1"/>
  <c r="AA1939" i="3" s="1"/>
  <c r="Q1949" i="3"/>
  <c r="P1949" i="3"/>
  <c r="Q1953" i="3"/>
  <c r="P1953" i="3"/>
  <c r="W1957" i="3"/>
  <c r="X1957" i="3" s="1"/>
  <c r="Y1957" i="3" s="1"/>
  <c r="Z1957" i="3" s="1"/>
  <c r="AA1957" i="3" s="1"/>
  <c r="W1960" i="3"/>
  <c r="X1960" i="3" s="1"/>
  <c r="Y1960" i="3" s="1"/>
  <c r="Z1960" i="3" s="1"/>
  <c r="AA1960" i="3" s="1"/>
  <c r="W1961" i="3"/>
  <c r="X1961" i="3" s="1"/>
  <c r="Y1961" i="3" s="1"/>
  <c r="Z1961" i="3" s="1"/>
  <c r="Q1965" i="3"/>
  <c r="P1965" i="3"/>
  <c r="X1967" i="3"/>
  <c r="Y1967" i="3" s="1"/>
  <c r="Z1967" i="3" s="1"/>
  <c r="AA1967" i="3" s="1"/>
  <c r="W1972" i="3"/>
  <c r="X1972" i="3"/>
  <c r="Y1972" i="3" s="1"/>
  <c r="Z1972" i="3" s="1"/>
  <c r="AA1972" i="3" s="1"/>
  <c r="Q1981" i="3"/>
  <c r="AA1981" i="3" s="1"/>
  <c r="P1981" i="3"/>
  <c r="W1986" i="3"/>
  <c r="X1986" i="3" s="1"/>
  <c r="Y1986" i="3" s="1"/>
  <c r="Z1986" i="3" s="1"/>
  <c r="AA1986" i="3" s="1"/>
  <c r="X1988" i="3"/>
  <c r="Y1988" i="3" s="1"/>
  <c r="Z1988" i="3" s="1"/>
  <c r="AA1988" i="3" s="1"/>
  <c r="W1993" i="3"/>
  <c r="X1993" i="3" s="1"/>
  <c r="Y1993" i="3" s="1"/>
  <c r="Z1993" i="3" s="1"/>
  <c r="Q1997" i="3"/>
  <c r="P1997" i="3"/>
  <c r="W1999" i="3"/>
  <c r="X1999" i="3" s="1"/>
  <c r="Y1999" i="3" s="1"/>
  <c r="Z1999" i="3" s="1"/>
  <c r="AA1999" i="3" s="1"/>
  <c r="W2007" i="3"/>
  <c r="X2007" i="3" s="1"/>
  <c r="Y2007" i="3" s="1"/>
  <c r="Z2007" i="3" s="1"/>
  <c r="Q2011" i="3"/>
  <c r="P2011" i="3"/>
  <c r="X2014" i="3"/>
  <c r="Y2014" i="3" s="1"/>
  <c r="Z2014" i="3" s="1"/>
  <c r="AA2014" i="3" s="1"/>
  <c r="X2016" i="3"/>
  <c r="Y2016" i="3" s="1"/>
  <c r="W2019" i="3"/>
  <c r="X2019" i="3" s="1"/>
  <c r="Y2019" i="3" s="1"/>
  <c r="Z2019" i="3" s="1"/>
  <c r="Q2023" i="3"/>
  <c r="P2023" i="3"/>
  <c r="Z2024" i="3"/>
  <c r="AA2024" i="3" s="1"/>
  <c r="X2027" i="3"/>
  <c r="Y2027" i="3" s="1"/>
  <c r="Z2027" i="3" s="1"/>
  <c r="W2028" i="3"/>
  <c r="X2028" i="3" s="1"/>
  <c r="Y2028" i="3" s="1"/>
  <c r="Z2028" i="3" s="1"/>
  <c r="AA2028" i="3" s="1"/>
  <c r="Q2031" i="3"/>
  <c r="P2031" i="3"/>
  <c r="W2034" i="3"/>
  <c r="X2034" i="3" s="1"/>
  <c r="Y2034" i="3" s="1"/>
  <c r="Z2034" i="3" s="1"/>
  <c r="AA2034" i="3" s="1"/>
  <c r="W2035" i="3"/>
  <c r="X2035" i="3" s="1"/>
  <c r="Y2035" i="3" s="1"/>
  <c r="Z2035" i="3" s="1"/>
  <c r="AA2035" i="3" s="1"/>
  <c r="X2038" i="3"/>
  <c r="Y2038" i="3" s="1"/>
  <c r="Z2038" i="3" s="1"/>
  <c r="AA2038" i="3" s="1"/>
  <c r="X2042" i="3"/>
  <c r="Y2042" i="3" s="1"/>
  <c r="Z2042" i="3" s="1"/>
  <c r="AA2042" i="3" s="1"/>
  <c r="X2046" i="3"/>
  <c r="Y2046" i="3" s="1"/>
  <c r="Z2046" i="3" s="1"/>
  <c r="AA2046" i="3" s="1"/>
  <c r="X2050" i="3"/>
  <c r="Y2050" i="3" s="1"/>
  <c r="Z2050" i="3" s="1"/>
  <c r="AA2050" i="3" s="1"/>
  <c r="Q2055" i="3"/>
  <c r="P2055" i="3"/>
  <c r="W2059" i="3"/>
  <c r="X2059" i="3" s="1"/>
  <c r="Y2059" i="3" s="1"/>
  <c r="Z2059" i="3" s="1"/>
  <c r="AA2059" i="3" s="1"/>
  <c r="Q2063" i="3"/>
  <c r="P2063" i="3"/>
  <c r="Z2064" i="3"/>
  <c r="AA2064" i="3" s="1"/>
  <c r="X2065" i="3"/>
  <c r="Y2065" i="3" s="1"/>
  <c r="Z2065" i="3" s="1"/>
  <c r="AA2065" i="3" s="1"/>
  <c r="X2067" i="3"/>
  <c r="Y2067" i="3" s="1"/>
  <c r="Z2067" i="3" s="1"/>
  <c r="AA2067" i="3" s="1"/>
  <c r="X2070" i="3"/>
  <c r="Y2070" i="3" s="1"/>
  <c r="Z2070" i="3" s="1"/>
  <c r="AA2070" i="3" s="1"/>
  <c r="X2072" i="3"/>
  <c r="Y2072" i="3" s="1"/>
  <c r="Z2072" i="3" s="1"/>
  <c r="AA2072" i="3" s="1"/>
  <c r="W2075" i="3"/>
  <c r="X2075" i="3" s="1"/>
  <c r="Y2075" i="3" s="1"/>
  <c r="Z2075" i="3" s="1"/>
  <c r="Q2079" i="3"/>
  <c r="P2079" i="3"/>
  <c r="Z2080" i="3"/>
  <c r="AA2080" i="3" s="1"/>
  <c r="Z2081" i="3"/>
  <c r="AA2081" i="3" s="1"/>
  <c r="Q2087" i="3"/>
  <c r="P2087" i="3"/>
  <c r="X2090" i="3"/>
  <c r="Y2090" i="3" s="1"/>
  <c r="Z2090" i="3" s="1"/>
  <c r="AA2090" i="3" s="1"/>
  <c r="Q2095" i="3"/>
  <c r="P2095" i="3"/>
  <c r="Q2099" i="3"/>
  <c r="P2099" i="3"/>
  <c r="Q2103" i="3"/>
  <c r="P2103" i="3"/>
  <c r="W2106" i="3"/>
  <c r="X2106" i="3" s="1"/>
  <c r="Y2106" i="3" s="1"/>
  <c r="Z2106" i="3" s="1"/>
  <c r="AA2106" i="3" s="1"/>
  <c r="W2107" i="3"/>
  <c r="X2107" i="3" s="1"/>
  <c r="Y2107" i="3" s="1"/>
  <c r="Z2107" i="3" s="1"/>
  <c r="W2110" i="3"/>
  <c r="X2110" i="3" s="1"/>
  <c r="Y2110" i="3" s="1"/>
  <c r="Z2110" i="3" s="1"/>
  <c r="AA2110" i="3" s="1"/>
  <c r="W2111" i="3"/>
  <c r="X2111" i="3" s="1"/>
  <c r="Y2111" i="3" s="1"/>
  <c r="Z2111" i="3" s="1"/>
  <c r="AA2111" i="3" s="1"/>
  <c r="X2118" i="3"/>
  <c r="Y2118" i="3" s="1"/>
  <c r="Z2118" i="3" s="1"/>
  <c r="AA2118" i="3" s="1"/>
  <c r="W2123" i="3"/>
  <c r="X2123" i="3" s="1"/>
  <c r="Y2123" i="3" s="1"/>
  <c r="Z2123" i="3" s="1"/>
  <c r="AA2123" i="3" s="1"/>
  <c r="W2126" i="3"/>
  <c r="X2126" i="3" s="1"/>
  <c r="Y2126" i="3" s="1"/>
  <c r="Z2126" i="3" s="1"/>
  <c r="AA2126" i="3" s="1"/>
  <c r="W2127" i="3"/>
  <c r="X2127" i="3" s="1"/>
  <c r="Y2127" i="3" s="1"/>
  <c r="Z2127" i="3" s="1"/>
  <c r="AA2127" i="3" s="1"/>
  <c r="W2130" i="3"/>
  <c r="X2130" i="3" s="1"/>
  <c r="Y2130" i="3" s="1"/>
  <c r="Z2130" i="3" s="1"/>
  <c r="AA2130" i="3" s="1"/>
  <c r="W2131" i="3"/>
  <c r="X2131" i="3" s="1"/>
  <c r="Y2131" i="3" s="1"/>
  <c r="Z2131" i="3" s="1"/>
  <c r="W2134" i="3"/>
  <c r="X2134" i="3" s="1"/>
  <c r="Y2134" i="3" s="1"/>
  <c r="Z2134" i="3" s="1"/>
  <c r="AA2134" i="3" s="1"/>
  <c r="W2135" i="3"/>
  <c r="X2135" i="3" s="1"/>
  <c r="Y2135" i="3" s="1"/>
  <c r="Z2135" i="3" s="1"/>
  <c r="AA2135" i="3" s="1"/>
  <c r="Z2136" i="3"/>
  <c r="AA2136" i="3" s="1"/>
  <c r="W2138" i="3"/>
  <c r="X2138" i="3" s="1"/>
  <c r="Y2138" i="3" s="1"/>
  <c r="Z2138" i="3" s="1"/>
  <c r="AA2138" i="3" s="1"/>
  <c r="W2139" i="3"/>
  <c r="X2139" i="3" s="1"/>
  <c r="Y2139" i="3" s="1"/>
  <c r="Z2139" i="3" s="1"/>
  <c r="AA2139" i="3" s="1"/>
  <c r="W2144" i="3"/>
  <c r="X2144" i="3" s="1"/>
  <c r="Y2144" i="3" s="1"/>
  <c r="Z2144" i="3" s="1"/>
  <c r="AA2144" i="3" s="1"/>
  <c r="X2160" i="3"/>
  <c r="Y2160" i="3" s="1"/>
  <c r="Z2160" i="3" s="1"/>
  <c r="AA2160" i="3" s="1"/>
  <c r="Q2163" i="3"/>
  <c r="P2163" i="3"/>
  <c r="AA2194" i="3"/>
  <c r="W2197" i="3"/>
  <c r="Q2204" i="3"/>
  <c r="P2204" i="3"/>
  <c r="W2207" i="3"/>
  <c r="X2207" i="3" s="1"/>
  <c r="Y2207" i="3" s="1"/>
  <c r="Z2207" i="3" s="1"/>
  <c r="AA2207" i="3" s="1"/>
  <c r="Z2209" i="3"/>
  <c r="AA2209" i="3" s="1"/>
  <c r="W2211" i="3"/>
  <c r="X2211" i="3" s="1"/>
  <c r="Y2211" i="3" s="1"/>
  <c r="Z2211" i="3" s="1"/>
  <c r="AA2211" i="3" s="1"/>
  <c r="X2216" i="3"/>
  <c r="Y2216" i="3" s="1"/>
  <c r="Z2216" i="3" s="1"/>
  <c r="AA2216" i="3" s="1"/>
  <c r="Q2220" i="3"/>
  <c r="P2220" i="3"/>
  <c r="Q2264" i="3"/>
  <c r="P2264" i="3"/>
  <c r="Q2268" i="3"/>
  <c r="P2268" i="3"/>
  <c r="X2313" i="3"/>
  <c r="Y2313" i="3" s="1"/>
  <c r="Z2313" i="3" s="1"/>
  <c r="AA2313" i="3" s="1"/>
  <c r="Q2340" i="3"/>
  <c r="P2340" i="3"/>
  <c r="Q2443" i="3"/>
  <c r="P2443" i="3"/>
  <c r="X1911" i="3"/>
  <c r="Y1911" i="3" s="1"/>
  <c r="Z1911" i="3" s="1"/>
  <c r="AA1911" i="3" s="1"/>
  <c r="X1915" i="3"/>
  <c r="Y1915" i="3" s="1"/>
  <c r="Z1915" i="3" s="1"/>
  <c r="AA1915" i="3" s="1"/>
  <c r="X1923" i="3"/>
  <c r="Y1923" i="3" s="1"/>
  <c r="Z1923" i="3" s="1"/>
  <c r="X1927" i="3"/>
  <c r="Y1927" i="3" s="1"/>
  <c r="Z1927" i="3" s="1"/>
  <c r="AA1927" i="3" s="1"/>
  <c r="X1931" i="3"/>
  <c r="Y1931" i="3" s="1"/>
  <c r="Z1931" i="3" s="1"/>
  <c r="AA1931" i="3" s="1"/>
  <c r="X1935" i="3"/>
  <c r="Y1935" i="3" s="1"/>
  <c r="Z1935" i="3" s="1"/>
  <c r="AA1935" i="3" s="1"/>
  <c r="Z1941" i="3"/>
  <c r="X1943" i="3"/>
  <c r="Y1943" i="3" s="1"/>
  <c r="Z1943" i="3" s="1"/>
  <c r="X1945" i="3"/>
  <c r="Y1945" i="3" s="1"/>
  <c r="Z1945" i="3" s="1"/>
  <c r="AA1945" i="3" s="1"/>
  <c r="X1947" i="3"/>
  <c r="Y1947" i="3" s="1"/>
  <c r="Z1947" i="3" s="1"/>
  <c r="X1959" i="3"/>
  <c r="Y1959" i="3" s="1"/>
  <c r="Z1959" i="3" s="1"/>
  <c r="AA1959" i="3" s="1"/>
  <c r="X1975" i="3"/>
  <c r="Y1975" i="3" s="1"/>
  <c r="Z1975" i="3" s="1"/>
  <c r="AA1975" i="3" s="1"/>
  <c r="X1979" i="3"/>
  <c r="Y1979" i="3" s="1"/>
  <c r="Z1979" i="3" s="1"/>
  <c r="AA1979" i="3" s="1"/>
  <c r="X1987" i="3"/>
  <c r="Y1987" i="3" s="1"/>
  <c r="Z1987" i="3" s="1"/>
  <c r="AA1987" i="3" s="1"/>
  <c r="X1991" i="3"/>
  <c r="Y1991" i="3" s="1"/>
  <c r="Z1991" i="3" s="1"/>
  <c r="AA1991" i="3" s="1"/>
  <c r="X1995" i="3"/>
  <c r="Y1995" i="3" s="1"/>
  <c r="Z1995" i="3" s="1"/>
  <c r="AA1995" i="3" s="1"/>
  <c r="X2001" i="3"/>
  <c r="Y2001" i="3" s="1"/>
  <c r="Z2001" i="3" s="1"/>
  <c r="AA2001" i="3" s="1"/>
  <c r="X2005" i="3"/>
  <c r="Y2005" i="3" s="1"/>
  <c r="Z2005" i="3" s="1"/>
  <c r="AA2005" i="3" s="1"/>
  <c r="X2009" i="3"/>
  <c r="Y2009" i="3" s="1"/>
  <c r="Z2009" i="3" s="1"/>
  <c r="AA2009" i="3" s="1"/>
  <c r="X2013" i="3"/>
  <c r="Y2013" i="3" s="1"/>
  <c r="Z2013" i="3" s="1"/>
  <c r="AA2013" i="3" s="1"/>
  <c r="X2025" i="3"/>
  <c r="Y2025" i="3" s="1"/>
  <c r="Z2025" i="3" s="1"/>
  <c r="AA2025" i="3" s="1"/>
  <c r="X2029" i="3"/>
  <c r="Y2029" i="3" s="1"/>
  <c r="Z2029" i="3" s="1"/>
  <c r="AA2029" i="3" s="1"/>
  <c r="X2033" i="3"/>
  <c r="Y2033" i="3" s="1"/>
  <c r="Z2033" i="3" s="1"/>
  <c r="AA2033" i="3" s="1"/>
  <c r="X2049" i="3"/>
  <c r="Y2049" i="3" s="1"/>
  <c r="Z2049" i="3" s="1"/>
  <c r="AA2049" i="3" s="1"/>
  <c r="X2057" i="3"/>
  <c r="Y2057" i="3" s="1"/>
  <c r="Z2057" i="3" s="1"/>
  <c r="X2081" i="3"/>
  <c r="Y2081" i="3" s="1"/>
  <c r="X2085" i="3"/>
  <c r="Y2085" i="3" s="1"/>
  <c r="Z2085" i="3" s="1"/>
  <c r="AA2085" i="3" s="1"/>
  <c r="X2089" i="3"/>
  <c r="Y2089" i="3" s="1"/>
  <c r="Z2089" i="3" s="1"/>
  <c r="AA2089" i="3" s="1"/>
  <c r="X2105" i="3"/>
  <c r="Y2105" i="3" s="1"/>
  <c r="Z2105" i="3" s="1"/>
  <c r="AA2105" i="3" s="1"/>
  <c r="X2109" i="3"/>
  <c r="Y2109" i="3" s="1"/>
  <c r="Z2109" i="3" s="1"/>
  <c r="AA2109" i="3" s="1"/>
  <c r="X2113" i="3"/>
  <c r="Y2113" i="3" s="1"/>
  <c r="Z2113" i="3" s="1"/>
  <c r="AA2113" i="3" s="1"/>
  <c r="X2117" i="3"/>
  <c r="Y2117" i="3" s="1"/>
  <c r="Z2117" i="3" s="1"/>
  <c r="AA2117" i="3" s="1"/>
  <c r="X2121" i="3"/>
  <c r="Y2121" i="3" s="1"/>
  <c r="Z2121" i="3" s="1"/>
  <c r="AA2121" i="3" s="1"/>
  <c r="X2125" i="3"/>
  <c r="Y2125" i="3" s="1"/>
  <c r="Z2125" i="3" s="1"/>
  <c r="AA2125" i="3" s="1"/>
  <c r="X2133" i="3"/>
  <c r="Y2133" i="3" s="1"/>
  <c r="Z2133" i="3" s="1"/>
  <c r="AA2133" i="3" s="1"/>
  <c r="X2137" i="3"/>
  <c r="Y2137" i="3" s="1"/>
  <c r="Z2137" i="3" s="1"/>
  <c r="AA2137" i="3" s="1"/>
  <c r="X2141" i="3"/>
  <c r="Y2141" i="3" s="1"/>
  <c r="Z2141" i="3" s="1"/>
  <c r="AA2141" i="3" s="1"/>
  <c r="X2149" i="3"/>
  <c r="Y2149" i="3" s="1"/>
  <c r="Z2149" i="3" s="1"/>
  <c r="AA2149" i="3" s="1"/>
  <c r="Z2151" i="3"/>
  <c r="AA2151" i="3" s="1"/>
  <c r="Z2155" i="3"/>
  <c r="X2157" i="3"/>
  <c r="Y2157" i="3" s="1"/>
  <c r="Z2157" i="3" s="1"/>
  <c r="Z2159" i="3"/>
  <c r="X2161" i="3"/>
  <c r="Y2161" i="3" s="1"/>
  <c r="Z2161" i="3" s="1"/>
  <c r="AA2161" i="3" s="1"/>
  <c r="Z2163" i="3"/>
  <c r="X2165" i="3"/>
  <c r="Y2165" i="3" s="1"/>
  <c r="Z2165" i="3" s="1"/>
  <c r="AA2165" i="3" s="1"/>
  <c r="X2169" i="3"/>
  <c r="Y2169" i="3" s="1"/>
  <c r="Z2169" i="3" s="1"/>
  <c r="AA2169" i="3" s="1"/>
  <c r="X2202" i="3"/>
  <c r="Y2202" i="3" s="1"/>
  <c r="Z2202" i="3" s="1"/>
  <c r="AA2202" i="3" s="1"/>
  <c r="X2206" i="3"/>
  <c r="Y2206" i="3" s="1"/>
  <c r="Z2206" i="3" s="1"/>
  <c r="AA2206" i="3" s="1"/>
  <c r="Z2208" i="3"/>
  <c r="X2214" i="3"/>
  <c r="Y2214" i="3" s="1"/>
  <c r="Z2214" i="3" s="1"/>
  <c r="AA2214" i="3" s="1"/>
  <c r="X2218" i="3"/>
  <c r="Y2218" i="3" s="1"/>
  <c r="Z2218" i="3" s="1"/>
  <c r="AA2218" i="3" s="1"/>
  <c r="X2223" i="3"/>
  <c r="Y2223" i="3" s="1"/>
  <c r="Z2223" i="3" s="1"/>
  <c r="AA2223" i="3" s="1"/>
  <c r="Q2228" i="3"/>
  <c r="P2228" i="3"/>
  <c r="Z2229" i="3"/>
  <c r="AA2229" i="3" s="1"/>
  <c r="X2235" i="3"/>
  <c r="Y2235" i="3" s="1"/>
  <c r="Z2235" i="3" s="1"/>
  <c r="AA2235" i="3" s="1"/>
  <c r="X2239" i="3"/>
  <c r="Y2239" i="3" s="1"/>
  <c r="Z2239" i="3" s="1"/>
  <c r="AA2239" i="3" s="1"/>
  <c r="W2245" i="3"/>
  <c r="X2245" i="3" s="1"/>
  <c r="Y2245" i="3" s="1"/>
  <c r="Z2245" i="3" s="1"/>
  <c r="AA2245" i="3" s="1"/>
  <c r="W2247" i="3"/>
  <c r="X2247" i="3" s="1"/>
  <c r="Y2247" i="3" s="1"/>
  <c r="Z2247" i="3" s="1"/>
  <c r="AA2247" i="3" s="1"/>
  <c r="W2248" i="3"/>
  <c r="X2248" i="3" s="1"/>
  <c r="Y2248" i="3" s="1"/>
  <c r="Z2248" i="3" s="1"/>
  <c r="AA2248" i="3" s="1"/>
  <c r="W2255" i="3"/>
  <c r="X2255" i="3" s="1"/>
  <c r="Y2255" i="3" s="1"/>
  <c r="Z2255" i="3" s="1"/>
  <c r="AA2255" i="3" s="1"/>
  <c r="W2256" i="3"/>
  <c r="X2256" i="3" s="1"/>
  <c r="Y2256" i="3" s="1"/>
  <c r="Z2256" i="3" s="1"/>
  <c r="Q2260" i="3"/>
  <c r="P2260" i="3"/>
  <c r="W2265" i="3"/>
  <c r="X2265" i="3" s="1"/>
  <c r="Y2265" i="3" s="1"/>
  <c r="Z2265" i="3" s="1"/>
  <c r="AA2265" i="3" s="1"/>
  <c r="X2268" i="3"/>
  <c r="Y2268" i="3" s="1"/>
  <c r="W2271" i="3"/>
  <c r="X2271" i="3" s="1"/>
  <c r="Y2271" i="3" s="1"/>
  <c r="Z2271" i="3" s="1"/>
  <c r="AA2271" i="3" s="1"/>
  <c r="W2272" i="3"/>
  <c r="X2275" i="3"/>
  <c r="Y2275" i="3" s="1"/>
  <c r="Z2275" i="3" s="1"/>
  <c r="AA2275" i="3" s="1"/>
  <c r="Q2280" i="3"/>
  <c r="P2280" i="3"/>
  <c r="W2284" i="3"/>
  <c r="W2295" i="3"/>
  <c r="X2295" i="3" s="1"/>
  <c r="Y2295" i="3" s="1"/>
  <c r="Z2295" i="3" s="1"/>
  <c r="AA2295" i="3" s="1"/>
  <c r="W2296" i="3"/>
  <c r="X2296" i="3" s="1"/>
  <c r="Y2296" i="3" s="1"/>
  <c r="Z2296" i="3" s="1"/>
  <c r="W2301" i="3"/>
  <c r="X2301" i="3" s="1"/>
  <c r="Y2301" i="3" s="1"/>
  <c r="Z2301" i="3" s="1"/>
  <c r="AA2301" i="3" s="1"/>
  <c r="X2304" i="3"/>
  <c r="Y2304" i="3" s="1"/>
  <c r="Z2305" i="3"/>
  <c r="AA2305" i="3" s="1"/>
  <c r="X2307" i="3"/>
  <c r="Y2307" i="3" s="1"/>
  <c r="Z2307" i="3" s="1"/>
  <c r="AA2307" i="3" s="1"/>
  <c r="Q2316" i="3"/>
  <c r="P2316" i="3"/>
  <c r="Q2324" i="3"/>
  <c r="P2324" i="3"/>
  <c r="W2328" i="3"/>
  <c r="X2328" i="3" s="1"/>
  <c r="Y2328" i="3" s="1"/>
  <c r="Z2328" i="3" s="1"/>
  <c r="W2332" i="3"/>
  <c r="X2332" i="3" s="1"/>
  <c r="Y2332" i="3" s="1"/>
  <c r="Z2332" i="3" s="1"/>
  <c r="Q2336" i="3"/>
  <c r="P2336" i="3"/>
  <c r="X2338" i="3"/>
  <c r="Y2338" i="3" s="1"/>
  <c r="Z2338" i="3" s="1"/>
  <c r="AA2338" i="3" s="1"/>
  <c r="Q2351" i="3"/>
  <c r="P2351" i="3"/>
  <c r="Q2355" i="3"/>
  <c r="P2355" i="3"/>
  <c r="X2372" i="3"/>
  <c r="Y2372" i="3" s="1"/>
  <c r="Z2372" i="3" s="1"/>
  <c r="AA2372" i="3" s="1"/>
  <c r="Q2562" i="3"/>
  <c r="P2562" i="3"/>
  <c r="P1910" i="3"/>
  <c r="P1914" i="3"/>
  <c r="P1918" i="3"/>
  <c r="P1922" i="3"/>
  <c r="P1926" i="3"/>
  <c r="P1934" i="3"/>
  <c r="P1954" i="3"/>
  <c r="P1958" i="3"/>
  <c r="P1986" i="3"/>
  <c r="P1990" i="3"/>
  <c r="P1994" i="3"/>
  <c r="P1998" i="3"/>
  <c r="P2000" i="3"/>
  <c r="P2004" i="3"/>
  <c r="P2008" i="3"/>
  <c r="P2012" i="3"/>
  <c r="P2028" i="3"/>
  <c r="P2032" i="3"/>
  <c r="P2044" i="3"/>
  <c r="P2048" i="3"/>
  <c r="P2052" i="3"/>
  <c r="P2056" i="3"/>
  <c r="P2088" i="3"/>
  <c r="P2096" i="3"/>
  <c r="P2100" i="3"/>
  <c r="P2104" i="3"/>
  <c r="P2112" i="3"/>
  <c r="P2120" i="3"/>
  <c r="P2132" i="3"/>
  <c r="P2136" i="3"/>
  <c r="P2144" i="3"/>
  <c r="P2192" i="3"/>
  <c r="P2209" i="3"/>
  <c r="P2213" i="3"/>
  <c r="Z2221" i="3"/>
  <c r="AA2221" i="3" s="1"/>
  <c r="X2228" i="3"/>
  <c r="Y2228" i="3" s="1"/>
  <c r="Z2228" i="3" s="1"/>
  <c r="Z2233" i="3"/>
  <c r="AA2233" i="3" s="1"/>
  <c r="Z2237" i="3"/>
  <c r="AA2237" i="3" s="1"/>
  <c r="Q2248" i="3"/>
  <c r="P2248" i="3"/>
  <c r="Q2256" i="3"/>
  <c r="P2256" i="3"/>
  <c r="Q2272" i="3"/>
  <c r="P2272" i="3"/>
  <c r="X2280" i="3"/>
  <c r="Y2280" i="3" s="1"/>
  <c r="Z2280" i="3" s="1"/>
  <c r="Q2284" i="3"/>
  <c r="P2284" i="3"/>
  <c r="Z2285" i="3"/>
  <c r="AA2285" i="3" s="1"/>
  <c r="Q2296" i="3"/>
  <c r="P2296" i="3"/>
  <c r="W2308" i="3"/>
  <c r="X2308" i="3" s="1"/>
  <c r="Y2308" i="3" s="1"/>
  <c r="Z2308" i="3" s="1"/>
  <c r="W2311" i="3"/>
  <c r="X2311" i="3" s="1"/>
  <c r="Y2311" i="3" s="1"/>
  <c r="Z2311" i="3" s="1"/>
  <c r="AA2311" i="3" s="1"/>
  <c r="X2316" i="3"/>
  <c r="Y2316" i="3" s="1"/>
  <c r="Z2316" i="3" s="1"/>
  <c r="AA2316" i="3" s="1"/>
  <c r="X2324" i="3"/>
  <c r="Y2324" i="3" s="1"/>
  <c r="Z2324" i="3" s="1"/>
  <c r="Q2328" i="3"/>
  <c r="P2328" i="3"/>
  <c r="Q2332" i="3"/>
  <c r="P2332" i="3"/>
  <c r="X2334" i="3"/>
  <c r="Y2334" i="3" s="1"/>
  <c r="Z2334" i="3" s="1"/>
  <c r="AA2334" i="3" s="1"/>
  <c r="X2336" i="3"/>
  <c r="Y2336" i="3" s="1"/>
  <c r="Z2336" i="3" s="1"/>
  <c r="AA2336" i="3" s="1"/>
  <c r="X2339" i="3"/>
  <c r="Y2339" i="3" s="1"/>
  <c r="Z2339" i="3" s="1"/>
  <c r="AA2339" i="3" s="1"/>
  <c r="X2380" i="3"/>
  <c r="Y2380" i="3" s="1"/>
  <c r="Z2380" i="3" s="1"/>
  <c r="AA2380" i="3" s="1"/>
  <c r="Q2455" i="3"/>
  <c r="P2455" i="3"/>
  <c r="Q2471" i="3"/>
  <c r="P2471" i="3"/>
  <c r="X2220" i="3"/>
  <c r="Y2220" i="3" s="1"/>
  <c r="Z2220" i="3" s="1"/>
  <c r="AA2220" i="3" s="1"/>
  <c r="Q2224" i="3"/>
  <c r="P2224" i="3"/>
  <c r="Q2232" i="3"/>
  <c r="P2232" i="3"/>
  <c r="Q2236" i="3"/>
  <c r="P2236" i="3"/>
  <c r="Q2240" i="3"/>
  <c r="P2240" i="3"/>
  <c r="Z2241" i="3"/>
  <c r="W2243" i="3"/>
  <c r="X2243" i="3" s="1"/>
  <c r="Y2243" i="3" s="1"/>
  <c r="Z2243" i="3" s="1"/>
  <c r="AA2243" i="3" s="1"/>
  <c r="W2244" i="3"/>
  <c r="X2244" i="3" s="1"/>
  <c r="Y2244" i="3" s="1"/>
  <c r="Z2244" i="3" s="1"/>
  <c r="W2249" i="3"/>
  <c r="X2249" i="3" s="1"/>
  <c r="Y2249" i="3" s="1"/>
  <c r="Z2249" i="3" s="1"/>
  <c r="AA2249" i="3" s="1"/>
  <c r="W2251" i="3"/>
  <c r="X2251" i="3" s="1"/>
  <c r="Y2251" i="3" s="1"/>
  <c r="Z2251" i="3" s="1"/>
  <c r="AA2251" i="3" s="1"/>
  <c r="W2252" i="3"/>
  <c r="X2252" i="3" s="1"/>
  <c r="Y2252" i="3" s="1"/>
  <c r="Z2252" i="3" s="1"/>
  <c r="W2257" i="3"/>
  <c r="X2257" i="3" s="1"/>
  <c r="Y2257" i="3" s="1"/>
  <c r="Z2257" i="3" s="1"/>
  <c r="X2259" i="3"/>
  <c r="Y2259" i="3" s="1"/>
  <c r="Z2259" i="3" s="1"/>
  <c r="AA2259" i="3" s="1"/>
  <c r="W2263" i="3"/>
  <c r="X2263" i="3" s="1"/>
  <c r="Y2263" i="3" s="1"/>
  <c r="Z2263" i="3" s="1"/>
  <c r="AA2263" i="3" s="1"/>
  <c r="W2264" i="3"/>
  <c r="X2264" i="3" s="1"/>
  <c r="Y2264" i="3" s="1"/>
  <c r="Z2264" i="3" s="1"/>
  <c r="W2267" i="3"/>
  <c r="X2267" i="3" s="1"/>
  <c r="Y2267" i="3" s="1"/>
  <c r="Z2267" i="3" s="1"/>
  <c r="AA2267" i="3" s="1"/>
  <c r="Z2269" i="3"/>
  <c r="AA2269" i="3" s="1"/>
  <c r="X2272" i="3"/>
  <c r="Y2272" i="3" s="1"/>
  <c r="Z2272" i="3" s="1"/>
  <c r="Q2276" i="3"/>
  <c r="P2276" i="3"/>
  <c r="X2279" i="3"/>
  <c r="Y2279" i="3" s="1"/>
  <c r="Z2279" i="3" s="1"/>
  <c r="AA2279" i="3" s="1"/>
  <c r="X2284" i="3"/>
  <c r="Y2284" i="3" s="1"/>
  <c r="W2287" i="3"/>
  <c r="X2287" i="3" s="1"/>
  <c r="Y2287" i="3" s="1"/>
  <c r="Z2287" i="3" s="1"/>
  <c r="AA2287" i="3" s="1"/>
  <c r="W2288" i="3"/>
  <c r="X2288" i="3" s="1"/>
  <c r="Y2288" i="3" s="1"/>
  <c r="Z2288" i="3" s="1"/>
  <c r="AA2288" i="3" s="1"/>
  <c r="Q2292" i="3"/>
  <c r="P2292" i="3"/>
  <c r="Z2293" i="3"/>
  <c r="AA2293" i="3" s="1"/>
  <c r="X2294" i="3"/>
  <c r="Y2294" i="3" s="1"/>
  <c r="Z2294" i="3" s="1"/>
  <c r="AA2294" i="3" s="1"/>
  <c r="W2299" i="3"/>
  <c r="X2299" i="3" s="1"/>
  <c r="Y2299" i="3" s="1"/>
  <c r="Z2299" i="3" s="1"/>
  <c r="AA2299" i="3" s="1"/>
  <c r="W2300" i="3"/>
  <c r="X2300" i="3" s="1"/>
  <c r="Y2300" i="3" s="1"/>
  <c r="Z2300" i="3" s="1"/>
  <c r="AA2300" i="3" s="1"/>
  <c r="W2303" i="3"/>
  <c r="X2303" i="3" s="1"/>
  <c r="Y2303" i="3" s="1"/>
  <c r="Z2303" i="3" s="1"/>
  <c r="AA2303" i="3" s="1"/>
  <c r="Q2308" i="3"/>
  <c r="P2308" i="3"/>
  <c r="W2312" i="3"/>
  <c r="X2312" i="3" s="1"/>
  <c r="Y2312" i="3" s="1"/>
  <c r="Z2312" i="3" s="1"/>
  <c r="AA2312" i="3" s="1"/>
  <c r="X2315" i="3"/>
  <c r="Y2315" i="3" s="1"/>
  <c r="Z2315" i="3" s="1"/>
  <c r="AA2315" i="3" s="1"/>
  <c r="X2317" i="3"/>
  <c r="Y2317" i="3" s="1"/>
  <c r="Z2317" i="3" s="1"/>
  <c r="AA2317" i="3" s="1"/>
  <c r="W2319" i="3"/>
  <c r="X2319" i="3" s="1"/>
  <c r="Y2319" i="3" s="1"/>
  <c r="Z2319" i="3" s="1"/>
  <c r="AA2319" i="3" s="1"/>
  <c r="W2320" i="3"/>
  <c r="X2320" i="3" s="1"/>
  <c r="Y2320" i="3" s="1"/>
  <c r="Z2320" i="3" s="1"/>
  <c r="AA2320" i="3" s="1"/>
  <c r="X2335" i="3"/>
  <c r="Y2335" i="3" s="1"/>
  <c r="Z2335" i="3" s="1"/>
  <c r="AA2335" i="3" s="1"/>
  <c r="X2337" i="3"/>
  <c r="Y2337" i="3" s="1"/>
  <c r="Z2337" i="3" s="1"/>
  <c r="AA2337" i="3" s="1"/>
  <c r="Q2343" i="3"/>
  <c r="P2343" i="3"/>
  <c r="Q2375" i="3"/>
  <c r="P2375" i="3"/>
  <c r="Q2379" i="3"/>
  <c r="P2379" i="3"/>
  <c r="X2384" i="3"/>
  <c r="Y2384" i="3" s="1"/>
  <c r="Z2384" i="3" s="1"/>
  <c r="AA2384" i="3" s="1"/>
  <c r="X2404" i="3"/>
  <c r="Y2404" i="3" s="1"/>
  <c r="Z2404" i="3" s="1"/>
  <c r="AA2404" i="3" s="1"/>
  <c r="Q2423" i="3"/>
  <c r="P2423" i="3"/>
  <c r="X2222" i="3"/>
  <c r="Y2222" i="3" s="1"/>
  <c r="Z2222" i="3" s="1"/>
  <c r="AA2222" i="3" s="1"/>
  <c r="X2226" i="3"/>
  <c r="Y2226" i="3" s="1"/>
  <c r="Z2226" i="3" s="1"/>
  <c r="AA2226" i="3" s="1"/>
  <c r="X2230" i="3"/>
  <c r="Y2230" i="3" s="1"/>
  <c r="Z2230" i="3" s="1"/>
  <c r="AA2230" i="3" s="1"/>
  <c r="X2234" i="3"/>
  <c r="Y2234" i="3" s="1"/>
  <c r="Z2234" i="3" s="1"/>
  <c r="Z2236" i="3"/>
  <c r="X2238" i="3"/>
  <c r="Y2238" i="3" s="1"/>
  <c r="Z2238" i="3" s="1"/>
  <c r="AA2238" i="3" s="1"/>
  <c r="Z2240" i="3"/>
  <c r="X2242" i="3"/>
  <c r="Y2242" i="3" s="1"/>
  <c r="Z2242" i="3" s="1"/>
  <c r="AA2242" i="3" s="1"/>
  <c r="X2246" i="3"/>
  <c r="Y2246" i="3" s="1"/>
  <c r="Z2246" i="3" s="1"/>
  <c r="AA2246" i="3" s="1"/>
  <c r="X2250" i="3"/>
  <c r="Y2250" i="3" s="1"/>
  <c r="Z2250" i="3" s="1"/>
  <c r="AA2250" i="3" s="1"/>
  <c r="X2254" i="3"/>
  <c r="Y2254" i="3" s="1"/>
  <c r="Z2254" i="3" s="1"/>
  <c r="AA2254" i="3" s="1"/>
  <c r="X2258" i="3"/>
  <c r="Y2258" i="3" s="1"/>
  <c r="Z2258" i="3" s="1"/>
  <c r="AA2258" i="3" s="1"/>
  <c r="X2266" i="3"/>
  <c r="Y2266" i="3" s="1"/>
  <c r="Z2266" i="3" s="1"/>
  <c r="Z2268" i="3"/>
  <c r="AA2268" i="3" s="1"/>
  <c r="Z2276" i="3"/>
  <c r="AA2276" i="3" s="1"/>
  <c r="X2278" i="3"/>
  <c r="Y2278" i="3" s="1"/>
  <c r="Z2278" i="3" s="1"/>
  <c r="X2282" i="3"/>
  <c r="Y2282" i="3" s="1"/>
  <c r="Z2282" i="3" s="1"/>
  <c r="AA2282" i="3" s="1"/>
  <c r="Z2284" i="3"/>
  <c r="X2286" i="3"/>
  <c r="Y2286" i="3" s="1"/>
  <c r="Z2286" i="3" s="1"/>
  <c r="AA2286" i="3" s="1"/>
  <c r="Z2292" i="3"/>
  <c r="X2298" i="3"/>
  <c r="Y2298" i="3" s="1"/>
  <c r="Z2298" i="3" s="1"/>
  <c r="AA2298" i="3" s="1"/>
  <c r="X2302" i="3"/>
  <c r="Y2302" i="3" s="1"/>
  <c r="Z2302" i="3" s="1"/>
  <c r="AA2302" i="3" s="1"/>
  <c r="Z2304" i="3"/>
  <c r="AA2304" i="3" s="1"/>
  <c r="X2310" i="3"/>
  <c r="Y2310" i="3" s="1"/>
  <c r="Z2310" i="3" s="1"/>
  <c r="AA2310" i="3" s="1"/>
  <c r="X2314" i="3"/>
  <c r="Y2314" i="3" s="1"/>
  <c r="Z2314" i="3" s="1"/>
  <c r="AA2314" i="3" s="1"/>
  <c r="X2318" i="3"/>
  <c r="Y2318" i="3" s="1"/>
  <c r="Z2318" i="3" s="1"/>
  <c r="AA2318" i="3" s="1"/>
  <c r="X2326" i="3"/>
  <c r="Y2326" i="3" s="1"/>
  <c r="Z2326" i="3" s="1"/>
  <c r="AA2326" i="3" s="1"/>
  <c r="X2330" i="3"/>
  <c r="Y2330" i="3" s="1"/>
  <c r="Z2330" i="3" s="1"/>
  <c r="X2343" i="3"/>
  <c r="Y2343" i="3" s="1"/>
  <c r="W2344" i="3"/>
  <c r="X2344" i="3" s="1"/>
  <c r="Y2344" i="3" s="1"/>
  <c r="Z2344" i="3" s="1"/>
  <c r="AA2344" i="3" s="1"/>
  <c r="W2346" i="3"/>
  <c r="X2346" i="3" s="1"/>
  <c r="Y2346" i="3" s="1"/>
  <c r="Z2346" i="3" s="1"/>
  <c r="AA2346" i="3" s="1"/>
  <c r="X2351" i="3"/>
  <c r="Y2351" i="3" s="1"/>
  <c r="W2352" i="3"/>
  <c r="X2352" i="3" s="1"/>
  <c r="Y2352" i="3" s="1"/>
  <c r="Z2352" i="3" s="1"/>
  <c r="AA2352" i="3" s="1"/>
  <c r="W2356" i="3"/>
  <c r="X2356" i="3" s="1"/>
  <c r="Y2356" i="3" s="1"/>
  <c r="Z2356" i="3" s="1"/>
  <c r="AA2356" i="3" s="1"/>
  <c r="Q2359" i="3"/>
  <c r="P2359" i="3"/>
  <c r="W2363" i="3"/>
  <c r="X2363" i="3" s="1"/>
  <c r="Y2363" i="3" s="1"/>
  <c r="Z2363" i="3" s="1"/>
  <c r="AA2363" i="3" s="1"/>
  <c r="Z2364" i="3"/>
  <c r="AA2364" i="3" s="1"/>
  <c r="W2367" i="3"/>
  <c r="X2367" i="3" s="1"/>
  <c r="Y2367" i="3" s="1"/>
  <c r="Z2367" i="3" s="1"/>
  <c r="AA2367" i="3" s="1"/>
  <c r="Z2368" i="3"/>
  <c r="AA2368" i="3" s="1"/>
  <c r="X2375" i="3"/>
  <c r="Y2375" i="3" s="1"/>
  <c r="Z2375" i="3" s="1"/>
  <c r="AA2375" i="3" s="1"/>
  <c r="W2376" i="3"/>
  <c r="X2376" i="3" s="1"/>
  <c r="Y2376" i="3" s="1"/>
  <c r="Z2376" i="3" s="1"/>
  <c r="AA2376" i="3" s="1"/>
  <c r="X2379" i="3"/>
  <c r="Y2379" i="3" s="1"/>
  <c r="Q2387" i="3"/>
  <c r="P2387" i="3"/>
  <c r="Z2388" i="3"/>
  <c r="AA2388" i="3" s="1"/>
  <c r="Q2391" i="3"/>
  <c r="P2391" i="3"/>
  <c r="Q2395" i="3"/>
  <c r="P2395" i="3"/>
  <c r="Q2407" i="3"/>
  <c r="P2407" i="3"/>
  <c r="Z2408" i="3"/>
  <c r="AA2408" i="3" s="1"/>
  <c r="W2424" i="3"/>
  <c r="X2424" i="3" s="1"/>
  <c r="Y2424" i="3" s="1"/>
  <c r="Z2424" i="3" s="1"/>
  <c r="AA2424" i="3" s="1"/>
  <c r="W2427" i="3"/>
  <c r="Q2431" i="3"/>
  <c r="P2431" i="3"/>
  <c r="W2435" i="3"/>
  <c r="W2444" i="3"/>
  <c r="X2444" i="3" s="1"/>
  <c r="Y2444" i="3" s="1"/>
  <c r="Z2444" i="3" s="1"/>
  <c r="AA2444" i="3" s="1"/>
  <c r="Q2447" i="3"/>
  <c r="P2447" i="3"/>
  <c r="Q2451" i="3"/>
  <c r="P2451" i="3"/>
  <c r="X2457" i="3"/>
  <c r="Y2457" i="3" s="1"/>
  <c r="Z2457" i="3" s="1"/>
  <c r="AA2457" i="3" s="1"/>
  <c r="Q2467" i="3"/>
  <c r="P2467" i="3"/>
  <c r="Z2472" i="3"/>
  <c r="AA2472" i="3" s="1"/>
  <c r="X2491" i="3"/>
  <c r="Y2491" i="3" s="1"/>
  <c r="Z2491" i="3" s="1"/>
  <c r="AA2491" i="3" s="1"/>
  <c r="Q2628" i="3"/>
  <c r="P2628" i="3"/>
  <c r="X2705" i="3"/>
  <c r="Y2705" i="3" s="1"/>
  <c r="Z2705" i="3" s="1"/>
  <c r="P2221" i="3"/>
  <c r="P2225" i="3"/>
  <c r="P2233" i="3"/>
  <c r="P2237" i="3"/>
  <c r="P2245" i="3"/>
  <c r="P2249" i="3"/>
  <c r="P2265" i="3"/>
  <c r="P2269" i="3"/>
  <c r="P2277" i="3"/>
  <c r="P2281" i="3"/>
  <c r="P2301" i="3"/>
  <c r="P2309" i="3"/>
  <c r="P2325" i="3"/>
  <c r="P2329" i="3"/>
  <c r="P2333" i="3"/>
  <c r="W2342" i="3"/>
  <c r="X2342" i="3" s="1"/>
  <c r="Y2342" i="3" s="1"/>
  <c r="Z2342" i="3" s="1"/>
  <c r="AA2342" i="3" s="1"/>
  <c r="W2347" i="3"/>
  <c r="X2347" i="3" s="1"/>
  <c r="Y2347" i="3" s="1"/>
  <c r="Z2347" i="3" s="1"/>
  <c r="X2359" i="3"/>
  <c r="Y2359" i="3" s="1"/>
  <c r="Z2359" i="3" s="1"/>
  <c r="AA2359" i="3" s="1"/>
  <c r="W2360" i="3"/>
  <c r="X2360" i="3" s="1"/>
  <c r="Y2360" i="3" s="1"/>
  <c r="Z2360" i="3" s="1"/>
  <c r="AA2360" i="3" s="1"/>
  <c r="Q2363" i="3"/>
  <c r="P2363" i="3"/>
  <c r="Q2367" i="3"/>
  <c r="P2367" i="3"/>
  <c r="W2370" i="3"/>
  <c r="X2370" i="3" s="1"/>
  <c r="Y2370" i="3" s="1"/>
  <c r="Z2370" i="3" s="1"/>
  <c r="W2371" i="3"/>
  <c r="X2371" i="3" s="1"/>
  <c r="Y2371" i="3" s="1"/>
  <c r="Z2371" i="3" s="1"/>
  <c r="W2382" i="3"/>
  <c r="X2382" i="3" s="1"/>
  <c r="Y2382" i="3" s="1"/>
  <c r="Z2382" i="3" s="1"/>
  <c r="AA2382" i="3" s="1"/>
  <c r="W2383" i="3"/>
  <c r="X2383" i="3" s="1"/>
  <c r="Y2383" i="3" s="1"/>
  <c r="Z2383" i="3" s="1"/>
  <c r="X2387" i="3"/>
  <c r="Y2387" i="3" s="1"/>
  <c r="Z2387" i="3" s="1"/>
  <c r="W2392" i="3"/>
  <c r="X2392" i="3" s="1"/>
  <c r="Y2392" i="3" s="1"/>
  <c r="Z2392" i="3" s="1"/>
  <c r="AA2392" i="3" s="1"/>
  <c r="X2395" i="3"/>
  <c r="Y2395" i="3" s="1"/>
  <c r="Z2395" i="3" s="1"/>
  <c r="AA2395" i="3" s="1"/>
  <c r="W2396" i="3"/>
  <c r="X2396" i="3" s="1"/>
  <c r="Y2396" i="3" s="1"/>
  <c r="Z2396" i="3" s="1"/>
  <c r="AA2396" i="3" s="1"/>
  <c r="W2398" i="3"/>
  <c r="X2398" i="3" s="1"/>
  <c r="Y2398" i="3" s="1"/>
  <c r="Z2398" i="3" s="1"/>
  <c r="AA2398" i="3" s="1"/>
  <c r="W2399" i="3"/>
  <c r="X2399" i="3" s="1"/>
  <c r="Y2399" i="3" s="1"/>
  <c r="Z2399" i="3" s="1"/>
  <c r="Z2400" i="3"/>
  <c r="AA2400" i="3" s="1"/>
  <c r="W2402" i="3"/>
  <c r="X2402" i="3" s="1"/>
  <c r="Y2402" i="3" s="1"/>
  <c r="Z2402" i="3" s="1"/>
  <c r="AA2402" i="3" s="1"/>
  <c r="W2403" i="3"/>
  <c r="X2403" i="3" s="1"/>
  <c r="Y2403" i="3" s="1"/>
  <c r="Z2403" i="3" s="1"/>
  <c r="X2407" i="3"/>
  <c r="Y2407" i="3" s="1"/>
  <c r="Z2407" i="3" s="1"/>
  <c r="AA2407" i="3" s="1"/>
  <c r="W2410" i="3"/>
  <c r="X2410" i="3" s="1"/>
  <c r="Y2410" i="3" s="1"/>
  <c r="Z2410" i="3" s="1"/>
  <c r="AA2410" i="3" s="1"/>
  <c r="W2411" i="3"/>
  <c r="X2411" i="3" s="1"/>
  <c r="Y2411" i="3" s="1"/>
  <c r="Z2411" i="3" s="1"/>
  <c r="W2414" i="3"/>
  <c r="X2414" i="3" s="1"/>
  <c r="Y2414" i="3" s="1"/>
  <c r="Z2414" i="3" s="1"/>
  <c r="AA2414" i="3" s="1"/>
  <c r="W2415" i="3"/>
  <c r="X2415" i="3" s="1"/>
  <c r="Y2415" i="3" s="1"/>
  <c r="Z2415" i="3" s="1"/>
  <c r="W2418" i="3"/>
  <c r="X2418" i="3" s="1"/>
  <c r="Y2418" i="3" s="1"/>
  <c r="Z2418" i="3" s="1"/>
  <c r="W2419" i="3"/>
  <c r="X2419" i="3" s="1"/>
  <c r="Y2419" i="3" s="1"/>
  <c r="Z2419" i="3" s="1"/>
  <c r="Z2420" i="3"/>
  <c r="AA2420" i="3" s="1"/>
  <c r="W2422" i="3"/>
  <c r="X2422" i="3" s="1"/>
  <c r="Y2422" i="3" s="1"/>
  <c r="Z2422" i="3" s="1"/>
  <c r="AA2422" i="3" s="1"/>
  <c r="Q2427" i="3"/>
  <c r="P2427" i="3"/>
  <c r="Z2428" i="3"/>
  <c r="AA2428" i="3" s="1"/>
  <c r="Q2435" i="3"/>
  <c r="P2435" i="3"/>
  <c r="W2439" i="3"/>
  <c r="X2439" i="3" s="1"/>
  <c r="Y2439" i="3" s="1"/>
  <c r="Z2439" i="3" s="1"/>
  <c r="Z2440" i="3"/>
  <c r="AA2440" i="3" s="1"/>
  <c r="X2442" i="3"/>
  <c r="Y2442" i="3" s="1"/>
  <c r="Z2442" i="3" s="1"/>
  <c r="AA2442" i="3" s="1"/>
  <c r="X2447" i="3"/>
  <c r="Y2447" i="3" s="1"/>
  <c r="Z2447" i="3" s="1"/>
  <c r="AA2447" i="3" s="1"/>
  <c r="W2448" i="3"/>
  <c r="X2448" i="3" s="1"/>
  <c r="Y2448" i="3" s="1"/>
  <c r="Z2448" i="3" s="1"/>
  <c r="AA2448" i="3" s="1"/>
  <c r="X2451" i="3"/>
  <c r="Y2451" i="3" s="1"/>
  <c r="Z2451" i="3" s="1"/>
  <c r="AA2451" i="3" s="1"/>
  <c r="X2453" i="3"/>
  <c r="Y2453" i="3" s="1"/>
  <c r="Z2453" i="3" s="1"/>
  <c r="AA2453" i="3" s="1"/>
  <c r="W2458" i="3"/>
  <c r="X2458" i="3" s="1"/>
  <c r="Y2458" i="3" s="1"/>
  <c r="Z2458" i="3" s="1"/>
  <c r="AA2458" i="3" s="1"/>
  <c r="Q2463" i="3"/>
  <c r="P2463" i="3"/>
  <c r="Z2468" i="3"/>
  <c r="AA2468" i="3" s="1"/>
  <c r="Q2510" i="3"/>
  <c r="P2510" i="3"/>
  <c r="X2515" i="3"/>
  <c r="Y2515" i="3" s="1"/>
  <c r="Z2515" i="3" s="1"/>
  <c r="AA2515" i="3" s="1"/>
  <c r="X2543" i="3"/>
  <c r="Y2543" i="3" s="1"/>
  <c r="Z2543" i="3" s="1"/>
  <c r="AA2543" i="3" s="1"/>
  <c r="X2587" i="3"/>
  <c r="Y2587" i="3" s="1"/>
  <c r="Z2587" i="3" s="1"/>
  <c r="AA2587" i="3" s="1"/>
  <c r="X2603" i="3"/>
  <c r="Y2603" i="3" s="1"/>
  <c r="Z2603" i="3" s="1"/>
  <c r="Q2625" i="3"/>
  <c r="P2625" i="3"/>
  <c r="Q2657" i="3"/>
  <c r="P2657" i="3"/>
  <c r="Q2661" i="3"/>
  <c r="P2661" i="3"/>
  <c r="Q2665" i="3"/>
  <c r="P2665" i="3"/>
  <c r="X2670" i="3"/>
  <c r="Y2670" i="3" s="1"/>
  <c r="Z2670" i="3" s="1"/>
  <c r="AA2670" i="3" s="1"/>
  <c r="Q2347" i="3"/>
  <c r="P2347" i="3"/>
  <c r="W2350" i="3"/>
  <c r="X2350" i="3" s="1"/>
  <c r="Y2350" i="3" s="1"/>
  <c r="Z2350" i="3" s="1"/>
  <c r="AA2350" i="3" s="1"/>
  <c r="W2354" i="3"/>
  <c r="X2354" i="3" s="1"/>
  <c r="Y2354" i="3" s="1"/>
  <c r="Z2354" i="3" s="1"/>
  <c r="AA2354" i="3" s="1"/>
  <c r="Q2371" i="3"/>
  <c r="P2371" i="3"/>
  <c r="W2374" i="3"/>
  <c r="X2374" i="3" s="1"/>
  <c r="Y2374" i="3" s="1"/>
  <c r="Z2374" i="3" s="1"/>
  <c r="AA2374" i="3" s="1"/>
  <c r="W2378" i="3"/>
  <c r="X2378" i="3" s="1"/>
  <c r="Y2378" i="3" s="1"/>
  <c r="Z2378" i="3" s="1"/>
  <c r="AA2378" i="3" s="1"/>
  <c r="Q2383" i="3"/>
  <c r="P2383" i="3"/>
  <c r="Q2399" i="3"/>
  <c r="P2399" i="3"/>
  <c r="Q2403" i="3"/>
  <c r="P2403" i="3"/>
  <c r="X2406" i="3"/>
  <c r="Y2406" i="3" s="1"/>
  <c r="Z2406" i="3" s="1"/>
  <c r="AA2406" i="3" s="1"/>
  <c r="Q2411" i="3"/>
  <c r="P2411" i="3"/>
  <c r="Q2415" i="3"/>
  <c r="P2415" i="3"/>
  <c r="Q2419" i="3"/>
  <c r="P2419" i="3"/>
  <c r="X2427" i="3"/>
  <c r="Y2427" i="3" s="1"/>
  <c r="Z2427" i="3" s="1"/>
  <c r="AA2427" i="3" s="1"/>
  <c r="X2430" i="3"/>
  <c r="Y2430" i="3" s="1"/>
  <c r="Z2430" i="3" s="1"/>
  <c r="AA2430" i="3" s="1"/>
  <c r="X2435" i="3"/>
  <c r="Y2435" i="3" s="1"/>
  <c r="Z2435" i="3" s="1"/>
  <c r="AA2435" i="3" s="1"/>
  <c r="Q2439" i="3"/>
  <c r="P2439" i="3"/>
  <c r="X2446" i="3"/>
  <c r="Y2446" i="3" s="1"/>
  <c r="Z2446" i="3" s="1"/>
  <c r="AA2446" i="3" s="1"/>
  <c r="X2450" i="3"/>
  <c r="Y2450" i="3" s="1"/>
  <c r="Z2450" i="3" s="1"/>
  <c r="AA2450" i="3" s="1"/>
  <c r="W2454" i="3"/>
  <c r="X2454" i="3" s="1"/>
  <c r="Y2454" i="3" s="1"/>
  <c r="Z2454" i="3" s="1"/>
  <c r="AA2454" i="3" s="1"/>
  <c r="Q2459" i="3"/>
  <c r="P2459" i="3"/>
  <c r="Z2464" i="3"/>
  <c r="AA2464" i="3" s="1"/>
  <c r="X2466" i="3"/>
  <c r="Y2466" i="3" s="1"/>
  <c r="Z2466" i="3" s="1"/>
  <c r="AA2466" i="3" s="1"/>
  <c r="W2470" i="3"/>
  <c r="X2470" i="3" s="1"/>
  <c r="Y2470" i="3" s="1"/>
  <c r="Z2470" i="3" s="1"/>
  <c r="AA2470" i="3" s="1"/>
  <c r="X2475" i="3"/>
  <c r="Y2475" i="3" s="1"/>
  <c r="Z2475" i="3" s="1"/>
  <c r="Q2494" i="3"/>
  <c r="P2494" i="3"/>
  <c r="Q2498" i="3"/>
  <c r="P2498" i="3"/>
  <c r="X2503" i="3"/>
  <c r="Y2503" i="3" s="1"/>
  <c r="Z2503" i="3" s="1"/>
  <c r="AA2503" i="3" s="1"/>
  <c r="Q2546" i="3"/>
  <c r="P2546" i="3"/>
  <c r="X2559" i="3"/>
  <c r="Y2559" i="3" s="1"/>
  <c r="Z2559" i="3" s="1"/>
  <c r="AA2559" i="3" s="1"/>
  <c r="X2575" i="3"/>
  <c r="Y2575" i="3" s="1"/>
  <c r="Z2575" i="3" s="1"/>
  <c r="AA2575" i="3" s="1"/>
  <c r="Q2586" i="3"/>
  <c r="P2586" i="3"/>
  <c r="X2591" i="3"/>
  <c r="Y2591" i="3" s="1"/>
  <c r="Z2591" i="3" s="1"/>
  <c r="AA2591" i="3" s="1"/>
  <c r="Q2602" i="3"/>
  <c r="P2602" i="3"/>
  <c r="X2607" i="3"/>
  <c r="Y2607" i="3" s="1"/>
  <c r="X2341" i="3"/>
  <c r="Y2341" i="3" s="1"/>
  <c r="Z2341" i="3" s="1"/>
  <c r="AA2341" i="3" s="1"/>
  <c r="Z2343" i="3"/>
  <c r="X2349" i="3"/>
  <c r="Y2349" i="3" s="1"/>
  <c r="Z2349" i="3" s="1"/>
  <c r="Z2351" i="3"/>
  <c r="AA2351" i="3" s="1"/>
  <c r="X2353" i="3"/>
  <c r="Y2353" i="3" s="1"/>
  <c r="Z2353" i="3" s="1"/>
  <c r="AA2353" i="3" s="1"/>
  <c r="X2361" i="3"/>
  <c r="Y2361" i="3" s="1"/>
  <c r="Z2361" i="3" s="1"/>
  <c r="X2365" i="3"/>
  <c r="Y2365" i="3" s="1"/>
  <c r="Z2365" i="3" s="1"/>
  <c r="X2369" i="3"/>
  <c r="Y2369" i="3" s="1"/>
  <c r="Z2369" i="3" s="1"/>
  <c r="AA2369" i="3" s="1"/>
  <c r="X2373" i="3"/>
  <c r="Y2373" i="3" s="1"/>
  <c r="Z2373" i="3" s="1"/>
  <c r="X2377" i="3"/>
  <c r="Y2377" i="3" s="1"/>
  <c r="Z2377" i="3" s="1"/>
  <c r="Z2379" i="3"/>
  <c r="X2385" i="3"/>
  <c r="Y2385" i="3" s="1"/>
  <c r="Z2385" i="3" s="1"/>
  <c r="AA2385" i="3" s="1"/>
  <c r="X2389" i="3"/>
  <c r="Y2389" i="3" s="1"/>
  <c r="Z2389" i="3" s="1"/>
  <c r="AA2389" i="3" s="1"/>
  <c r="X2397" i="3"/>
  <c r="Y2397" i="3" s="1"/>
  <c r="Z2397" i="3" s="1"/>
  <c r="AA2397" i="3" s="1"/>
  <c r="X2401" i="3"/>
  <c r="Y2401" i="3" s="1"/>
  <c r="Z2401" i="3" s="1"/>
  <c r="AA2401" i="3" s="1"/>
  <c r="X2405" i="3"/>
  <c r="Y2405" i="3" s="1"/>
  <c r="Z2405" i="3" s="1"/>
  <c r="X2409" i="3"/>
  <c r="Y2409" i="3" s="1"/>
  <c r="Z2409" i="3" s="1"/>
  <c r="AA2409" i="3" s="1"/>
  <c r="X2413" i="3"/>
  <c r="Y2413" i="3" s="1"/>
  <c r="Z2413" i="3" s="1"/>
  <c r="AA2413" i="3" s="1"/>
  <c r="X2417" i="3"/>
  <c r="Y2417" i="3" s="1"/>
  <c r="Z2417" i="3" s="1"/>
  <c r="AA2417" i="3" s="1"/>
  <c r="X2421" i="3"/>
  <c r="Y2421" i="3" s="1"/>
  <c r="Z2421" i="3" s="1"/>
  <c r="AA2421" i="3" s="1"/>
  <c r="X2425" i="3"/>
  <c r="Y2425" i="3" s="1"/>
  <c r="Z2425" i="3" s="1"/>
  <c r="AA2425" i="3" s="1"/>
  <c r="X2429" i="3"/>
  <c r="Y2429" i="3" s="1"/>
  <c r="Z2429" i="3" s="1"/>
  <c r="AA2429" i="3" s="1"/>
  <c r="X2437" i="3"/>
  <c r="Y2437" i="3" s="1"/>
  <c r="Z2437" i="3" s="1"/>
  <c r="AA2437" i="3" s="1"/>
  <c r="X2441" i="3"/>
  <c r="Y2441" i="3" s="1"/>
  <c r="Z2441" i="3" s="1"/>
  <c r="AA2441" i="3" s="1"/>
  <c r="X2445" i="3"/>
  <c r="Y2445" i="3" s="1"/>
  <c r="Z2445" i="3" s="1"/>
  <c r="AA2445" i="3" s="1"/>
  <c r="X2449" i="3"/>
  <c r="Y2449" i="3" s="1"/>
  <c r="Z2449" i="3" s="1"/>
  <c r="AA2449" i="3" s="1"/>
  <c r="Z2455" i="3"/>
  <c r="AA2455" i="3" s="1"/>
  <c r="Z2471" i="3"/>
  <c r="Q2478" i="3"/>
  <c r="P2478" i="3"/>
  <c r="Q2482" i="3"/>
  <c r="P2482" i="3"/>
  <c r="Q2490" i="3"/>
  <c r="P2490" i="3"/>
  <c r="W2495" i="3"/>
  <c r="X2495" i="3" s="1"/>
  <c r="Y2495" i="3" s="1"/>
  <c r="Z2495" i="3" s="1"/>
  <c r="AA2495" i="3" s="1"/>
  <c r="X2498" i="3"/>
  <c r="Y2498" i="3" s="1"/>
  <c r="Z2499" i="3"/>
  <c r="AA2499" i="3" s="1"/>
  <c r="X2500" i="3"/>
  <c r="Y2500" i="3" s="1"/>
  <c r="Z2500" i="3" s="1"/>
  <c r="AA2500" i="3" s="1"/>
  <c r="W2505" i="3"/>
  <c r="X2505" i="3" s="1"/>
  <c r="Y2505" i="3" s="1"/>
  <c r="Z2505" i="3" s="1"/>
  <c r="AA2505" i="3" s="1"/>
  <c r="W2506" i="3"/>
  <c r="X2506" i="3" s="1"/>
  <c r="Y2506" i="3" s="1"/>
  <c r="Z2506" i="3" s="1"/>
  <c r="X2510" i="3"/>
  <c r="Y2510" i="3" s="1"/>
  <c r="Z2510" i="3" s="1"/>
  <c r="W2511" i="3"/>
  <c r="X2511" i="3" s="1"/>
  <c r="Y2511" i="3" s="1"/>
  <c r="Z2511" i="3" s="1"/>
  <c r="AA2511" i="3" s="1"/>
  <c r="Q2514" i="3"/>
  <c r="P2514" i="3"/>
  <c r="Q2518" i="3"/>
  <c r="P2518" i="3"/>
  <c r="W2521" i="3"/>
  <c r="X2521" i="3" s="1"/>
  <c r="Y2521" i="3" s="1"/>
  <c r="Z2521" i="3" s="1"/>
  <c r="AA2521" i="3" s="1"/>
  <c r="W2522" i="3"/>
  <c r="X2522" i="3" s="1"/>
  <c r="Y2522" i="3" s="1"/>
  <c r="Z2522" i="3" s="1"/>
  <c r="AA2522" i="3" s="1"/>
  <c r="W2529" i="3"/>
  <c r="X2529" i="3" s="1"/>
  <c r="Y2529" i="3" s="1"/>
  <c r="Z2529" i="3" s="1"/>
  <c r="AA2529" i="3" s="1"/>
  <c r="W2530" i="3"/>
  <c r="X2530" i="3" s="1"/>
  <c r="Y2530" i="3" s="1"/>
  <c r="Z2530" i="3" s="1"/>
  <c r="AA2530" i="3" s="1"/>
  <c r="Q2534" i="3"/>
  <c r="P2534" i="3"/>
  <c r="W2537" i="3"/>
  <c r="X2537" i="3" s="1"/>
  <c r="Y2537" i="3" s="1"/>
  <c r="Z2537" i="3" s="1"/>
  <c r="AA2537" i="3" s="1"/>
  <c r="W2538" i="3"/>
  <c r="X2538" i="3" s="1"/>
  <c r="Y2538" i="3" s="1"/>
  <c r="Z2538" i="3" s="1"/>
  <c r="X2541" i="3"/>
  <c r="Y2541" i="3" s="1"/>
  <c r="Z2541" i="3" s="1"/>
  <c r="AA2541" i="3" s="1"/>
  <c r="X2544" i="3"/>
  <c r="Y2544" i="3" s="1"/>
  <c r="Z2544" i="3" s="1"/>
  <c r="Q2550" i="3"/>
  <c r="P2550" i="3"/>
  <c r="W2553" i="3"/>
  <c r="X2553" i="3" s="1"/>
  <c r="Y2553" i="3" s="1"/>
  <c r="Z2553" i="3" s="1"/>
  <c r="AA2553" i="3" s="1"/>
  <c r="W2554" i="3"/>
  <c r="X2554" i="3" s="1"/>
  <c r="Y2554" i="3" s="1"/>
  <c r="Z2554" i="3" s="1"/>
  <c r="AA2554" i="3" s="1"/>
  <c r="X2557" i="3"/>
  <c r="Y2557" i="3" s="1"/>
  <c r="Z2557" i="3" s="1"/>
  <c r="AA2557" i="3" s="1"/>
  <c r="X2560" i="3"/>
  <c r="Y2560" i="3" s="1"/>
  <c r="Z2560" i="3" s="1"/>
  <c r="Z2563" i="3"/>
  <c r="AA2563" i="3" s="1"/>
  <c r="Q2566" i="3"/>
  <c r="P2566" i="3"/>
  <c r="W2569" i="3"/>
  <c r="X2569" i="3" s="1"/>
  <c r="Y2569" i="3" s="1"/>
  <c r="Z2569" i="3" s="1"/>
  <c r="AA2569" i="3" s="1"/>
  <c r="W2570" i="3"/>
  <c r="X2570" i="3" s="1"/>
  <c r="Y2570" i="3" s="1"/>
  <c r="Z2570" i="3" s="1"/>
  <c r="X2573" i="3"/>
  <c r="Y2573" i="3" s="1"/>
  <c r="Z2573" i="3" s="1"/>
  <c r="AA2573" i="3" s="1"/>
  <c r="W2577" i="3"/>
  <c r="X2577" i="3" s="1"/>
  <c r="Y2577" i="3" s="1"/>
  <c r="Z2577" i="3" s="1"/>
  <c r="AA2577" i="3" s="1"/>
  <c r="W2578" i="3"/>
  <c r="Q2582" i="3"/>
  <c r="P2582" i="3"/>
  <c r="Z2583" i="3"/>
  <c r="AA2583" i="3" s="1"/>
  <c r="X2584" i="3"/>
  <c r="Y2584" i="3" s="1"/>
  <c r="Z2584" i="3" s="1"/>
  <c r="AA2584" i="3" s="1"/>
  <c r="X2589" i="3"/>
  <c r="Y2589" i="3" s="1"/>
  <c r="Z2589" i="3" s="1"/>
  <c r="AA2589" i="3" s="1"/>
  <c r="W2593" i="3"/>
  <c r="X2593" i="3" s="1"/>
  <c r="Y2593" i="3" s="1"/>
  <c r="Z2593" i="3" s="1"/>
  <c r="AA2593" i="3" s="1"/>
  <c r="W2594" i="3"/>
  <c r="X2594" i="3" s="1"/>
  <c r="Y2594" i="3" s="1"/>
  <c r="Z2594" i="3" s="1"/>
  <c r="Q2598" i="3"/>
  <c r="P2598" i="3"/>
  <c r="X2600" i="3"/>
  <c r="Y2600" i="3" s="1"/>
  <c r="Z2600" i="3" s="1"/>
  <c r="AA2600" i="3" s="1"/>
  <c r="X2605" i="3"/>
  <c r="Y2605" i="3" s="1"/>
  <c r="Z2605" i="3" s="1"/>
  <c r="AA2605" i="3" s="1"/>
  <c r="W2610" i="3"/>
  <c r="X2610" i="3" s="1"/>
  <c r="Y2610" i="3" s="1"/>
  <c r="Z2610" i="3" s="1"/>
  <c r="X2622" i="3"/>
  <c r="Y2622" i="3" s="1"/>
  <c r="Z2622" i="3" s="1"/>
  <c r="AA2622" i="3" s="1"/>
  <c r="AA2628" i="3"/>
  <c r="Q2677" i="3"/>
  <c r="P2677" i="3"/>
  <c r="Q2704" i="3"/>
  <c r="P2704" i="3"/>
  <c r="Q2710" i="3"/>
  <c r="P2710" i="3"/>
  <c r="P2344" i="3"/>
  <c r="P2348" i="3"/>
  <c r="P2352" i="3"/>
  <c r="P2356" i="3"/>
  <c r="P2360" i="3"/>
  <c r="P2364" i="3"/>
  <c r="P2368" i="3"/>
  <c r="P2376" i="3"/>
  <c r="P2392" i="3"/>
  <c r="P2396" i="3"/>
  <c r="P2400" i="3"/>
  <c r="P2412" i="3"/>
  <c r="P2416" i="3"/>
  <c r="P2420" i="3"/>
  <c r="P2424" i="3"/>
  <c r="P2436" i="3"/>
  <c r="P2440" i="3"/>
  <c r="P2444" i="3"/>
  <c r="P2448" i="3"/>
  <c r="W2474" i="3"/>
  <c r="X2474" i="3" s="1"/>
  <c r="Y2474" i="3" s="1"/>
  <c r="Z2474" i="3" s="1"/>
  <c r="X2478" i="3"/>
  <c r="Y2478" i="3" s="1"/>
  <c r="Z2478" i="3" s="1"/>
  <c r="X2482" i="3"/>
  <c r="Y2482" i="3" s="1"/>
  <c r="Z2482" i="3" s="1"/>
  <c r="AA2482" i="3" s="1"/>
  <c r="Q2486" i="3"/>
  <c r="P2486" i="3"/>
  <c r="W2493" i="3"/>
  <c r="X2493" i="3" s="1"/>
  <c r="Y2493" i="3" s="1"/>
  <c r="Z2493" i="3" s="1"/>
  <c r="AA2493" i="3" s="1"/>
  <c r="Q2506" i="3"/>
  <c r="P2506" i="3"/>
  <c r="W2509" i="3"/>
  <c r="X2509" i="3" s="1"/>
  <c r="Y2509" i="3" s="1"/>
  <c r="Z2509" i="3" s="1"/>
  <c r="AA2509" i="3" s="1"/>
  <c r="X2514" i="3"/>
  <c r="Y2514" i="3" s="1"/>
  <c r="Z2514" i="3" s="1"/>
  <c r="AA2514" i="3" s="1"/>
  <c r="X2518" i="3"/>
  <c r="Y2518" i="3" s="1"/>
  <c r="Z2518" i="3" s="1"/>
  <c r="Z2519" i="3"/>
  <c r="AA2519" i="3" s="1"/>
  <c r="Q2522" i="3"/>
  <c r="P2522" i="3"/>
  <c r="Q2530" i="3"/>
  <c r="P2530" i="3"/>
  <c r="Z2531" i="3"/>
  <c r="AA2531" i="3" s="1"/>
  <c r="X2534" i="3"/>
  <c r="Y2534" i="3" s="1"/>
  <c r="Z2534" i="3" s="1"/>
  <c r="Z2535" i="3"/>
  <c r="AA2535" i="3" s="1"/>
  <c r="Q2538" i="3"/>
  <c r="P2538" i="3"/>
  <c r="X2550" i="3"/>
  <c r="Y2550" i="3" s="1"/>
  <c r="Z2550" i="3" s="1"/>
  <c r="Z2551" i="3"/>
  <c r="AA2551" i="3" s="1"/>
  <c r="Q2554" i="3"/>
  <c r="P2554" i="3"/>
  <c r="X2566" i="3"/>
  <c r="Y2566" i="3" s="1"/>
  <c r="Z2566" i="3" s="1"/>
  <c r="AA2566" i="3" s="1"/>
  <c r="Z2567" i="3"/>
  <c r="AA2567" i="3" s="1"/>
  <c r="Q2570" i="3"/>
  <c r="P2570" i="3"/>
  <c r="Q2578" i="3"/>
  <c r="P2578" i="3"/>
  <c r="Z2579" i="3"/>
  <c r="AA2579" i="3" s="1"/>
  <c r="X2582" i="3"/>
  <c r="Y2582" i="3" s="1"/>
  <c r="Q2594" i="3"/>
  <c r="P2594" i="3"/>
  <c r="X2598" i="3"/>
  <c r="Y2598" i="3" s="1"/>
  <c r="Q2610" i="3"/>
  <c r="P2610" i="3"/>
  <c r="Q2633" i="3"/>
  <c r="P2633" i="3"/>
  <c r="O2754" i="3"/>
  <c r="Q2652" i="3"/>
  <c r="AA2652" i="3" s="1"/>
  <c r="P2652" i="3"/>
  <c r="X2728" i="3"/>
  <c r="Y2728" i="3" s="1"/>
  <c r="Z2728" i="3" s="1"/>
  <c r="AA2728" i="3" s="1"/>
  <c r="X2744" i="3"/>
  <c r="Y2744" i="3" s="1"/>
  <c r="Z2744" i="3" s="1"/>
  <c r="AA2744" i="3" s="1"/>
  <c r="Q2805" i="3"/>
  <c r="AA2805" i="3" s="1"/>
  <c r="P2805" i="3"/>
  <c r="AA2808" i="3"/>
  <c r="P2821" i="3"/>
  <c r="Q2821" i="3"/>
  <c r="Q2475" i="3"/>
  <c r="X2481" i="3"/>
  <c r="Y2481" i="3" s="1"/>
  <c r="Z2481" i="3" s="1"/>
  <c r="X2486" i="3"/>
  <c r="Y2486" i="3" s="1"/>
  <c r="Z2486" i="3" s="1"/>
  <c r="W2487" i="3"/>
  <c r="X2487" i="3" s="1"/>
  <c r="Y2487" i="3" s="1"/>
  <c r="Z2487" i="3" s="1"/>
  <c r="AA2487" i="3" s="1"/>
  <c r="W2494" i="3"/>
  <c r="X2494" i="3" s="1"/>
  <c r="Y2494" i="3" s="1"/>
  <c r="Z2494" i="3" s="1"/>
  <c r="AA2494" i="3" s="1"/>
  <c r="W2497" i="3"/>
  <c r="X2497" i="3" s="1"/>
  <c r="Y2497" i="3" s="1"/>
  <c r="Z2497" i="3" s="1"/>
  <c r="AA2497" i="3" s="1"/>
  <c r="Q2502" i="3"/>
  <c r="P2502" i="3"/>
  <c r="X2513" i="3"/>
  <c r="Y2513" i="3" s="1"/>
  <c r="Z2513" i="3" s="1"/>
  <c r="AA2513" i="3" s="1"/>
  <c r="X2517" i="3"/>
  <c r="Y2517" i="3" s="1"/>
  <c r="Z2517" i="3" s="1"/>
  <c r="X2520" i="3"/>
  <c r="Y2520" i="3" s="1"/>
  <c r="Z2520" i="3" s="1"/>
  <c r="AA2520" i="3" s="1"/>
  <c r="Z2523" i="3"/>
  <c r="AA2523" i="3" s="1"/>
  <c r="Q2526" i="3"/>
  <c r="P2526" i="3"/>
  <c r="Z2527" i="3"/>
  <c r="AA2527" i="3" s="1"/>
  <c r="X2528" i="3"/>
  <c r="Y2528" i="3" s="1"/>
  <c r="Z2528" i="3" s="1"/>
  <c r="AA2528" i="3" s="1"/>
  <c r="X2533" i="3"/>
  <c r="Y2533" i="3" s="1"/>
  <c r="Z2533" i="3" s="1"/>
  <c r="AA2533" i="3" s="1"/>
  <c r="X2536" i="3"/>
  <c r="Y2536" i="3" s="1"/>
  <c r="Z2536" i="3" s="1"/>
  <c r="AA2536" i="3" s="1"/>
  <c r="Z2539" i="3"/>
  <c r="AA2539" i="3" s="1"/>
  <c r="Q2542" i="3"/>
  <c r="P2542" i="3"/>
  <c r="W2545" i="3"/>
  <c r="X2545" i="3" s="1"/>
  <c r="Y2545" i="3" s="1"/>
  <c r="Z2545" i="3" s="1"/>
  <c r="AA2545" i="3" s="1"/>
  <c r="W2546" i="3"/>
  <c r="X2546" i="3" s="1"/>
  <c r="Y2546" i="3" s="1"/>
  <c r="Z2546" i="3" s="1"/>
  <c r="X2549" i="3"/>
  <c r="Y2549" i="3" s="1"/>
  <c r="Z2549" i="3" s="1"/>
  <c r="AA2549" i="3" s="1"/>
  <c r="X2552" i="3"/>
  <c r="Y2552" i="3" s="1"/>
  <c r="Z2552" i="3" s="1"/>
  <c r="AA2552" i="3" s="1"/>
  <c r="Q2558" i="3"/>
  <c r="P2558" i="3"/>
  <c r="W2561" i="3"/>
  <c r="X2561" i="3" s="1"/>
  <c r="Y2561" i="3" s="1"/>
  <c r="Z2561" i="3" s="1"/>
  <c r="AA2561" i="3" s="1"/>
  <c r="W2562" i="3"/>
  <c r="X2562" i="3" s="1"/>
  <c r="Y2562" i="3" s="1"/>
  <c r="Z2562" i="3" s="1"/>
  <c r="AA2562" i="3" s="1"/>
  <c r="X2568" i="3"/>
  <c r="Y2568" i="3" s="1"/>
  <c r="Z2568" i="3" s="1"/>
  <c r="AA2568" i="3" s="1"/>
  <c r="Q2574" i="3"/>
  <c r="P2574" i="3"/>
  <c r="X2576" i="3"/>
  <c r="Y2576" i="3" s="1"/>
  <c r="Z2576" i="3" s="1"/>
  <c r="AA2576" i="3" s="1"/>
  <c r="X2578" i="3"/>
  <c r="Y2578" i="3" s="1"/>
  <c r="Z2578" i="3" s="1"/>
  <c r="AA2578" i="3" s="1"/>
  <c r="X2581" i="3"/>
  <c r="Y2581" i="3" s="1"/>
  <c r="Z2581" i="3" s="1"/>
  <c r="AA2581" i="3" s="1"/>
  <c r="W2585" i="3"/>
  <c r="X2585" i="3" s="1"/>
  <c r="Y2585" i="3" s="1"/>
  <c r="Z2585" i="3" s="1"/>
  <c r="AA2585" i="3" s="1"/>
  <c r="W2586" i="3"/>
  <c r="X2586" i="3" s="1"/>
  <c r="Y2586" i="3" s="1"/>
  <c r="Z2586" i="3" s="1"/>
  <c r="AA2586" i="3" s="1"/>
  <c r="Q2590" i="3"/>
  <c r="P2590" i="3"/>
  <c r="X2592" i="3"/>
  <c r="Y2592" i="3" s="1"/>
  <c r="Z2592" i="3" s="1"/>
  <c r="X2597" i="3"/>
  <c r="Y2597" i="3" s="1"/>
  <c r="Z2597" i="3" s="1"/>
  <c r="AA2597" i="3" s="1"/>
  <c r="W2601" i="3"/>
  <c r="X2601" i="3" s="1"/>
  <c r="Y2601" i="3" s="1"/>
  <c r="Z2601" i="3" s="1"/>
  <c r="AA2601" i="3" s="1"/>
  <c r="W2602" i="3"/>
  <c r="X2602" i="3" s="1"/>
  <c r="Y2602" i="3" s="1"/>
  <c r="Z2602" i="3" s="1"/>
  <c r="Q2606" i="3"/>
  <c r="P2606" i="3"/>
  <c r="Z2607" i="3"/>
  <c r="AA2607" i="3" s="1"/>
  <c r="X2608" i="3"/>
  <c r="Y2608" i="3" s="1"/>
  <c r="Z2608" i="3" s="1"/>
  <c r="AA2608" i="3" s="1"/>
  <c r="X2618" i="3"/>
  <c r="Y2618" i="3" s="1"/>
  <c r="Z2618" i="3" s="1"/>
  <c r="AA2618" i="3" s="1"/>
  <c r="X2630" i="3"/>
  <c r="Y2630" i="3" s="1"/>
  <c r="Z2630" i="3" s="1"/>
  <c r="AA2630" i="3" s="1"/>
  <c r="X2662" i="3"/>
  <c r="Y2662" i="3" s="1"/>
  <c r="Z2662" i="3" s="1"/>
  <c r="AA2662" i="3" s="1"/>
  <c r="X2686" i="3"/>
  <c r="Y2686" i="3" s="1"/>
  <c r="Z2686" i="3" s="1"/>
  <c r="AA2686" i="3" s="1"/>
  <c r="X2488" i="3"/>
  <c r="Y2488" i="3" s="1"/>
  <c r="Z2488" i="3" s="1"/>
  <c r="X2492" i="3"/>
  <c r="Y2492" i="3" s="1"/>
  <c r="Z2492" i="3" s="1"/>
  <c r="X2496" i="3"/>
  <c r="Y2496" i="3" s="1"/>
  <c r="Z2496" i="3" s="1"/>
  <c r="AA2496" i="3" s="1"/>
  <c r="Z2498" i="3"/>
  <c r="X2504" i="3"/>
  <c r="Y2504" i="3" s="1"/>
  <c r="Z2504" i="3" s="1"/>
  <c r="AA2504" i="3" s="1"/>
  <c r="X2508" i="3"/>
  <c r="Y2508" i="3" s="1"/>
  <c r="Z2508" i="3" s="1"/>
  <c r="AA2508" i="3" s="1"/>
  <c r="X2512" i="3"/>
  <c r="Y2512" i="3" s="1"/>
  <c r="Z2512" i="3" s="1"/>
  <c r="AA2512" i="3" s="1"/>
  <c r="X2516" i="3"/>
  <c r="Y2516" i="3" s="1"/>
  <c r="Z2516" i="3" s="1"/>
  <c r="Z2542" i="3"/>
  <c r="Z2558" i="3"/>
  <c r="Z2582" i="3"/>
  <c r="AA2582" i="3" s="1"/>
  <c r="Z2590" i="3"/>
  <c r="Z2598" i="3"/>
  <c r="AA2598" i="3" s="1"/>
  <c r="Z2613" i="3"/>
  <c r="AA2613" i="3" s="1"/>
  <c r="X2615" i="3"/>
  <c r="Y2615" i="3" s="1"/>
  <c r="Z2615" i="3" s="1"/>
  <c r="AA2615" i="3" s="1"/>
  <c r="W2617" i="3"/>
  <c r="X2617" i="3" s="1"/>
  <c r="Y2617" i="3" s="1"/>
  <c r="Z2617" i="3" s="1"/>
  <c r="X2619" i="3"/>
  <c r="Y2619" i="3" s="1"/>
  <c r="Z2619" i="3" s="1"/>
  <c r="AA2619" i="3" s="1"/>
  <c r="Z2625" i="3"/>
  <c r="Z2633" i="3"/>
  <c r="AA2633" i="3" s="1"/>
  <c r="X2657" i="3"/>
  <c r="Y2657" i="3" s="1"/>
  <c r="Z2657" i="3" s="1"/>
  <c r="AA2657" i="3" s="1"/>
  <c r="W2658" i="3"/>
  <c r="X2658" i="3" s="1"/>
  <c r="Y2658" i="3" s="1"/>
  <c r="Z2658" i="3" s="1"/>
  <c r="AA2658" i="3" s="1"/>
  <c r="X2661" i="3"/>
  <c r="Y2661" i="3" s="1"/>
  <c r="Z2661" i="3" s="1"/>
  <c r="X2665" i="3"/>
  <c r="Y2665" i="3" s="1"/>
  <c r="Z2665" i="3" s="1"/>
  <c r="W2666" i="3"/>
  <c r="X2666" i="3" s="1"/>
  <c r="Y2666" i="3" s="1"/>
  <c r="Z2666" i="3" s="1"/>
  <c r="AA2666" i="3" s="1"/>
  <c r="Q2669" i="3"/>
  <c r="P2669" i="3"/>
  <c r="X2672" i="3"/>
  <c r="Y2672" i="3" s="1"/>
  <c r="Z2672" i="3" s="1"/>
  <c r="X2677" i="3"/>
  <c r="Y2677" i="3" s="1"/>
  <c r="Z2677" i="3" s="1"/>
  <c r="W2678" i="3"/>
  <c r="X2678" i="3" s="1"/>
  <c r="Y2678" i="3" s="1"/>
  <c r="Z2678" i="3" s="1"/>
  <c r="AA2678" i="3" s="1"/>
  <c r="Q2681" i="3"/>
  <c r="P2681" i="3"/>
  <c r="Z2682" i="3"/>
  <c r="AA2682" i="3" s="1"/>
  <c r="X2683" i="3"/>
  <c r="Y2683" i="3" s="1"/>
  <c r="Z2683" i="3" s="1"/>
  <c r="AA2683" i="3" s="1"/>
  <c r="Q2689" i="3"/>
  <c r="P2689" i="3"/>
  <c r="Z2690" i="3"/>
  <c r="AA2690" i="3" s="1"/>
  <c r="X2691" i="3"/>
  <c r="Y2691" i="3" s="1"/>
  <c r="Z2691" i="3" s="1"/>
  <c r="AA2691" i="3" s="1"/>
  <c r="AA2692" i="3"/>
  <c r="Q2700" i="3"/>
  <c r="P2700" i="3"/>
  <c r="X2704" i="3"/>
  <c r="Y2704" i="3" s="1"/>
  <c r="Z2704" i="3" s="1"/>
  <c r="X2710" i="3"/>
  <c r="Y2710" i="3" s="1"/>
  <c r="Z2710" i="3" s="1"/>
  <c r="X2746" i="3"/>
  <c r="Y2746" i="3" s="1"/>
  <c r="Z2746" i="3" s="1"/>
  <c r="AA2746" i="3" s="1"/>
  <c r="Q2762" i="3"/>
  <c r="P2762" i="3"/>
  <c r="Q2775" i="3"/>
  <c r="AA2775" i="3" s="1"/>
  <c r="P2775" i="3"/>
  <c r="Q2787" i="3"/>
  <c r="P2787" i="3"/>
  <c r="P2479" i="3"/>
  <c r="P2483" i="3"/>
  <c r="P2487" i="3"/>
  <c r="P2491" i="3"/>
  <c r="P2495" i="3"/>
  <c r="P2507" i="3"/>
  <c r="P2511" i="3"/>
  <c r="P2515" i="3"/>
  <c r="X2614" i="3"/>
  <c r="Y2614" i="3" s="1"/>
  <c r="Z2614" i="3" s="1"/>
  <c r="AA2614" i="3" s="1"/>
  <c r="P2616" i="3"/>
  <c r="Q2617" i="3"/>
  <c r="P2617" i="3"/>
  <c r="P2620" i="3"/>
  <c r="Q2621" i="3"/>
  <c r="P2621" i="3"/>
  <c r="X2623" i="3"/>
  <c r="Y2623" i="3" s="1"/>
  <c r="Z2623" i="3" s="1"/>
  <c r="AA2623" i="3" s="1"/>
  <c r="Z2626" i="3"/>
  <c r="AA2626" i="3" s="1"/>
  <c r="Q2629" i="3"/>
  <c r="P2629" i="3"/>
  <c r="X2631" i="3"/>
  <c r="Y2631" i="3" s="1"/>
  <c r="Z2631" i="3" s="1"/>
  <c r="AA2631" i="3" s="1"/>
  <c r="Z2634" i="3"/>
  <c r="AA2634" i="3" s="1"/>
  <c r="Q2654" i="3"/>
  <c r="AA2654" i="3" s="1"/>
  <c r="P2654" i="3"/>
  <c r="X2669" i="3"/>
  <c r="Y2669" i="3" s="1"/>
  <c r="Z2674" i="3"/>
  <c r="AA2674" i="3" s="1"/>
  <c r="W2676" i="3"/>
  <c r="X2676" i="3" s="1"/>
  <c r="Y2676" i="3" s="1"/>
  <c r="Z2676" i="3" s="1"/>
  <c r="AA2676" i="3" s="1"/>
  <c r="W2684" i="3"/>
  <c r="X2684" i="3" s="1"/>
  <c r="Y2684" i="3" s="1"/>
  <c r="Z2684" i="3" s="1"/>
  <c r="AA2684" i="3" s="1"/>
  <c r="X2689" i="3"/>
  <c r="Y2689" i="3" s="1"/>
  <c r="Q2694" i="3"/>
  <c r="AA2694" i="3" s="1"/>
  <c r="P2694" i="3"/>
  <c r="Q2696" i="3"/>
  <c r="P2696" i="3"/>
  <c r="X2700" i="3"/>
  <c r="Y2700" i="3" s="1"/>
  <c r="Z2700" i="3" s="1"/>
  <c r="W2703" i="3"/>
  <c r="X2703" i="3" s="1"/>
  <c r="Y2703" i="3" s="1"/>
  <c r="Z2703" i="3" s="1"/>
  <c r="AA2703" i="3" s="1"/>
  <c r="W2709" i="3"/>
  <c r="X2709" i="3" s="1"/>
  <c r="Y2709" i="3" s="1"/>
  <c r="Z2709" i="3" s="1"/>
  <c r="AA2709" i="3" s="1"/>
  <c r="Q2721" i="3"/>
  <c r="P2721" i="3"/>
  <c r="Q2725" i="3"/>
  <c r="P2725" i="3"/>
  <c r="Q2741" i="3"/>
  <c r="P2741" i="3"/>
  <c r="O2763" i="3"/>
  <c r="Q2771" i="3"/>
  <c r="P2771" i="3"/>
  <c r="X2616" i="3"/>
  <c r="Y2616" i="3" s="1"/>
  <c r="Z2616" i="3" s="1"/>
  <c r="AA2616" i="3" s="1"/>
  <c r="X2620" i="3"/>
  <c r="Y2620" i="3" s="1"/>
  <c r="Z2620" i="3" s="1"/>
  <c r="AA2620" i="3" s="1"/>
  <c r="Z2621" i="3"/>
  <c r="AE2754" i="3"/>
  <c r="AA2653" i="3"/>
  <c r="W2656" i="3"/>
  <c r="X2656" i="3" s="1"/>
  <c r="Y2656" i="3" s="1"/>
  <c r="Z2656" i="3" s="1"/>
  <c r="AA2656" i="3" s="1"/>
  <c r="W2660" i="3"/>
  <c r="X2660" i="3" s="1"/>
  <c r="Y2660" i="3" s="1"/>
  <c r="Z2660" i="3" s="1"/>
  <c r="AA2660" i="3" s="1"/>
  <c r="W2664" i="3"/>
  <c r="X2664" i="3" s="1"/>
  <c r="Y2664" i="3" s="1"/>
  <c r="Z2664" i="3" s="1"/>
  <c r="AA2664" i="3" s="1"/>
  <c r="Q2673" i="3"/>
  <c r="P2673" i="3"/>
  <c r="X2680" i="3"/>
  <c r="Y2680" i="3" s="1"/>
  <c r="Z2680" i="3" s="1"/>
  <c r="AA2680" i="3" s="1"/>
  <c r="Q2685" i="3"/>
  <c r="P2685" i="3"/>
  <c r="X2687" i="3"/>
  <c r="Y2687" i="3" s="1"/>
  <c r="Z2687" i="3" s="1"/>
  <c r="AA2687" i="3" s="1"/>
  <c r="X2688" i="3"/>
  <c r="Y2688" i="3" s="1"/>
  <c r="Z2688" i="3" s="1"/>
  <c r="AA2688" i="3" s="1"/>
  <c r="X2696" i="3"/>
  <c r="Y2696" i="3" s="1"/>
  <c r="Z2696" i="3" s="1"/>
  <c r="X2699" i="3"/>
  <c r="Y2699" i="3" s="1"/>
  <c r="Z2699" i="3" s="1"/>
  <c r="AA2699" i="3" s="1"/>
  <c r="AA2782" i="3"/>
  <c r="Q2844" i="3"/>
  <c r="AA2844" i="3" s="1"/>
  <c r="P2844" i="3"/>
  <c r="X2655" i="3"/>
  <c r="X2659" i="3"/>
  <c r="Y2659" i="3" s="1"/>
  <c r="Z2659" i="3" s="1"/>
  <c r="AA2659" i="3" s="1"/>
  <c r="X2667" i="3"/>
  <c r="Y2667" i="3" s="1"/>
  <c r="Z2667" i="3" s="1"/>
  <c r="AA2667" i="3" s="1"/>
  <c r="Z2669" i="3"/>
  <c r="X2675" i="3"/>
  <c r="Y2675" i="3" s="1"/>
  <c r="Z2675" i="3" s="1"/>
  <c r="AA2675" i="3" s="1"/>
  <c r="X2679" i="3"/>
  <c r="Y2679" i="3" s="1"/>
  <c r="Z2679" i="3" s="1"/>
  <c r="Z2685" i="3"/>
  <c r="Z2689" i="3"/>
  <c r="X2698" i="3"/>
  <c r="Y2698" i="3" s="1"/>
  <c r="Z2698" i="3" s="1"/>
  <c r="AA2698" i="3" s="1"/>
  <c r="X2702" i="3"/>
  <c r="Y2702" i="3" s="1"/>
  <c r="Z2702" i="3" s="1"/>
  <c r="AA2702" i="3" s="1"/>
  <c r="X2706" i="3"/>
  <c r="Y2706" i="3" s="1"/>
  <c r="Z2706" i="3" s="1"/>
  <c r="AA2706" i="3" s="1"/>
  <c r="X2708" i="3"/>
  <c r="Y2708" i="3" s="1"/>
  <c r="Z2708" i="3" s="1"/>
  <c r="AA2708" i="3" s="1"/>
  <c r="AA2713" i="3"/>
  <c r="W2714" i="3"/>
  <c r="X2714" i="3" s="1"/>
  <c r="Y2714" i="3" s="1"/>
  <c r="Z2714" i="3" s="1"/>
  <c r="AA2714" i="3" s="1"/>
  <c r="Q2719" i="3"/>
  <c r="AA2719" i="3" s="1"/>
  <c r="P2719" i="3"/>
  <c r="W2722" i="3"/>
  <c r="X2722" i="3" s="1"/>
  <c r="Y2722" i="3" s="1"/>
  <c r="Z2722" i="3" s="1"/>
  <c r="AA2722" i="3" s="1"/>
  <c r="W2726" i="3"/>
  <c r="X2726" i="3" s="1"/>
  <c r="Y2726" i="3" s="1"/>
  <c r="Z2726" i="3" s="1"/>
  <c r="AA2726" i="3" s="1"/>
  <c r="W2732" i="3"/>
  <c r="X2732" i="3" s="1"/>
  <c r="Y2732" i="3" s="1"/>
  <c r="Z2732" i="3" s="1"/>
  <c r="AA2732" i="3" s="1"/>
  <c r="W2733" i="3"/>
  <c r="X2733" i="3" s="1"/>
  <c r="Y2733" i="3" s="1"/>
  <c r="Z2733" i="3" s="1"/>
  <c r="AA2733" i="3" s="1"/>
  <c r="W2742" i="3"/>
  <c r="X2742" i="3" s="1"/>
  <c r="Y2742" i="3" s="1"/>
  <c r="Z2742" i="3" s="1"/>
  <c r="AA2742" i="3" s="1"/>
  <c r="W2747" i="3"/>
  <c r="X2747" i="3" s="1"/>
  <c r="Y2747" i="3" s="1"/>
  <c r="Z2747" i="3" s="1"/>
  <c r="AA2747" i="3" s="1"/>
  <c r="W2750" i="3"/>
  <c r="X2750" i="3" s="1"/>
  <c r="Y2750" i="3" s="1"/>
  <c r="Z2750" i="3" s="1"/>
  <c r="AA2750" i="3" s="1"/>
  <c r="W2751" i="3"/>
  <c r="X2751" i="3" s="1"/>
  <c r="Y2751" i="3" s="1"/>
  <c r="Z2751" i="3" s="1"/>
  <c r="P2763" i="3"/>
  <c r="S2825" i="3"/>
  <c r="Z2770" i="3"/>
  <c r="Q2789" i="3"/>
  <c r="AA2789" i="3" s="1"/>
  <c r="P2789" i="3"/>
  <c r="Q2799" i="3"/>
  <c r="AA2799" i="3" s="1"/>
  <c r="P2799" i="3"/>
  <c r="W2812" i="3"/>
  <c r="W2819" i="3"/>
  <c r="X2819" i="3" s="1"/>
  <c r="Y2819" i="3" s="1"/>
  <c r="Z2819" i="3" s="1"/>
  <c r="X2822" i="3"/>
  <c r="Y2822" i="3" s="1"/>
  <c r="Z2822" i="3" s="1"/>
  <c r="Q2840" i="3"/>
  <c r="AA2840" i="3" s="1"/>
  <c r="P2840" i="3"/>
  <c r="P2658" i="3"/>
  <c r="P2666" i="3"/>
  <c r="P2670" i="3"/>
  <c r="P2674" i="3"/>
  <c r="P2678" i="3"/>
  <c r="Z2712" i="3"/>
  <c r="AA2712" i="3" s="1"/>
  <c r="Z2716" i="3"/>
  <c r="AA2716" i="3" s="1"/>
  <c r="Z2727" i="3"/>
  <c r="AA2727" i="3" s="1"/>
  <c r="Q2733" i="3"/>
  <c r="P2733" i="3"/>
  <c r="AA2738" i="3"/>
  <c r="Z2743" i="3"/>
  <c r="AA2743" i="3" s="1"/>
  <c r="Q2747" i="3"/>
  <c r="P2747" i="3"/>
  <c r="Q2751" i="3"/>
  <c r="P2751" i="3"/>
  <c r="AE2825" i="3"/>
  <c r="Z2773" i="3"/>
  <c r="AA2773" i="3" s="1"/>
  <c r="Z2777" i="3"/>
  <c r="AA2777" i="3" s="1"/>
  <c r="Q2779" i="3"/>
  <c r="AA2779" i="3" s="1"/>
  <c r="P2779" i="3"/>
  <c r="AA2788" i="3"/>
  <c r="AA2790" i="3"/>
  <c r="AA2798" i="3"/>
  <c r="Z2807" i="3"/>
  <c r="AA2807" i="3" s="1"/>
  <c r="W2815" i="3"/>
  <c r="X2815" i="3" s="1"/>
  <c r="Y2815" i="3" s="1"/>
  <c r="Z2815" i="3" s="1"/>
  <c r="Z2816" i="3"/>
  <c r="AA2816" i="3" s="1"/>
  <c r="Q2819" i="3"/>
  <c r="P2819" i="3"/>
  <c r="Q2836" i="3"/>
  <c r="AA2836" i="3" s="1"/>
  <c r="P2836" i="3"/>
  <c r="P2869" i="3"/>
  <c r="Q2869" i="3"/>
  <c r="AA2869" i="3" s="1"/>
  <c r="Y2912" i="3"/>
  <c r="Q2923" i="3"/>
  <c r="P2923" i="3"/>
  <c r="S2754" i="3"/>
  <c r="Z2715" i="3"/>
  <c r="AA2715" i="3" s="1"/>
  <c r="W2720" i="3"/>
  <c r="X2720" i="3" s="1"/>
  <c r="Y2720" i="3" s="1"/>
  <c r="Z2720" i="3" s="1"/>
  <c r="AA2720" i="3" s="1"/>
  <c r="W2721" i="3"/>
  <c r="X2721" i="3" s="1"/>
  <c r="Y2721" i="3" s="1"/>
  <c r="Z2721" i="3" s="1"/>
  <c r="AA2721" i="3" s="1"/>
  <c r="W2724" i="3"/>
  <c r="X2724" i="3" s="1"/>
  <c r="Y2724" i="3" s="1"/>
  <c r="Z2724" i="3" s="1"/>
  <c r="AA2724" i="3" s="1"/>
  <c r="W2725" i="3"/>
  <c r="X2725" i="3" s="1"/>
  <c r="Y2725" i="3" s="1"/>
  <c r="Z2725" i="3" s="1"/>
  <c r="Z2729" i="3"/>
  <c r="AA2729" i="3" s="1"/>
  <c r="W2730" i="3"/>
  <c r="X2730" i="3"/>
  <c r="Y2730" i="3" s="1"/>
  <c r="Z2730" i="3" s="1"/>
  <c r="AA2730" i="3" s="1"/>
  <c r="W2734" i="3"/>
  <c r="X2734" i="3" s="1"/>
  <c r="Y2734" i="3" s="1"/>
  <c r="Z2734" i="3" s="1"/>
  <c r="AA2734" i="3" s="1"/>
  <c r="W2740" i="3"/>
  <c r="X2740" i="3" s="1"/>
  <c r="Y2740" i="3" s="1"/>
  <c r="Z2740" i="3" s="1"/>
  <c r="W2741" i="3"/>
  <c r="X2741" i="3" s="1"/>
  <c r="Y2741" i="3" s="1"/>
  <c r="Z2741" i="3" s="1"/>
  <c r="AA2741" i="3" s="1"/>
  <c r="W2748" i="3"/>
  <c r="X2748" i="3" s="1"/>
  <c r="Y2748" i="3" s="1"/>
  <c r="Z2748" i="3" s="1"/>
  <c r="AA2748" i="3" s="1"/>
  <c r="Z2752" i="3"/>
  <c r="AA2752" i="3" s="1"/>
  <c r="W2761" i="3"/>
  <c r="X2761" i="3" s="1"/>
  <c r="W2762" i="3"/>
  <c r="X2762" i="3" s="1"/>
  <c r="Y2762" i="3" s="1"/>
  <c r="Z2762" i="3" s="1"/>
  <c r="AA2762" i="3" s="1"/>
  <c r="AA2780" i="3"/>
  <c r="Z2781" i="3"/>
  <c r="AA2781" i="3" s="1"/>
  <c r="Q2783" i="3"/>
  <c r="AA2783" i="3" s="1"/>
  <c r="P2783" i="3"/>
  <c r="W2787" i="3"/>
  <c r="X2787" i="3" s="1"/>
  <c r="Q2809" i="3"/>
  <c r="AA2809" i="3" s="1"/>
  <c r="P2809" i="3"/>
  <c r="AA2810" i="3"/>
  <c r="Q2815" i="3"/>
  <c r="P2815" i="3"/>
  <c r="X2824" i="3"/>
  <c r="Y2824" i="3" s="1"/>
  <c r="X2723" i="3"/>
  <c r="Y2723" i="3" s="1"/>
  <c r="Z2723" i="3" s="1"/>
  <c r="AA2723" i="3" s="1"/>
  <c r="X2731" i="3"/>
  <c r="Y2731" i="3" s="1"/>
  <c r="Z2731" i="3" s="1"/>
  <c r="AA2731" i="3" s="1"/>
  <c r="X2735" i="3"/>
  <c r="Y2735" i="3" s="1"/>
  <c r="Z2735" i="3" s="1"/>
  <c r="AA2735" i="3" s="1"/>
  <c r="X2737" i="3"/>
  <c r="Y2737" i="3" s="1"/>
  <c r="Z2737" i="3" s="1"/>
  <c r="AA2737" i="3" s="1"/>
  <c r="X2739" i="3"/>
  <c r="Y2739" i="3" s="1"/>
  <c r="Z2739" i="3" s="1"/>
  <c r="AA2739" i="3" s="1"/>
  <c r="X2745" i="3"/>
  <c r="Y2745" i="3" s="1"/>
  <c r="Z2745" i="3" s="1"/>
  <c r="AA2745" i="3" s="1"/>
  <c r="X2749" i="3"/>
  <c r="Y2749" i="3" s="1"/>
  <c r="Z2749" i="3" s="1"/>
  <c r="AA2749" i="3" s="1"/>
  <c r="Q2761" i="3"/>
  <c r="Q2763" i="3" s="1"/>
  <c r="X2791" i="3"/>
  <c r="Y2791" i="3" s="1"/>
  <c r="Z2791" i="3" s="1"/>
  <c r="AA2791" i="3" s="1"/>
  <c r="X2793" i="3"/>
  <c r="Y2793" i="3" s="1"/>
  <c r="Z2793" i="3" s="1"/>
  <c r="AA2793" i="3" s="1"/>
  <c r="X2801" i="3"/>
  <c r="Y2801" i="3" s="1"/>
  <c r="Z2801" i="3" s="1"/>
  <c r="AA2801" i="3" s="1"/>
  <c r="X2813" i="3"/>
  <c r="Y2813" i="3" s="1"/>
  <c r="Z2813" i="3" s="1"/>
  <c r="AA2813" i="3" s="1"/>
  <c r="X2817" i="3"/>
  <c r="Y2817" i="3" s="1"/>
  <c r="Z2817" i="3" s="1"/>
  <c r="AA2817" i="3" s="1"/>
  <c r="O2825" i="3"/>
  <c r="O2905" i="3"/>
  <c r="P2832" i="3"/>
  <c r="AA2838" i="3"/>
  <c r="AA2842" i="3"/>
  <c r="AA2846" i="3"/>
  <c r="AA2854" i="3"/>
  <c r="Q2867" i="3"/>
  <c r="P2867" i="3"/>
  <c r="Q2874" i="3"/>
  <c r="P2874" i="3"/>
  <c r="Q2927" i="3"/>
  <c r="P2927" i="3"/>
  <c r="Q3006" i="3"/>
  <c r="P3006" i="3"/>
  <c r="O3014" i="3"/>
  <c r="P2712" i="3"/>
  <c r="P2714" i="3"/>
  <c r="P2716" i="3"/>
  <c r="P2722" i="3"/>
  <c r="P2726" i="3"/>
  <c r="P2728" i="3"/>
  <c r="P2730" i="3"/>
  <c r="P2734" i="3"/>
  <c r="P2742" i="3"/>
  <c r="P2744" i="3"/>
  <c r="P2748" i="3"/>
  <c r="P2778" i="3"/>
  <c r="P2782" i="3"/>
  <c r="P2825" i="3" s="1"/>
  <c r="P2786" i="3"/>
  <c r="P2788" i="3"/>
  <c r="P2796" i="3"/>
  <c r="P2798" i="3"/>
  <c r="P2804" i="3"/>
  <c r="P2808" i="3"/>
  <c r="P2812" i="3"/>
  <c r="P2816" i="3"/>
  <c r="W2820" i="3"/>
  <c r="X2820" i="3" s="1"/>
  <c r="Y2820" i="3" s="1"/>
  <c r="Z2820" i="3" s="1"/>
  <c r="AA2820" i="3" s="1"/>
  <c r="Q2832" i="3"/>
  <c r="AA2873" i="3"/>
  <c r="AA2874" i="3"/>
  <c r="Q2915" i="3"/>
  <c r="P2915" i="3"/>
  <c r="Q2931" i="3"/>
  <c r="P2931" i="3"/>
  <c r="Z2832" i="3"/>
  <c r="Q2848" i="3"/>
  <c r="P2848" i="3"/>
  <c r="Q2852" i="3"/>
  <c r="AA2852" i="3" s="1"/>
  <c r="P2852" i="3"/>
  <c r="Q2856" i="3"/>
  <c r="AA2856" i="3" s="1"/>
  <c r="P2856" i="3"/>
  <c r="Q2860" i="3"/>
  <c r="AA2860" i="3" s="1"/>
  <c r="P2860" i="3"/>
  <c r="AA2879" i="3"/>
  <c r="Q2919" i="3"/>
  <c r="P2919" i="3"/>
  <c r="Q2935" i="3"/>
  <c r="P2935" i="3"/>
  <c r="X2821" i="3"/>
  <c r="Y2821" i="3" s="1"/>
  <c r="Z2821" i="3" s="1"/>
  <c r="AA2821" i="3" s="1"/>
  <c r="Z2875" i="3"/>
  <c r="AA2875" i="3" s="1"/>
  <c r="P2877" i="3"/>
  <c r="Q2877" i="3"/>
  <c r="Z2884" i="3"/>
  <c r="AA2884" i="3" s="1"/>
  <c r="Q2890" i="3"/>
  <c r="AA2890" i="3" s="1"/>
  <c r="P2890" i="3"/>
  <c r="P2894" i="3"/>
  <c r="Q2894" i="3"/>
  <c r="P2898" i="3"/>
  <c r="Q2898" i="3"/>
  <c r="P2902" i="3"/>
  <c r="Q2902" i="3"/>
  <c r="S2905" i="3"/>
  <c r="S2938" i="3"/>
  <c r="Z2916" i="3"/>
  <c r="AA2916" i="3" s="1"/>
  <c r="Z2920" i="3"/>
  <c r="AA2920" i="3" s="1"/>
  <c r="Z2924" i="3"/>
  <c r="AA2924" i="3" s="1"/>
  <c r="Z2932" i="3"/>
  <c r="AA2932" i="3" s="1"/>
  <c r="Z2936" i="3"/>
  <c r="AA2936" i="3" s="1"/>
  <c r="Q2956" i="3"/>
  <c r="AA2956" i="3" s="1"/>
  <c r="P2956" i="3"/>
  <c r="Q2958" i="3"/>
  <c r="AA2958" i="3" s="1"/>
  <c r="P2958" i="3"/>
  <c r="P2960" i="3"/>
  <c r="Q2960" i="3"/>
  <c r="AA2960" i="3" s="1"/>
  <c r="Z2877" i="3"/>
  <c r="AA2889" i="3"/>
  <c r="X2894" i="3"/>
  <c r="Y2894" i="3" s="1"/>
  <c r="Z2894" i="3" s="1"/>
  <c r="Q2897" i="3"/>
  <c r="P2897" i="3"/>
  <c r="X2898" i="3"/>
  <c r="Y2898" i="3" s="1"/>
  <c r="Z2898" i="3" s="1"/>
  <c r="AA2898" i="3" s="1"/>
  <c r="Q2901" i="3"/>
  <c r="P2901" i="3"/>
  <c r="X2902" i="3"/>
  <c r="Y2902" i="3" s="1"/>
  <c r="Z2902" i="3" s="1"/>
  <c r="AA2902" i="3" s="1"/>
  <c r="O2947" i="3"/>
  <c r="Q2945" i="3"/>
  <c r="P2945" i="3"/>
  <c r="Z2946" i="3"/>
  <c r="S2947" i="3"/>
  <c r="Q2955" i="3"/>
  <c r="AA2955" i="3" s="1"/>
  <c r="P2955" i="3"/>
  <c r="O2991" i="3"/>
  <c r="Q2861" i="3"/>
  <c r="P2866" i="3"/>
  <c r="Z2867" i="3"/>
  <c r="Z2876" i="3"/>
  <c r="AA2876" i="3" s="1"/>
  <c r="Q2882" i="3"/>
  <c r="P2882" i="3"/>
  <c r="P2885" i="3"/>
  <c r="Q2885" i="3"/>
  <c r="AA2885" i="3" s="1"/>
  <c r="Z2892" i="3"/>
  <c r="AA2892" i="3" s="1"/>
  <c r="X2895" i="3"/>
  <c r="Y2895" i="3" s="1"/>
  <c r="Z2895" i="3" s="1"/>
  <c r="AA2895" i="3" s="1"/>
  <c r="Q2896" i="3"/>
  <c r="X2899" i="3"/>
  <c r="Y2899" i="3" s="1"/>
  <c r="Z2899" i="3" s="1"/>
  <c r="AA2899" i="3" s="1"/>
  <c r="Q2900" i="3"/>
  <c r="X3007" i="3"/>
  <c r="Y3007" i="3" s="1"/>
  <c r="Z3007" i="3" s="1"/>
  <c r="AA3007" i="3" s="1"/>
  <c r="Z2883" i="3"/>
  <c r="AA2883" i="3" s="1"/>
  <c r="X2913" i="3"/>
  <c r="Y2913" i="3" s="1"/>
  <c r="Z2913" i="3" s="1"/>
  <c r="AA2913" i="3" s="1"/>
  <c r="W2915" i="3"/>
  <c r="X2915" i="3" s="1"/>
  <c r="Y2915" i="3" s="1"/>
  <c r="Z2915" i="3" s="1"/>
  <c r="AA2915" i="3" s="1"/>
  <c r="X2918" i="3"/>
  <c r="Y2918" i="3" s="1"/>
  <c r="Z2918" i="3" s="1"/>
  <c r="AA2918" i="3" s="1"/>
  <c r="X2921" i="3"/>
  <c r="Y2921" i="3" s="1"/>
  <c r="Z2921" i="3" s="1"/>
  <c r="AA2921" i="3" s="1"/>
  <c r="W2923" i="3"/>
  <c r="X2923" i="3" s="1"/>
  <c r="Y2923" i="3" s="1"/>
  <c r="Z2923" i="3" s="1"/>
  <c r="X2926" i="3"/>
  <c r="Y2926" i="3" s="1"/>
  <c r="Z2926" i="3" s="1"/>
  <c r="AA2926" i="3" s="1"/>
  <c r="X2929" i="3"/>
  <c r="Y2929" i="3" s="1"/>
  <c r="Z2929" i="3" s="1"/>
  <c r="AA2929" i="3" s="1"/>
  <c r="W2931" i="3"/>
  <c r="X2931" i="3" s="1"/>
  <c r="Y2931" i="3" s="1"/>
  <c r="Z2931" i="3" s="1"/>
  <c r="X2934" i="3"/>
  <c r="Y2934" i="3" s="1"/>
  <c r="Z2934" i="3" s="1"/>
  <c r="X2937" i="3"/>
  <c r="Y2937" i="3" s="1"/>
  <c r="Z2937" i="3" s="1"/>
  <c r="AA2937" i="3" s="1"/>
  <c r="O2938" i="3"/>
  <c r="Q2946" i="3"/>
  <c r="P2946" i="3"/>
  <c r="W2975" i="3"/>
  <c r="X2975" i="3" s="1"/>
  <c r="Y2975" i="3" s="1"/>
  <c r="Q2983" i="3"/>
  <c r="P2983" i="3"/>
  <c r="AA3003" i="3"/>
  <c r="Q2998" i="3"/>
  <c r="P2998" i="3"/>
  <c r="Y3002" i="3"/>
  <c r="V3002" i="3"/>
  <c r="Z3002" i="3" s="1"/>
  <c r="Q3010" i="3"/>
  <c r="P3010" i="3"/>
  <c r="Z3011" i="3"/>
  <c r="AA3011" i="3" s="1"/>
  <c r="AD3020" i="3"/>
  <c r="Z2891" i="3"/>
  <c r="W2893" i="3"/>
  <c r="X2893" i="3" s="1"/>
  <c r="X2896" i="3"/>
  <c r="Y2896" i="3" s="1"/>
  <c r="Z2896" i="3" s="1"/>
  <c r="W2897" i="3"/>
  <c r="X2897" i="3" s="1"/>
  <c r="Y2897" i="3" s="1"/>
  <c r="Z2897" i="3" s="1"/>
  <c r="X2900" i="3"/>
  <c r="Y2900" i="3" s="1"/>
  <c r="Z2900" i="3" s="1"/>
  <c r="W2901" i="3"/>
  <c r="X2901" i="3" s="1"/>
  <c r="Y2901" i="3" s="1"/>
  <c r="Z2901" i="3" s="1"/>
  <c r="X2903" i="3"/>
  <c r="Y2903" i="3" s="1"/>
  <c r="Z2903" i="3" s="1"/>
  <c r="AA2903" i="3" s="1"/>
  <c r="X2904" i="3"/>
  <c r="Y2904" i="3" s="1"/>
  <c r="X2914" i="3"/>
  <c r="Y2914" i="3" s="1"/>
  <c r="Z2914" i="3" s="1"/>
  <c r="AA2914" i="3" s="1"/>
  <c r="X2917" i="3"/>
  <c r="Y2917" i="3" s="1"/>
  <c r="Z2917" i="3" s="1"/>
  <c r="AA2917" i="3" s="1"/>
  <c r="W2919" i="3"/>
  <c r="X2919" i="3" s="1"/>
  <c r="Y2919" i="3" s="1"/>
  <c r="Z2919" i="3" s="1"/>
  <c r="X2922" i="3"/>
  <c r="Y2922" i="3" s="1"/>
  <c r="Z2922" i="3" s="1"/>
  <c r="AA2922" i="3" s="1"/>
  <c r="X2925" i="3"/>
  <c r="Y2925" i="3" s="1"/>
  <c r="Z2925" i="3" s="1"/>
  <c r="AA2925" i="3" s="1"/>
  <c r="W2927" i="3"/>
  <c r="X2927" i="3" s="1"/>
  <c r="Y2927" i="3" s="1"/>
  <c r="Z2927" i="3" s="1"/>
  <c r="X2930" i="3"/>
  <c r="Y2930" i="3" s="1"/>
  <c r="Z2930" i="3" s="1"/>
  <c r="AA2930" i="3" s="1"/>
  <c r="X2933" i="3"/>
  <c r="Y2933" i="3" s="1"/>
  <c r="Z2933" i="3" s="1"/>
  <c r="AA2933" i="3" s="1"/>
  <c r="W2935" i="3"/>
  <c r="X2935" i="3" s="1"/>
  <c r="Y2935" i="3" s="1"/>
  <c r="Z2935" i="3" s="1"/>
  <c r="AA2935" i="3" s="1"/>
  <c r="W2945" i="3"/>
  <c r="X2945" i="3" s="1"/>
  <c r="Z2954" i="3"/>
  <c r="W2978" i="3"/>
  <c r="X2978" i="3" s="1"/>
  <c r="Y2978" i="3" s="1"/>
  <c r="Z2978" i="3" s="1"/>
  <c r="AA2978" i="3" s="1"/>
  <c r="Q2979" i="3"/>
  <c r="P2979" i="3"/>
  <c r="W2987" i="3"/>
  <c r="N3020" i="3"/>
  <c r="Z2962" i="3"/>
  <c r="AA2962" i="3" s="1"/>
  <c r="Q2964" i="3"/>
  <c r="AA2964" i="3" s="1"/>
  <c r="P2964" i="3"/>
  <c r="Z2966" i="3"/>
  <c r="AA2966" i="3" s="1"/>
  <c r="Q2968" i="3"/>
  <c r="P2968" i="3"/>
  <c r="Z2970" i="3"/>
  <c r="AA2970" i="3" s="1"/>
  <c r="Q2972" i="3"/>
  <c r="P2972" i="3"/>
  <c r="Q2975" i="3"/>
  <c r="P2975" i="3"/>
  <c r="Z2976" i="3"/>
  <c r="AA2976" i="3" s="1"/>
  <c r="X2977" i="3"/>
  <c r="Y2977" i="3" s="1"/>
  <c r="Z2977" i="3" s="1"/>
  <c r="AA2977" i="3" s="1"/>
  <c r="X2979" i="3"/>
  <c r="Y2979" i="3" s="1"/>
  <c r="W2980" i="3"/>
  <c r="X2980" i="3" s="1"/>
  <c r="Y2980" i="3" s="1"/>
  <c r="Z2980" i="3" s="1"/>
  <c r="AA2980" i="3" s="1"/>
  <c r="X2983" i="3"/>
  <c r="Y2983" i="3" s="1"/>
  <c r="Z2983" i="3" s="1"/>
  <c r="AA2983" i="3" s="1"/>
  <c r="Z2984" i="3"/>
  <c r="AA2984" i="3" s="1"/>
  <c r="Q2987" i="3"/>
  <c r="P2987" i="3"/>
  <c r="S3014" i="3"/>
  <c r="X2982" i="3"/>
  <c r="Y2982" i="3" s="1"/>
  <c r="Z2982" i="3" s="1"/>
  <c r="X2987" i="3"/>
  <c r="Y2987" i="3" s="1"/>
  <c r="Z2987" i="3" s="1"/>
  <c r="AA2987" i="3" s="1"/>
  <c r="Y2998" i="3"/>
  <c r="V2998" i="3"/>
  <c r="Z2998" i="3" s="1"/>
  <c r="AA2999" i="3"/>
  <c r="AA3000" i="3"/>
  <c r="Q3002" i="3"/>
  <c r="P3002" i="3"/>
  <c r="W3009" i="3"/>
  <c r="X3009" i="3" s="1"/>
  <c r="Y3009" i="3" s="1"/>
  <c r="Z3009" i="3" s="1"/>
  <c r="AA3009" i="3" s="1"/>
  <c r="X3013" i="3"/>
  <c r="Y3013" i="3" s="1"/>
  <c r="Z3013" i="3" s="1"/>
  <c r="AA3013" i="3" s="1"/>
  <c r="Z2979" i="3"/>
  <c r="AA1427" i="3" l="1"/>
  <c r="AA2679" i="3"/>
  <c r="AA2704" i="3"/>
  <c r="AA2498" i="3"/>
  <c r="AA2332" i="3"/>
  <c r="AA1807" i="3"/>
  <c r="AA1791" i="3"/>
  <c r="AA1748" i="3"/>
  <c r="AA1277" i="3"/>
  <c r="AA1457" i="3"/>
  <c r="AA1882" i="3"/>
  <c r="AA987" i="3"/>
  <c r="AA1775" i="3"/>
  <c r="AA2894" i="3"/>
  <c r="AA2625" i="3"/>
  <c r="AA2558" i="3"/>
  <c r="AA2328" i="3"/>
  <c r="AA1473" i="3"/>
  <c r="AA1679" i="3"/>
  <c r="AA1222" i="3"/>
  <c r="AA2501" i="3"/>
  <c r="AA2550" i="3"/>
  <c r="AA1930" i="3"/>
  <c r="AA1783" i="3"/>
  <c r="AA1767" i="3"/>
  <c r="AA1071" i="3"/>
  <c r="AA2355" i="3"/>
  <c r="AA2270" i="3"/>
  <c r="AA2114" i="3"/>
  <c r="AA2979" i="3"/>
  <c r="AA2542" i="3"/>
  <c r="AA1695" i="3"/>
  <c r="AA1199" i="3"/>
  <c r="AA2488" i="3"/>
  <c r="AA2848" i="3"/>
  <c r="AA2819" i="3"/>
  <c r="AA2419" i="3"/>
  <c r="AA1799" i="3"/>
  <c r="AA28" i="3"/>
  <c r="AA41" i="3" s="1"/>
  <c r="AA2672" i="3"/>
  <c r="AA1273" i="3"/>
  <c r="AA2771" i="3"/>
  <c r="AA2361" i="3"/>
  <c r="AA2418" i="3"/>
  <c r="AA2234" i="3"/>
  <c r="AA2057" i="3"/>
  <c r="AA1673" i="3"/>
  <c r="AA1132" i="3"/>
  <c r="AA1318" i="3"/>
  <c r="AA2459" i="3"/>
  <c r="AA1808" i="3"/>
  <c r="AA2297" i="3"/>
  <c r="AA2047" i="3"/>
  <c r="AA1971" i="3"/>
  <c r="AA2357" i="3"/>
  <c r="AA2078" i="3"/>
  <c r="AA1201" i="3"/>
  <c r="AA1042" i="3"/>
  <c r="AA1313" i="3"/>
  <c r="AA2610" i="3"/>
  <c r="AA2278" i="3"/>
  <c r="AA2264" i="3"/>
  <c r="AA2324" i="3"/>
  <c r="AA1993" i="3"/>
  <c r="AA1929" i="3"/>
  <c r="AA1969" i="3"/>
  <c r="AA1724" i="3"/>
  <c r="AA1854" i="3"/>
  <c r="AA1463" i="3"/>
  <c r="AA1441" i="3"/>
  <c r="AA1439" i="3"/>
  <c r="AA1456" i="3"/>
  <c r="AA1059" i="3"/>
  <c r="AA1316" i="3"/>
  <c r="AA1263" i="3"/>
  <c r="AA1203" i="3"/>
  <c r="AA2888" i="3"/>
  <c r="AA2452" i="3"/>
  <c r="AA2462" i="3"/>
  <c r="AA2465" i="3"/>
  <c r="AA1221" i="3"/>
  <c r="AA965" i="3"/>
  <c r="AA3005" i="3"/>
  <c r="AA2331" i="3"/>
  <c r="AA2212" i="3"/>
  <c r="AA2697" i="3"/>
  <c r="AA1177" i="3"/>
  <c r="AA1001" i="3"/>
  <c r="AA1172" i="3"/>
  <c r="AA2957" i="3"/>
  <c r="AA1288" i="3"/>
  <c r="AA1872" i="3"/>
  <c r="AA1856" i="3"/>
  <c r="AA1682" i="3"/>
  <c r="AA1896" i="3"/>
  <c r="AA1813" i="3"/>
  <c r="AA1612" i="3"/>
  <c r="AA1409" i="3"/>
  <c r="AA1377" i="3"/>
  <c r="AA1259" i="3"/>
  <c r="AA1035" i="3"/>
  <c r="AA1206" i="3"/>
  <c r="AA2681" i="3"/>
  <c r="AA2565" i="3"/>
  <c r="AA2524" i="3"/>
  <c r="AA1241" i="3"/>
  <c r="AA93" i="3"/>
  <c r="AA2330" i="3"/>
  <c r="AA2257" i="3"/>
  <c r="AA2159" i="3"/>
  <c r="AA1923" i="3"/>
  <c r="AA1774" i="3"/>
  <c r="AA1818" i="3"/>
  <c r="AA1475" i="3"/>
  <c r="AA1429" i="3"/>
  <c r="AA1493" i="3"/>
  <c r="AA1443" i="3"/>
  <c r="AA1393" i="3"/>
  <c r="AA1257" i="3"/>
  <c r="AA1187" i="3"/>
  <c r="AA953" i="3"/>
  <c r="AA1204" i="3"/>
  <c r="AA1039" i="3"/>
  <c r="AA2490" i="3"/>
  <c r="AA2086" i="3"/>
  <c r="AA2855" i="3"/>
  <c r="AA993" i="3"/>
  <c r="AA1122" i="3"/>
  <c r="AA942" i="3"/>
  <c r="AA2544" i="3"/>
  <c r="AA2510" i="3"/>
  <c r="AA2603" i="3"/>
  <c r="AA2370" i="3"/>
  <c r="AA2236" i="3"/>
  <c r="AA2208" i="3"/>
  <c r="AA1947" i="3"/>
  <c r="AA2019" i="3"/>
  <c r="AA1917" i="3"/>
  <c r="AA1888" i="3"/>
  <c r="AA2128" i="3"/>
  <c r="AA1892" i="3"/>
  <c r="AA1677" i="3"/>
  <c r="AA1489" i="3"/>
  <c r="AA1413" i="3"/>
  <c r="AA1253" i="3"/>
  <c r="AA1296" i="3"/>
  <c r="AA1119" i="3"/>
  <c r="AA2928" i="3"/>
  <c r="AA2394" i="3"/>
  <c r="AA2847" i="3"/>
  <c r="AA1088" i="3"/>
  <c r="AA1238" i="3"/>
  <c r="AA1501" i="3"/>
  <c r="AA1477" i="3"/>
  <c r="AA1451" i="3"/>
  <c r="AA1365" i="3"/>
  <c r="AA105" i="3"/>
  <c r="AA2802" i="3"/>
  <c r="AA2606" i="3"/>
  <c r="AA955" i="3"/>
  <c r="AA2740" i="3"/>
  <c r="AA2696" i="3"/>
  <c r="AA1815" i="3"/>
  <c r="AA1333" i="3"/>
  <c r="AA1240" i="3"/>
  <c r="AA127" i="3"/>
  <c r="Q158" i="3"/>
  <c r="AA2590" i="3"/>
  <c r="AA2982" i="3"/>
  <c r="AA2689" i="3"/>
  <c r="AA2280" i="3"/>
  <c r="AA2685" i="3"/>
  <c r="AA2546" i="3"/>
  <c r="AA2517" i="3"/>
  <c r="AA2481" i="3"/>
  <c r="AA2403" i="3"/>
  <c r="AA2266" i="3"/>
  <c r="AA2308" i="3"/>
  <c r="AA2296" i="3"/>
  <c r="AA1961" i="3"/>
  <c r="AA2119" i="3"/>
  <c r="AA2079" i="3"/>
  <c r="AA2043" i="3"/>
  <c r="AA1749" i="3"/>
  <c r="AA1690" i="3"/>
  <c r="AA1188" i="3"/>
  <c r="AA1161" i="3"/>
  <c r="AA2007" i="3"/>
  <c r="AA981" i="3"/>
  <c r="AA2485" i="3"/>
  <c r="AA1303" i="3"/>
  <c r="AA1099" i="3"/>
  <c r="AA2204" i="3"/>
  <c r="AA2815" i="3"/>
  <c r="AA2705" i="3"/>
  <c r="AA2534" i="3"/>
  <c r="AA2252" i="3"/>
  <c r="AA2927" i="3"/>
  <c r="Q2938" i="3"/>
  <c r="Y2991" i="3"/>
  <c r="AA2931" i="3"/>
  <c r="AA2516" i="3"/>
  <c r="AA2560" i="3"/>
  <c r="AA2284" i="3"/>
  <c r="AA2461" i="3"/>
  <c r="AA2244" i="3"/>
  <c r="AA1803" i="3"/>
  <c r="AA1771" i="3"/>
  <c r="AA1691" i="3"/>
  <c r="AA1822" i="3"/>
  <c r="AA1421" i="3"/>
  <c r="AA1115" i="3"/>
  <c r="AA1834" i="3"/>
  <c r="AA2492" i="3"/>
  <c r="AA2474" i="3"/>
  <c r="AA2405" i="3"/>
  <c r="AA2377" i="3"/>
  <c r="AA2240" i="3"/>
  <c r="AA2897" i="3"/>
  <c r="AA2923" i="3"/>
  <c r="AA2700" i="3"/>
  <c r="AA2661" i="3"/>
  <c r="AA2594" i="3"/>
  <c r="AA2373" i="3"/>
  <c r="AA2349" i="3"/>
  <c r="AA2163" i="3"/>
  <c r="AA2071" i="3"/>
  <c r="AA2131" i="3"/>
  <c r="AA2075" i="3"/>
  <c r="AA2015" i="3"/>
  <c r="AA1687" i="3"/>
  <c r="AA1171" i="3"/>
  <c r="AA1401" i="3"/>
  <c r="AA2157" i="3"/>
  <c r="AA2934" i="3"/>
  <c r="AA2155" i="3"/>
  <c r="AA2822" i="3"/>
  <c r="AA2677" i="3"/>
  <c r="AA2478" i="3"/>
  <c r="AA2340" i="3"/>
  <c r="AA1943" i="3"/>
  <c r="AA2087" i="3"/>
  <c r="AA2051" i="3"/>
  <c r="AA1868" i="3"/>
  <c r="AA1755" i="3"/>
  <c r="AA1043" i="3"/>
  <c r="AA1134" i="3"/>
  <c r="AA2526" i="3"/>
  <c r="AA1109" i="3"/>
  <c r="AA1819" i="3"/>
  <c r="AA1150" i="3"/>
  <c r="AA2094" i="3"/>
  <c r="AA1189" i="3"/>
  <c r="Q117" i="3"/>
  <c r="AA1167" i="3"/>
  <c r="AA997" i="3"/>
  <c r="AA1170" i="3"/>
  <c r="AA2971" i="3"/>
  <c r="AA2463" i="3"/>
  <c r="AA2205" i="3"/>
  <c r="AE3020" i="3"/>
  <c r="AA2443" i="3"/>
  <c r="AA2823" i="3"/>
  <c r="AA2145" i="3"/>
  <c r="AA1880" i="3"/>
  <c r="AA1423" i="3"/>
  <c r="AA1389" i="3"/>
  <c r="AA1006" i="3"/>
  <c r="AA1019" i="3"/>
  <c r="AA1328" i="3"/>
  <c r="AA1107" i="3"/>
  <c r="AA1218" i="3"/>
  <c r="AA1182" i="3"/>
  <c r="AA2973" i="3"/>
  <c r="AA2010" i="3"/>
  <c r="AA1225" i="3"/>
  <c r="AA1212" i="3"/>
  <c r="AA1261" i="3"/>
  <c r="AA1155" i="3"/>
  <c r="AA1067" i="3"/>
  <c r="AA1178" i="3"/>
  <c r="AA1223" i="3"/>
  <c r="AA2803" i="3"/>
  <c r="AA2158" i="3"/>
  <c r="AA1973" i="3"/>
  <c r="AA1097" i="3"/>
  <c r="AA1076" i="3"/>
  <c r="AA90" i="3"/>
  <c r="AA1901" i="3"/>
  <c r="AA1400" i="3"/>
  <c r="AA1012" i="3"/>
  <c r="AA1235" i="3"/>
  <c r="AA984" i="3"/>
  <c r="AA2484" i="3"/>
  <c r="AA2274" i="3"/>
  <c r="AA2981" i="3"/>
  <c r="AA2574" i="3"/>
  <c r="AA2431" i="3"/>
  <c r="AA2974" i="3"/>
  <c r="AA2232" i="3"/>
  <c r="AA1904" i="3"/>
  <c r="AA1714" i="3"/>
  <c r="AA1497" i="3"/>
  <c r="AA1255" i="3"/>
  <c r="AA1267" i="3"/>
  <c r="AA1701" i="3"/>
  <c r="AA1140" i="3"/>
  <c r="AA1013" i="3"/>
  <c r="P2991" i="3"/>
  <c r="AA1183" i="3"/>
  <c r="AA2919" i="3"/>
  <c r="AA2882" i="3"/>
  <c r="AA2861" i="3"/>
  <c r="AA2725" i="3"/>
  <c r="AA2669" i="3"/>
  <c r="AA2538" i="3"/>
  <c r="AA2518" i="3"/>
  <c r="AA2467" i="3"/>
  <c r="AA2365" i="3"/>
  <c r="AA2439" i="3"/>
  <c r="AA2411" i="3"/>
  <c r="AA2387" i="3"/>
  <c r="AA2371" i="3"/>
  <c r="AA2103" i="3"/>
  <c r="AA2095" i="3"/>
  <c r="AA1953" i="3"/>
  <c r="AA2129" i="3"/>
  <c r="AA2115" i="3"/>
  <c r="AA1985" i="3"/>
  <c r="AA1735" i="3"/>
  <c r="AA1876" i="3"/>
  <c r="AA1727" i="3"/>
  <c r="AA1719" i="3"/>
  <c r="AA1711" i="3"/>
  <c r="AA1703" i="3"/>
  <c r="AA1397" i="3"/>
  <c r="AA1622" i="3"/>
  <c r="P1534" i="3"/>
  <c r="AA1075" i="3"/>
  <c r="AA1191" i="3"/>
  <c r="P18" i="3"/>
  <c r="AA2540" i="3"/>
  <c r="Q2991" i="3"/>
  <c r="AA2901" i="3"/>
  <c r="AA2877" i="3"/>
  <c r="P2938" i="3"/>
  <c r="AA2751" i="3"/>
  <c r="AA2602" i="3"/>
  <c r="AA2592" i="3"/>
  <c r="AA2506" i="3"/>
  <c r="AA2423" i="3"/>
  <c r="AA2475" i="3"/>
  <c r="AA2415" i="3"/>
  <c r="AA2383" i="3"/>
  <c r="AA2272" i="3"/>
  <c r="AA2055" i="3"/>
  <c r="AA2023" i="3"/>
  <c r="AA1989" i="3"/>
  <c r="AA1965" i="3"/>
  <c r="AA1949" i="3"/>
  <c r="AA1913" i="3"/>
  <c r="AA2143" i="3"/>
  <c r="AA2083" i="3"/>
  <c r="AA1795" i="3"/>
  <c r="AA1779" i="3"/>
  <c r="AA1768" i="3"/>
  <c r="AA1763" i="3"/>
  <c r="AA1405" i="3"/>
  <c r="AA1481" i="3"/>
  <c r="AA1435" i="3"/>
  <c r="AA1275" i="3"/>
  <c r="Q2645" i="3"/>
  <c r="AA2891" i="3"/>
  <c r="AA2673" i="3"/>
  <c r="AA2617" i="3"/>
  <c r="AA2399" i="3"/>
  <c r="AA2347" i="3"/>
  <c r="AA2241" i="3"/>
  <c r="AA2228" i="3"/>
  <c r="AA2107" i="3"/>
  <c r="AA2219" i="3"/>
  <c r="AA2099" i="3"/>
  <c r="AA2063" i="3"/>
  <c r="AA2031" i="3"/>
  <c r="AA1997" i="3"/>
  <c r="AA1933" i="3"/>
  <c r="AA1747" i="3"/>
  <c r="AA1734" i="3"/>
  <c r="AA1743" i="3"/>
  <c r="AA1744" i="3"/>
  <c r="AA1485" i="3"/>
  <c r="AA1108" i="3"/>
  <c r="P957" i="3"/>
  <c r="AA1243" i="3"/>
  <c r="AA1227" i="3"/>
  <c r="AA1175" i="3"/>
  <c r="AA1159" i="3"/>
  <c r="AA1005" i="3"/>
  <c r="AA2624" i="3"/>
  <c r="AA62" i="3"/>
  <c r="Q64" i="3"/>
  <c r="AA1357" i="3"/>
  <c r="AA1138" i="3"/>
  <c r="AA977" i="3"/>
  <c r="P117" i="3"/>
  <c r="P64" i="3"/>
  <c r="AA1181" i="3"/>
  <c r="Q957" i="3"/>
  <c r="AA1193" i="3"/>
  <c r="AA2990" i="3"/>
  <c r="AA1129" i="3"/>
  <c r="AA1065" i="3"/>
  <c r="AA1143" i="3"/>
  <c r="AA1127" i="3"/>
  <c r="AA1111" i="3"/>
  <c r="AA1095" i="3"/>
  <c r="AA1079" i="3"/>
  <c r="AA1063" i="3"/>
  <c r="AA1047" i="3"/>
  <c r="AA1031" i="3"/>
  <c r="AA1015" i="3"/>
  <c r="AA982" i="3"/>
  <c r="AA2707" i="3"/>
  <c r="AA8" i="3"/>
  <c r="AA18" i="3" s="1"/>
  <c r="AA1033" i="3"/>
  <c r="X2947" i="3"/>
  <c r="Y2945" i="3"/>
  <c r="X2905" i="3"/>
  <c r="Y2893" i="3"/>
  <c r="AA170" i="3"/>
  <c r="AA931" i="3" s="1"/>
  <c r="Z931" i="3"/>
  <c r="Y2787" i="3"/>
  <c r="Y2200" i="3"/>
  <c r="Z2200" i="3" s="1"/>
  <c r="AA2200" i="3" s="1"/>
  <c r="X2645" i="3"/>
  <c r="Y87" i="3"/>
  <c r="Z87" i="3" s="1"/>
  <c r="X117" i="3"/>
  <c r="Y2761" i="3"/>
  <c r="X2763" i="3"/>
  <c r="AA2968" i="3"/>
  <c r="P2905" i="3"/>
  <c r="X957" i="3"/>
  <c r="Y951" i="3"/>
  <c r="AA940" i="3"/>
  <c r="Q1534" i="3"/>
  <c r="Z64" i="3"/>
  <c r="AA58" i="3"/>
  <c r="Y130" i="3"/>
  <c r="X158" i="3"/>
  <c r="P1664" i="3"/>
  <c r="AA2900" i="3"/>
  <c r="P3014" i="3"/>
  <c r="Q2905" i="3"/>
  <c r="Q2825" i="3"/>
  <c r="AA2770" i="3"/>
  <c r="X2754" i="3"/>
  <c r="Y2655" i="3"/>
  <c r="AA2629" i="3"/>
  <c r="AA2710" i="3"/>
  <c r="AA2665" i="3"/>
  <c r="AA2570" i="3"/>
  <c r="P2754" i="3"/>
  <c r="AA2471" i="3"/>
  <c r="AA2379" i="3"/>
  <c r="AA2343" i="3"/>
  <c r="AA2224" i="3"/>
  <c r="AA2039" i="3"/>
  <c r="AA1941" i="3"/>
  <c r="P2185" i="3"/>
  <c r="AA1846" i="3"/>
  <c r="AA1447" i="3"/>
  <c r="AA1671" i="3"/>
  <c r="Q1664" i="3"/>
  <c r="AA1610" i="3"/>
  <c r="AA985" i="3"/>
  <c r="X1534" i="3"/>
  <c r="Y976" i="3"/>
  <c r="X931" i="3"/>
  <c r="Y2938" i="3"/>
  <c r="AA2998" i="3"/>
  <c r="X3014" i="3"/>
  <c r="Y3006" i="3"/>
  <c r="Z3006" i="3" s="1"/>
  <c r="AA3006" i="3" s="1"/>
  <c r="AA3002" i="3"/>
  <c r="Q3014" i="3"/>
  <c r="AA2867" i="3"/>
  <c r="AA2946" i="3"/>
  <c r="X2991" i="3"/>
  <c r="O3020" i="3"/>
  <c r="X2812" i="3"/>
  <c r="X2825" i="3" s="1"/>
  <c r="AA2621" i="3"/>
  <c r="AA2486" i="3"/>
  <c r="Q2754" i="3"/>
  <c r="AA2292" i="3"/>
  <c r="AA2256" i="3"/>
  <c r="P2645" i="3"/>
  <c r="AA2027" i="3"/>
  <c r="AA1909" i="3"/>
  <c r="Z2199" i="3"/>
  <c r="AA1731" i="3"/>
  <c r="AA1715" i="3"/>
  <c r="AA1699" i="3"/>
  <c r="Q2185" i="3"/>
  <c r="X2185" i="3"/>
  <c r="Y1675" i="3"/>
  <c r="AA964" i="3"/>
  <c r="P158" i="3"/>
  <c r="AA48" i="3"/>
  <c r="AA51" i="3" s="1"/>
  <c r="Z51" i="3"/>
  <c r="P41" i="3"/>
  <c r="Y931" i="3"/>
  <c r="Q2947" i="3"/>
  <c r="AA2011" i="3"/>
  <c r="Z2975" i="3"/>
  <c r="AA2975" i="3" s="1"/>
  <c r="S3020" i="3"/>
  <c r="AA2954" i="3"/>
  <c r="AA2896" i="3"/>
  <c r="P2947" i="3"/>
  <c r="Z2912" i="3"/>
  <c r="AA2832" i="3"/>
  <c r="X2938" i="3"/>
  <c r="AA2167" i="3"/>
  <c r="AA1461" i="3"/>
  <c r="Y1609" i="3"/>
  <c r="X1664" i="3"/>
  <c r="AA1618" i="3"/>
  <c r="AA1279" i="3"/>
  <c r="AA1271" i="3"/>
  <c r="AA64" i="3" l="1"/>
  <c r="Y117" i="3"/>
  <c r="Y2645" i="3"/>
  <c r="AA2991" i="3"/>
  <c r="Y3014" i="3"/>
  <c r="AA3014" i="3"/>
  <c r="Z1609" i="3"/>
  <c r="Y1664" i="3"/>
  <c r="Y2812" i="3"/>
  <c r="Z2812" i="3" s="1"/>
  <c r="AA2812" i="3" s="1"/>
  <c r="X3020" i="3"/>
  <c r="Y2905" i="3"/>
  <c r="Z2893" i="3"/>
  <c r="Q3020" i="3"/>
  <c r="M3024" i="3" s="1"/>
  <c r="P3020" i="3"/>
  <c r="Z130" i="3"/>
  <c r="Y158" i="3"/>
  <c r="Y2763" i="3"/>
  <c r="Z2761" i="3"/>
  <c r="Z3014" i="3"/>
  <c r="Z976" i="3"/>
  <c r="Y1534" i="3"/>
  <c r="Y2947" i="3"/>
  <c r="Z2945" i="3"/>
  <c r="AA2199" i="3"/>
  <c r="AA2645" i="3" s="1"/>
  <c r="Z2645" i="3"/>
  <c r="Z2938" i="3"/>
  <c r="AA2912" i="3"/>
  <c r="AA2938" i="3" s="1"/>
  <c r="Z2991" i="3"/>
  <c r="Z1675" i="3"/>
  <c r="Y2185" i="3"/>
  <c r="Y2754" i="3"/>
  <c r="Z2655" i="3"/>
  <c r="Z951" i="3"/>
  <c r="Y957" i="3"/>
  <c r="Z117" i="3"/>
  <c r="AA87" i="3"/>
  <c r="AA117" i="3" s="1"/>
  <c r="Z2787" i="3"/>
  <c r="Y2825" i="3" l="1"/>
  <c r="Y3020" i="3" s="1"/>
  <c r="AA130" i="3"/>
  <c r="AA158" i="3" s="1"/>
  <c r="Z158" i="3"/>
  <c r="AA2893" i="3"/>
  <c r="AA2905" i="3" s="1"/>
  <c r="Z2905" i="3"/>
  <c r="Z2763" i="3"/>
  <c r="AA2761" i="3"/>
  <c r="AA2763" i="3" s="1"/>
  <c r="AA2787" i="3"/>
  <c r="AA2825" i="3" s="1"/>
  <c r="Z2825" i="3"/>
  <c r="AA2945" i="3"/>
  <c r="AA2947" i="3" s="1"/>
  <c r="Z2947" i="3"/>
  <c r="AA951" i="3"/>
  <c r="AA957" i="3" s="1"/>
  <c r="Z957" i="3"/>
  <c r="AA976" i="3"/>
  <c r="AA1534" i="3" s="1"/>
  <c r="Z1534" i="3"/>
  <c r="AA1609" i="3"/>
  <c r="AA1664" i="3" s="1"/>
  <c r="Z1664" i="3"/>
  <c r="AA2655" i="3"/>
  <c r="AA2754" i="3" s="1"/>
  <c r="Z2754" i="3"/>
  <c r="AA1675" i="3"/>
  <c r="AA2185" i="3" s="1"/>
  <c r="Z2185" i="3"/>
  <c r="Z3020" i="3" l="1"/>
  <c r="AA3020" i="3"/>
</calcChain>
</file>

<file path=xl/sharedStrings.xml><?xml version="1.0" encoding="utf-8"?>
<sst xmlns="http://schemas.openxmlformats.org/spreadsheetml/2006/main" count="11695" uniqueCount="6164">
  <si>
    <t>Simpson County Water District Rate Case Study</t>
  </si>
  <si>
    <t>Fixed Asset List</t>
  </si>
  <si>
    <t>December 31, 2022</t>
  </si>
  <si>
    <t>8/31/22</t>
  </si>
  <si>
    <t>9/22-12/22</t>
  </si>
  <si>
    <t>12/31/22</t>
  </si>
  <si>
    <t>Rem Life</t>
  </si>
  <si>
    <t>Revised</t>
  </si>
  <si>
    <t>A/D</t>
  </si>
  <si>
    <t>Prior Yrs</t>
  </si>
  <si>
    <t>Total Depr</t>
  </si>
  <si>
    <t>In-Svc</t>
  </si>
  <si>
    <t>Est</t>
  </si>
  <si>
    <t>Rem</t>
  </si>
  <si>
    <t>Curr YTD</t>
  </si>
  <si>
    <t>Projected</t>
  </si>
  <si>
    <t>YTD</t>
  </si>
  <si>
    <t>1/1/22</t>
  </si>
  <si>
    <t>New Est</t>
  </si>
  <si>
    <t>Chg In</t>
  </si>
  <si>
    <t>(Mos)</t>
  </si>
  <si>
    <t>NBV @</t>
  </si>
  <si>
    <t>Adj to</t>
  </si>
  <si>
    <t>Depr</t>
  </si>
  <si>
    <t>Adjmt to Depr</t>
  </si>
  <si>
    <t>Recorded</t>
  </si>
  <si>
    <t>Sys No</t>
  </si>
  <si>
    <t>Date</t>
  </si>
  <si>
    <t>Life</t>
  </si>
  <si>
    <t>Rem Mos</t>
  </si>
  <si>
    <t>Depr Basis</t>
  </si>
  <si>
    <t>Curr Thru</t>
  </si>
  <si>
    <t>Curr Acc</t>
  </si>
  <si>
    <t>Curr NBV</t>
  </si>
  <si>
    <t>Acc Depr</t>
  </si>
  <si>
    <t>NBV</t>
  </si>
  <si>
    <t>Life (Mos)</t>
  </si>
  <si>
    <t>@ 1/1/22</t>
  </si>
  <si>
    <t>Depr/Mo</t>
  </si>
  <si>
    <t>Est YTD</t>
  </si>
  <si>
    <t>G/L Asset Account = 101.3032-5 Land-Pumping Stations</t>
  </si>
  <si>
    <t>000417</t>
  </si>
  <si>
    <t>445</t>
  </si>
  <si>
    <t>Land &amp; Land Rights - Pumping</t>
  </si>
  <si>
    <t>NoDep</t>
  </si>
  <si>
    <t>000419</t>
  </si>
  <si>
    <t>447</t>
  </si>
  <si>
    <t>000467</t>
  </si>
  <si>
    <t>495</t>
  </si>
  <si>
    <t>000482</t>
  </si>
  <si>
    <t>513</t>
  </si>
  <si>
    <t>000021</t>
  </si>
  <si>
    <t>37</t>
  </si>
  <si>
    <t>8 Control Valve Site</t>
  </si>
  <si>
    <t>000057</t>
  </si>
  <si>
    <t>38</t>
  </si>
  <si>
    <t>Land - Turnertown Road PS</t>
  </si>
  <si>
    <t>000058</t>
  </si>
  <si>
    <t>39</t>
  </si>
  <si>
    <t>Land - Price's Mill PS</t>
  </si>
  <si>
    <t>000059</t>
  </si>
  <si>
    <t>40</t>
  </si>
  <si>
    <t>Land - Gann Rd PS</t>
  </si>
  <si>
    <t>000060</t>
  </si>
  <si>
    <t>41</t>
  </si>
  <si>
    <t>Land - 31W So - State Line</t>
  </si>
  <si>
    <t>001868</t>
  </si>
  <si>
    <t>1936</t>
  </si>
  <si>
    <t>Property Sold - Vances Mill PS Property</t>
  </si>
  <si>
    <t>Less disposals and transfers</t>
  </si>
  <si>
    <t>Count = 0</t>
  </si>
  <si>
    <t>Net Subtotal</t>
  </si>
  <si>
    <t>Count = 10</t>
  </si>
  <si>
    <t xml:space="preserve"> </t>
  </si>
  <si>
    <t>G/L Asset Account = 101.3034-5 Land-Trans &amp; Distr</t>
  </si>
  <si>
    <t>000354</t>
  </si>
  <si>
    <t>373</t>
  </si>
  <si>
    <t>Land &amp; Land Rights - Trans &amp; Distr</t>
  </si>
  <si>
    <t>000355</t>
  </si>
  <si>
    <t>374</t>
  </si>
  <si>
    <t>000364</t>
  </si>
  <si>
    <t>383</t>
  </si>
  <si>
    <t>000368</t>
  </si>
  <si>
    <t>392</t>
  </si>
  <si>
    <t>000378</t>
  </si>
  <si>
    <t>401</t>
  </si>
  <si>
    <t>000385</t>
  </si>
  <si>
    <t>410</t>
  </si>
  <si>
    <t>000418</t>
  </si>
  <si>
    <t>446</t>
  </si>
  <si>
    <t>000420</t>
  </si>
  <si>
    <t>448</t>
  </si>
  <si>
    <t>000416</t>
  </si>
  <si>
    <t>444</t>
  </si>
  <si>
    <t>000445</t>
  </si>
  <si>
    <t>473</t>
  </si>
  <si>
    <t>000484</t>
  </si>
  <si>
    <t>514</t>
  </si>
  <si>
    <t>000061</t>
  </si>
  <si>
    <t>42</t>
  </si>
  <si>
    <t>Land - 100E - Will Brown</t>
  </si>
  <si>
    <t>000062</t>
  </si>
  <si>
    <t>43</t>
  </si>
  <si>
    <t>Land - 31W So.</t>
  </si>
  <si>
    <t>000063</t>
  </si>
  <si>
    <t>44</t>
  </si>
  <si>
    <t>Land - Steeplechase</t>
  </si>
  <si>
    <t>000105</t>
  </si>
  <si>
    <t>94</t>
  </si>
  <si>
    <t>Land - Recording Fees</t>
  </si>
  <si>
    <t>000160</t>
  </si>
  <si>
    <t>153</t>
  </si>
  <si>
    <t>Land - Salmon Tank Site</t>
  </si>
  <si>
    <t>Count = 16</t>
  </si>
  <si>
    <t>G/L Asset Account = 101.3044-5 Improv-Office Bldg</t>
  </si>
  <si>
    <t>000308</t>
  </si>
  <si>
    <t>334</t>
  </si>
  <si>
    <t>Office Improvements 2000</t>
  </si>
  <si>
    <t>SLMM</t>
  </si>
  <si>
    <t>000486</t>
  </si>
  <si>
    <t>516</t>
  </si>
  <si>
    <t>SCWD Office Improvements</t>
  </si>
  <si>
    <t>000688</t>
  </si>
  <si>
    <t>729</t>
  </si>
  <si>
    <t>Drive Thru Sign &amp; Post</t>
  </si>
  <si>
    <t>Count = 3</t>
  </si>
  <si>
    <t>G/L Asset Account = 101.3045-5 Struct\Imprv-Warehouse</t>
  </si>
  <si>
    <t>000346</t>
  </si>
  <si>
    <t>365</t>
  </si>
  <si>
    <t>Structures &amp; Improvements</t>
  </si>
  <si>
    <t>000356</t>
  </si>
  <si>
    <t>375</t>
  </si>
  <si>
    <t>000365</t>
  </si>
  <si>
    <t>384</t>
  </si>
  <si>
    <t>000370</t>
  </si>
  <si>
    <t>393</t>
  </si>
  <si>
    <t>000379</t>
  </si>
  <si>
    <t>402</t>
  </si>
  <si>
    <t>000386</t>
  </si>
  <si>
    <t>411</t>
  </si>
  <si>
    <t>Count = 6</t>
  </si>
  <si>
    <t>G/L Asset Account = 101.3112-5 Equip-Elec Pumping</t>
  </si>
  <si>
    <t>000393</t>
  </si>
  <si>
    <t>419</t>
  </si>
  <si>
    <t>Equip - Electric Pumping</t>
  </si>
  <si>
    <t>000404</t>
  </si>
  <si>
    <t>431</t>
  </si>
  <si>
    <t>000425</t>
  </si>
  <si>
    <t>453</t>
  </si>
  <si>
    <t>000430</t>
  </si>
  <si>
    <t>458</t>
  </si>
  <si>
    <t>000439</t>
  </si>
  <si>
    <t>468</t>
  </si>
  <si>
    <t>000446</t>
  </si>
  <si>
    <t>474</t>
  </si>
  <si>
    <t>000454</t>
  </si>
  <si>
    <t>482</t>
  </si>
  <si>
    <t>000460</t>
  </si>
  <si>
    <t>488</t>
  </si>
  <si>
    <t>000477</t>
  </si>
  <si>
    <t>508</t>
  </si>
  <si>
    <t>000040</t>
  </si>
  <si>
    <t>21</t>
  </si>
  <si>
    <t>Equip - Electric Pumping (Year 1992)</t>
  </si>
  <si>
    <t>000114</t>
  </si>
  <si>
    <t>101</t>
  </si>
  <si>
    <t>Equip - Electric Pumping (Price's Mill Alarm Sys - 1994)</t>
  </si>
  <si>
    <t>000173</t>
  </si>
  <si>
    <t>167</t>
  </si>
  <si>
    <t>Equip - Electric Pumping (Hwy 100 Tablet Chlorinat.)</t>
  </si>
  <si>
    <t>000336</t>
  </si>
  <si>
    <t>363</t>
  </si>
  <si>
    <t>PS-Chlorinator System</t>
  </si>
  <si>
    <t>000337</t>
  </si>
  <si>
    <t>364</t>
  </si>
  <si>
    <t>PS-Electrician Parts &amp; Labor</t>
  </si>
  <si>
    <t>000485</t>
  </si>
  <si>
    <t>515</t>
  </si>
  <si>
    <t>Adj Project 10 Costs to GL</t>
  </si>
  <si>
    <t>000662</t>
  </si>
  <si>
    <t>703</t>
  </si>
  <si>
    <t>Package Pump Station-Hwy 100 East</t>
  </si>
  <si>
    <t>000064</t>
  </si>
  <si>
    <t>45</t>
  </si>
  <si>
    <t>Equip - Electric Pumping (Prices Mill - 1993)</t>
  </si>
  <si>
    <t>000065</t>
  </si>
  <si>
    <t>46</t>
  </si>
  <si>
    <t>Equip - Electric Pumping (Gann Rd - 1993)</t>
  </si>
  <si>
    <t>000067</t>
  </si>
  <si>
    <t>47</t>
  </si>
  <si>
    <t>Equip - Electric Pumping (31W So. - State Line 1993)</t>
  </si>
  <si>
    <t>000056</t>
  </si>
  <si>
    <t>95</t>
  </si>
  <si>
    <t>Equip - Electric Pumping (Temporary PS)</t>
  </si>
  <si>
    <t>000108</t>
  </si>
  <si>
    <t>96</t>
  </si>
  <si>
    <t>Equip - Electric Pumping (100U PS - 1994)</t>
  </si>
  <si>
    <t>000109</t>
  </si>
  <si>
    <t>97</t>
  </si>
  <si>
    <t>Equip - Electric Pumping (31U PS - 1994)</t>
  </si>
  <si>
    <t>000110</t>
  </si>
  <si>
    <t>98</t>
  </si>
  <si>
    <t>Equip - Electric Pumping (Price's Mill - 1994)</t>
  </si>
  <si>
    <t>000111</t>
  </si>
  <si>
    <t>99</t>
  </si>
  <si>
    <t>Equip - Electric Pumping (Gold City - 1994)</t>
  </si>
  <si>
    <t>000112</t>
  </si>
  <si>
    <t>100</t>
  </si>
  <si>
    <t>Equip - Electric Pumping (31W So - State Line 1994)</t>
  </si>
  <si>
    <t>000326</t>
  </si>
  <si>
    <t>353</t>
  </si>
  <si>
    <t>Gold City Pump Station</t>
  </si>
  <si>
    <t>000335</t>
  </si>
  <si>
    <t>362</t>
  </si>
  <si>
    <t>Pump Station</t>
  </si>
  <si>
    <t>000660</t>
  </si>
  <si>
    <t>702</t>
  </si>
  <si>
    <t>I-65 Control Valve Station</t>
  </si>
  <si>
    <t>001325</t>
  </si>
  <si>
    <t>1394</t>
  </si>
  <si>
    <t>DISPOSAL (1969) - Gold City Pump Station</t>
  </si>
  <si>
    <t>001326</t>
  </si>
  <si>
    <t>1395</t>
  </si>
  <si>
    <t>DISPOSAL (1969) - Gold City Pump Station - Depr Adj</t>
  </si>
  <si>
    <t>001327</t>
  </si>
  <si>
    <t>1396</t>
  </si>
  <si>
    <t>001365</t>
  </si>
  <si>
    <t>1434</t>
  </si>
  <si>
    <t>Hwy 100W Pump Station</t>
  </si>
  <si>
    <t>001366</t>
  </si>
  <si>
    <t>1435</t>
  </si>
  <si>
    <t>Rapids Booster Pump Station</t>
  </si>
  <si>
    <t>001368</t>
  </si>
  <si>
    <t>1436</t>
  </si>
  <si>
    <t>East Industrial Park Pump Station &amp; Master Meter</t>
  </si>
  <si>
    <t>001370</t>
  </si>
  <si>
    <t>1437</t>
  </si>
  <si>
    <t>Stateline Pump Station Upgrade</t>
  </si>
  <si>
    <t>001971</t>
  </si>
  <si>
    <t>2068</t>
  </si>
  <si>
    <t>Stateline PS - 31W Relocation (I65 to Tenn)</t>
  </si>
  <si>
    <t>001972</t>
  </si>
  <si>
    <t>2069</t>
  </si>
  <si>
    <t>Reimb - State of KY, Stateline PS Abandonment</t>
  </si>
  <si>
    <t>002029</t>
  </si>
  <si>
    <t>2120</t>
  </si>
  <si>
    <t>Disposal-Hwy 31W, 1008 to VFW Rd Reloc-Stateline PS</t>
  </si>
  <si>
    <t>002030</t>
  </si>
  <si>
    <t>2121</t>
  </si>
  <si>
    <t>Disposal-Hwy 31W, 1008 to VFW Rd Reloc-Stateline PS-Depr Adj for NRV</t>
  </si>
  <si>
    <t>002031</t>
  </si>
  <si>
    <t>2122</t>
  </si>
  <si>
    <t>002371</t>
  </si>
  <si>
    <t>Prepackaged PS, Site Prep &amp; Installation-100E Relocation</t>
  </si>
  <si>
    <t>002402</t>
  </si>
  <si>
    <t>NRV Hwy 100E PS Disposal</t>
  </si>
  <si>
    <t>002499</t>
  </si>
  <si>
    <t>002403</t>
  </si>
  <si>
    <t>Misc Depr Adjustment/PY Disposal</t>
  </si>
  <si>
    <t>002500</t>
  </si>
  <si>
    <t>002637</t>
  </si>
  <si>
    <t>Lump Sum (1) PS - Fritz Winter</t>
  </si>
  <si>
    <t>Count = 1</t>
  </si>
  <si>
    <t>Count = 45</t>
  </si>
  <si>
    <t>G/L Asset Account = 101.3304-5 Standpipes</t>
  </si>
  <si>
    <t>000347</t>
  </si>
  <si>
    <t>366</t>
  </si>
  <si>
    <t>Distribution Standpipes</t>
  </si>
  <si>
    <t>000357</t>
  </si>
  <si>
    <t>376</t>
  </si>
  <si>
    <t>000366</t>
  </si>
  <si>
    <t>385</t>
  </si>
  <si>
    <t>000371</t>
  </si>
  <si>
    <t>394</t>
  </si>
  <si>
    <t>000369</t>
  </si>
  <si>
    <t>403</t>
  </si>
  <si>
    <t>000387</t>
  </si>
  <si>
    <t>412</t>
  </si>
  <si>
    <t>Distribution - Standpipes</t>
  </si>
  <si>
    <t>000405</t>
  </si>
  <si>
    <t>432</t>
  </si>
  <si>
    <t>000431</t>
  </si>
  <si>
    <t>459</t>
  </si>
  <si>
    <t>000447</t>
  </si>
  <si>
    <t>475</t>
  </si>
  <si>
    <t>000068</t>
  </si>
  <si>
    <t>48</t>
  </si>
  <si>
    <t>Standpipes - Steeplechase (1993)</t>
  </si>
  <si>
    <t>000069</t>
  </si>
  <si>
    <t>49</t>
  </si>
  <si>
    <t>Standpipes - Hwy 100E (1993)</t>
  </si>
  <si>
    <t>000115</t>
  </si>
  <si>
    <t>102</t>
  </si>
  <si>
    <t>Standpipes - Pilot Knob Tank (1994)</t>
  </si>
  <si>
    <t>000116</t>
  </si>
  <si>
    <t>103</t>
  </si>
  <si>
    <t>Standpipes - Steeplechase (1994)</t>
  </si>
  <si>
    <t>000117</t>
  </si>
  <si>
    <t>104</t>
  </si>
  <si>
    <t>Standpipes - Gold City (1994)</t>
  </si>
  <si>
    <t>000161</t>
  </si>
  <si>
    <t>154</t>
  </si>
  <si>
    <t>Standpipe - Salmon Tank w/ Alt Valve</t>
  </si>
  <si>
    <t>000162</t>
  </si>
  <si>
    <t>155</t>
  </si>
  <si>
    <t>Standpipe - Pilot Knob Alt Valve</t>
  </si>
  <si>
    <t>000174</t>
  </si>
  <si>
    <t>168</t>
  </si>
  <si>
    <t>Standpipe - Gold City Chlorine Analysis</t>
  </si>
  <si>
    <t>000175</t>
  </si>
  <si>
    <t>169</t>
  </si>
  <si>
    <t>Standpipe - Salmon Tk Chlorine Analysis</t>
  </si>
  <si>
    <t>000487</t>
  </si>
  <si>
    <t>517</t>
  </si>
  <si>
    <t>Standpipe Improvement</t>
  </si>
  <si>
    <t>000663</t>
  </si>
  <si>
    <t>704</t>
  </si>
  <si>
    <t>Engineering Design-Caldwell Tanks</t>
  </si>
  <si>
    <t>000665</t>
  </si>
  <si>
    <t>705</t>
  </si>
  <si>
    <t>Foundations - Caldwell Tanks</t>
  </si>
  <si>
    <t>000666</t>
  </si>
  <si>
    <t>706</t>
  </si>
  <si>
    <t>Piping &amp; Valves</t>
  </si>
  <si>
    <t>000667</t>
  </si>
  <si>
    <t>707</t>
  </si>
  <si>
    <t>Fabricated Material</t>
  </si>
  <si>
    <t>000668</t>
  </si>
  <si>
    <t>708</t>
  </si>
  <si>
    <t>Field Erection</t>
  </si>
  <si>
    <t>000669</t>
  </si>
  <si>
    <t>709</t>
  </si>
  <si>
    <t>Disinfection</t>
  </si>
  <si>
    <t>000670</t>
  </si>
  <si>
    <t>710</t>
  </si>
  <si>
    <t>Sandblast &amp; Paint Tank</t>
  </si>
  <si>
    <t>001718</t>
  </si>
  <si>
    <t>1787</t>
  </si>
  <si>
    <t>Repaint Dueling Grounds Tank - Unamortized Value Capitalized</t>
  </si>
  <si>
    <t>002195</t>
  </si>
  <si>
    <t>Gold City Tank Repaint</t>
  </si>
  <si>
    <t>002381</t>
  </si>
  <si>
    <t>Salmons Tank Repaint</t>
  </si>
  <si>
    <t>002388</t>
  </si>
  <si>
    <t>Salmons Tank Repaint-2016 Indirect Labor</t>
  </si>
  <si>
    <t>002440</t>
  </si>
  <si>
    <t>Neosheo Tank Painting</t>
  </si>
  <si>
    <t>002489</t>
  </si>
  <si>
    <t>Addl Costs - Salmons Tank Repaint</t>
  </si>
  <si>
    <t>002778</t>
  </si>
  <si>
    <t>100E Tank Repaint - All Costs</t>
  </si>
  <si>
    <t>002867</t>
  </si>
  <si>
    <t>Pilot Knob Tank Repaint - All Costs</t>
  </si>
  <si>
    <t>Count = 33</t>
  </si>
  <si>
    <t>G/L Asset Account = 101.3314-5 Mains-Trans &amp; Distr</t>
  </si>
  <si>
    <t>000991</t>
  </si>
  <si>
    <t>1054</t>
  </si>
  <si>
    <t>Trans &amp; Distrib Mains</t>
  </si>
  <si>
    <t>000992</t>
  </si>
  <si>
    <t>1055</t>
  </si>
  <si>
    <t>Trans &amp; Distrib Mains-Hwy 100</t>
  </si>
  <si>
    <t>000358</t>
  </si>
  <si>
    <t>377</t>
  </si>
  <si>
    <t>Trans &amp; Distrib - Mains</t>
  </si>
  <si>
    <t>000367</t>
  </si>
  <si>
    <t>386</t>
  </si>
  <si>
    <t>000801</t>
  </si>
  <si>
    <t>850</t>
  </si>
  <si>
    <t>000380</t>
  </si>
  <si>
    <t>404</t>
  </si>
  <si>
    <t>000388</t>
  </si>
  <si>
    <t>413</t>
  </si>
  <si>
    <t>Mains</t>
  </si>
  <si>
    <t>000394</t>
  </si>
  <si>
    <t>420</t>
  </si>
  <si>
    <t>000399</t>
  </si>
  <si>
    <t>426</t>
  </si>
  <si>
    <t>000406</t>
  </si>
  <si>
    <t>433</t>
  </si>
  <si>
    <t>000400</t>
  </si>
  <si>
    <t>437</t>
  </si>
  <si>
    <t>000421</t>
  </si>
  <si>
    <t>449</t>
  </si>
  <si>
    <t>000426</t>
  </si>
  <si>
    <t>454</t>
  </si>
  <si>
    <t>000432</t>
  </si>
  <si>
    <t>460</t>
  </si>
  <si>
    <t>000436</t>
  </si>
  <si>
    <t>464</t>
  </si>
  <si>
    <t>000440</t>
  </si>
  <si>
    <t>469</t>
  </si>
  <si>
    <t>000448</t>
  </si>
  <si>
    <t>476</t>
  </si>
  <si>
    <t>000455</t>
  </si>
  <si>
    <t>483</t>
  </si>
  <si>
    <t>000461</t>
  </si>
  <si>
    <t>489</t>
  </si>
  <si>
    <t>000468</t>
  </si>
  <si>
    <t>496</t>
  </si>
  <si>
    <t>000473</t>
  </si>
  <si>
    <t>501</t>
  </si>
  <si>
    <t>000478</t>
  </si>
  <si>
    <t>509</t>
  </si>
  <si>
    <t>000001</t>
  </si>
  <si>
    <t>5</t>
  </si>
  <si>
    <t>6 PVC Pipe"</t>
  </si>
  <si>
    <t>000048</t>
  </si>
  <si>
    <t>1</t>
  </si>
  <si>
    <t>4 PVC Pipe"</t>
  </si>
  <si>
    <t>000050</t>
  </si>
  <si>
    <t>2</t>
  </si>
  <si>
    <t>2 PVC Pipe"</t>
  </si>
  <si>
    <t>000051</t>
  </si>
  <si>
    <t>3</t>
  </si>
  <si>
    <t>2 Bronze Valve"</t>
  </si>
  <si>
    <t>000052</t>
  </si>
  <si>
    <t>4</t>
  </si>
  <si>
    <t>4 Gate Valve w\ Box"</t>
  </si>
  <si>
    <t>000005</t>
  </si>
  <si>
    <t>53</t>
  </si>
  <si>
    <t>4 Pressure Reducing Station"</t>
  </si>
  <si>
    <t>000022</t>
  </si>
  <si>
    <t>72</t>
  </si>
  <si>
    <t>20 Casing"</t>
  </si>
  <si>
    <t>000024</t>
  </si>
  <si>
    <t>54</t>
  </si>
  <si>
    <t>4 Blowoffs"</t>
  </si>
  <si>
    <t>000028</t>
  </si>
  <si>
    <t>63</t>
  </si>
  <si>
    <t>10 Blowoff"</t>
  </si>
  <si>
    <t>000066</t>
  </si>
  <si>
    <t>59</t>
  </si>
  <si>
    <t>3 Gate Valve"</t>
  </si>
  <si>
    <t>000070</t>
  </si>
  <si>
    <t>50</t>
  </si>
  <si>
    <t>000071</t>
  </si>
  <si>
    <t>51</t>
  </si>
  <si>
    <t>4 Gate Valve"</t>
  </si>
  <si>
    <t>000072</t>
  </si>
  <si>
    <t>52</t>
  </si>
  <si>
    <t>000073</t>
  </si>
  <si>
    <t>55</t>
  </si>
  <si>
    <t>4 X 4 Tapping Sleeve &amp; Valve</t>
  </si>
  <si>
    <t>000074</t>
  </si>
  <si>
    <t>57</t>
  </si>
  <si>
    <t>10 Gate Valve"</t>
  </si>
  <si>
    <t>000075</t>
  </si>
  <si>
    <t>58</t>
  </si>
  <si>
    <t>10  X 8 Tapping Sleeve &amp; Valve</t>
  </si>
  <si>
    <t>000076</t>
  </si>
  <si>
    <t>61</t>
  </si>
  <si>
    <t>10 Casing"</t>
  </si>
  <si>
    <t>000077</t>
  </si>
  <si>
    <t>62</t>
  </si>
  <si>
    <t>6 Blowoffs"</t>
  </si>
  <si>
    <t>000078</t>
  </si>
  <si>
    <t>65</t>
  </si>
  <si>
    <t>6 Tapping Valve w/ Box"</t>
  </si>
  <si>
    <t>000080</t>
  </si>
  <si>
    <t>66</t>
  </si>
  <si>
    <t>8 X 8 Tapping Sleeve &amp; Valve</t>
  </si>
  <si>
    <t>000081</t>
  </si>
  <si>
    <t>67</t>
  </si>
  <si>
    <t>6 Gate Valve"</t>
  </si>
  <si>
    <t>000082</t>
  </si>
  <si>
    <t>68</t>
  </si>
  <si>
    <t>000083</t>
  </si>
  <si>
    <t>69</t>
  </si>
  <si>
    <t>6 Pressure Reducing Station"</t>
  </si>
  <si>
    <t>000084</t>
  </si>
  <si>
    <t>70</t>
  </si>
  <si>
    <t>8 X 6 Tapping Sleeve</t>
  </si>
  <si>
    <t>000085</t>
  </si>
  <si>
    <t>73</t>
  </si>
  <si>
    <t>16 Casing"</t>
  </si>
  <si>
    <t>000086</t>
  </si>
  <si>
    <t>71</t>
  </si>
  <si>
    <t>6 X 6 Tapping Sleeve &amp; Valve</t>
  </si>
  <si>
    <t>000087</t>
  </si>
  <si>
    <t>75</t>
  </si>
  <si>
    <t>8 Casing"</t>
  </si>
  <si>
    <t>000088</t>
  </si>
  <si>
    <t>76</t>
  </si>
  <si>
    <t>Red River Crossing</t>
  </si>
  <si>
    <t>000089</t>
  </si>
  <si>
    <t>77</t>
  </si>
  <si>
    <t>Drakes Creek Crossing</t>
  </si>
  <si>
    <t>000090</t>
  </si>
  <si>
    <t>78</t>
  </si>
  <si>
    <t>10 DIP Pipe"</t>
  </si>
  <si>
    <t>000091</t>
  </si>
  <si>
    <t>79</t>
  </si>
  <si>
    <t>8 DIP Pipe"</t>
  </si>
  <si>
    <t>000092</t>
  </si>
  <si>
    <t>80</t>
  </si>
  <si>
    <t>6 DIP Pipe"</t>
  </si>
  <si>
    <t>000093</t>
  </si>
  <si>
    <t>81</t>
  </si>
  <si>
    <t>6 Master Meter</t>
  </si>
  <si>
    <t>000094</t>
  </si>
  <si>
    <t>82</t>
  </si>
  <si>
    <t>4 Master Meter</t>
  </si>
  <si>
    <t>000095</t>
  </si>
  <si>
    <t>83</t>
  </si>
  <si>
    <t>8 Control Valve"</t>
  </si>
  <si>
    <t>000982</t>
  </si>
  <si>
    <t>1042</t>
  </si>
  <si>
    <t>8 Gate Valve"</t>
  </si>
  <si>
    <t>000983</t>
  </si>
  <si>
    <t>1043</t>
  </si>
  <si>
    <t>8 Gate ValveHwy 100"</t>
  </si>
  <si>
    <t>000985</t>
  </si>
  <si>
    <t>1046</t>
  </si>
  <si>
    <t>8 PVC Pipe"</t>
  </si>
  <si>
    <t>000986</t>
  </si>
  <si>
    <t>1047</t>
  </si>
  <si>
    <t>8 PVC Pipe-Hwy 100"</t>
  </si>
  <si>
    <t>000988</t>
  </si>
  <si>
    <t>1050</t>
  </si>
  <si>
    <t>12 Casing"</t>
  </si>
  <si>
    <t>000989</t>
  </si>
  <si>
    <t>1051</t>
  </si>
  <si>
    <t>12 Casing-Hwy 100"</t>
  </si>
  <si>
    <t>000994</t>
  </si>
  <si>
    <t>1058</t>
  </si>
  <si>
    <t>10 PVC Pipe"</t>
  </si>
  <si>
    <t>000995</t>
  </si>
  <si>
    <t>1059</t>
  </si>
  <si>
    <t>10 PVC Pipe-Hwy 100"</t>
  </si>
  <si>
    <t>000041</t>
  </si>
  <si>
    <t>118</t>
  </si>
  <si>
    <t>000049</t>
  </si>
  <si>
    <t>106</t>
  </si>
  <si>
    <t>000100</t>
  </si>
  <si>
    <t>108</t>
  </si>
  <si>
    <t>000113</t>
  </si>
  <si>
    <t>111</t>
  </si>
  <si>
    <t>000118</t>
  </si>
  <si>
    <t>105</t>
  </si>
  <si>
    <t>000119</t>
  </si>
  <si>
    <t>107</t>
  </si>
  <si>
    <t>000120</t>
  </si>
  <si>
    <t>109</t>
  </si>
  <si>
    <t>3 PVC Pipe"</t>
  </si>
  <si>
    <t>000121</t>
  </si>
  <si>
    <t>110</t>
  </si>
  <si>
    <t>3 Fly Wheel Gate Valve"</t>
  </si>
  <si>
    <t>000122</t>
  </si>
  <si>
    <t>112</t>
  </si>
  <si>
    <t>000123</t>
  </si>
  <si>
    <t>113</t>
  </si>
  <si>
    <t>000124</t>
  </si>
  <si>
    <t>114</t>
  </si>
  <si>
    <t>6 X 6 Tappling Sleeve &amp; Valve</t>
  </si>
  <si>
    <t>000125</t>
  </si>
  <si>
    <t>115</t>
  </si>
  <si>
    <t>Land - AMR System</t>
  </si>
  <si>
    <t>000126</t>
  </si>
  <si>
    <t>116</t>
  </si>
  <si>
    <t>000127</t>
  </si>
  <si>
    <t>117</t>
  </si>
  <si>
    <t>000128</t>
  </si>
  <si>
    <t>119</t>
  </si>
  <si>
    <t>4 Master Meter"</t>
  </si>
  <si>
    <t>000137</t>
  </si>
  <si>
    <t>137</t>
  </si>
  <si>
    <t>Sensus Software</t>
  </si>
  <si>
    <t>000144</t>
  </si>
  <si>
    <t>134</t>
  </si>
  <si>
    <t>000145</t>
  </si>
  <si>
    <t>135</t>
  </si>
  <si>
    <t>000146</t>
  </si>
  <si>
    <t>136</t>
  </si>
  <si>
    <t>AMR Equipment</t>
  </si>
  <si>
    <t>000373</t>
  </si>
  <si>
    <t>846</t>
  </si>
  <si>
    <t>Salmon Project</t>
  </si>
  <si>
    <t>000176</t>
  </si>
  <si>
    <t>170</t>
  </si>
  <si>
    <t>000177</t>
  </si>
  <si>
    <t>171</t>
  </si>
  <si>
    <t>000178</t>
  </si>
  <si>
    <t>172</t>
  </si>
  <si>
    <t>3 Gate Valve w/ box"</t>
  </si>
  <si>
    <t>000179</t>
  </si>
  <si>
    <t>173</t>
  </si>
  <si>
    <t>000180</t>
  </si>
  <si>
    <t>174</t>
  </si>
  <si>
    <t>000181</t>
  </si>
  <si>
    <t>175</t>
  </si>
  <si>
    <t>000199</t>
  </si>
  <si>
    <t>193</t>
  </si>
  <si>
    <t>000200</t>
  </si>
  <si>
    <t>194</t>
  </si>
  <si>
    <t>000201</t>
  </si>
  <si>
    <t>195</t>
  </si>
  <si>
    <t>10 X 6" Tapping Sleeve &amp; Valve"</t>
  </si>
  <si>
    <t>000203</t>
  </si>
  <si>
    <t>197</t>
  </si>
  <si>
    <t>000204</t>
  </si>
  <si>
    <t>198</t>
  </si>
  <si>
    <t>8 Tapping Valve w/ Box"</t>
  </si>
  <si>
    <t>000205</t>
  </si>
  <si>
    <t>199</t>
  </si>
  <si>
    <t>000206</t>
  </si>
  <si>
    <t>200</t>
  </si>
  <si>
    <t>000207</t>
  </si>
  <si>
    <t>201</t>
  </si>
  <si>
    <t>000208</t>
  </si>
  <si>
    <t>202</t>
  </si>
  <si>
    <t>6 X 6" Tapping Sleeve &amp; Valve"</t>
  </si>
  <si>
    <t>000209</t>
  </si>
  <si>
    <t>203</t>
  </si>
  <si>
    <t>Master Meter</t>
  </si>
  <si>
    <t>000210</t>
  </si>
  <si>
    <t>204</t>
  </si>
  <si>
    <t>000348</t>
  </si>
  <si>
    <t>847</t>
  </si>
  <si>
    <t>000006</t>
  </si>
  <si>
    <t>285</t>
  </si>
  <si>
    <t>Cracker Barrel M/L Relocation</t>
  </si>
  <si>
    <t>000007</t>
  </si>
  <si>
    <t>286</t>
  </si>
  <si>
    <t>Engineering / Inspection</t>
  </si>
  <si>
    <t>000008</t>
  </si>
  <si>
    <t>287</t>
  </si>
  <si>
    <t>Inspection Costs</t>
  </si>
  <si>
    <t>000009</t>
  </si>
  <si>
    <t>288</t>
  </si>
  <si>
    <t>Chlorine Residual Study</t>
  </si>
  <si>
    <t>000010</t>
  </si>
  <si>
    <t>289</t>
  </si>
  <si>
    <t>Adjustment</t>
  </si>
  <si>
    <t>000233</t>
  </si>
  <si>
    <t>255</t>
  </si>
  <si>
    <t>Adjustment, Contribution, &amp; Indirect</t>
  </si>
  <si>
    <t>000234</t>
  </si>
  <si>
    <t>256</t>
  </si>
  <si>
    <t>10 x 10" Tapping Sleeve &amp; Valve (on PVC)"</t>
  </si>
  <si>
    <t>000236</t>
  </si>
  <si>
    <t>257</t>
  </si>
  <si>
    <t>8 x 8" Tapping Sleeve &amp; Valve (on ACP)"</t>
  </si>
  <si>
    <t>000237</t>
  </si>
  <si>
    <t>248</t>
  </si>
  <si>
    <t>Transmission &amp; Distribution</t>
  </si>
  <si>
    <t>000238</t>
  </si>
  <si>
    <t>249</t>
  </si>
  <si>
    <t>000239</t>
  </si>
  <si>
    <t>250</t>
  </si>
  <si>
    <t>000240</t>
  </si>
  <si>
    <t>251</t>
  </si>
  <si>
    <t>Hampton Inn Extension</t>
  </si>
  <si>
    <t>000241</t>
  </si>
  <si>
    <t>252</t>
  </si>
  <si>
    <t>Turner Ford Line Extension</t>
  </si>
  <si>
    <t>000242</t>
  </si>
  <si>
    <t>253</t>
  </si>
  <si>
    <t>Barnes School Rd Extension</t>
  </si>
  <si>
    <t>000243</t>
  </si>
  <si>
    <t>254</t>
  </si>
  <si>
    <t>Stoody Lift Station</t>
  </si>
  <si>
    <t>000244</t>
  </si>
  <si>
    <t>258</t>
  </si>
  <si>
    <t>8 x 8" Tapping Sleeve &amp; Valve (on DIP)"</t>
  </si>
  <si>
    <t>000245</t>
  </si>
  <si>
    <t>259</t>
  </si>
  <si>
    <t>6 x 6" Tapping Sleeve &amp; Valve (on PVC)"</t>
  </si>
  <si>
    <t>000246</t>
  </si>
  <si>
    <t>260</t>
  </si>
  <si>
    <t>12 Gate Valve"</t>
  </si>
  <si>
    <t>000247</t>
  </si>
  <si>
    <t>261</t>
  </si>
  <si>
    <t>000248</t>
  </si>
  <si>
    <t>262</t>
  </si>
  <si>
    <t>10 Blow-off"</t>
  </si>
  <si>
    <t>000249</t>
  </si>
  <si>
    <t>263</t>
  </si>
  <si>
    <t>6 Blow-off"</t>
  </si>
  <si>
    <t>000250</t>
  </si>
  <si>
    <t>264</t>
  </si>
  <si>
    <t>18 Steel Casing by Bore w/ 12" DIP"</t>
  </si>
  <si>
    <t>000251</t>
  </si>
  <si>
    <t>265</t>
  </si>
  <si>
    <t>14 Steel Casing by Bore w/ 10" DIP"</t>
  </si>
  <si>
    <t>000253</t>
  </si>
  <si>
    <t>266</t>
  </si>
  <si>
    <t>14 Steel Casing by Bore w/ 10" PVC"</t>
  </si>
  <si>
    <t>000254</t>
  </si>
  <si>
    <t>267</t>
  </si>
  <si>
    <t>12 Steel Casing by Bore w/ 8" DIP"</t>
  </si>
  <si>
    <t>000255</t>
  </si>
  <si>
    <t>268</t>
  </si>
  <si>
    <t>12 Class 350 DIP Water Line"</t>
  </si>
  <si>
    <t>000256</t>
  </si>
  <si>
    <t>269</t>
  </si>
  <si>
    <t>12 Class 200 PVC Water Line"</t>
  </si>
  <si>
    <t>000257</t>
  </si>
  <si>
    <t>270</t>
  </si>
  <si>
    <t>12 Class 160 PVC Water Line"</t>
  </si>
  <si>
    <t>000258</t>
  </si>
  <si>
    <t>271</t>
  </si>
  <si>
    <t>10 Class 350 DIP Water Line"</t>
  </si>
  <si>
    <t>000259</t>
  </si>
  <si>
    <t>272</t>
  </si>
  <si>
    <t>10 Class 350 DIP w/ Field Lok Gaskets"</t>
  </si>
  <si>
    <t>000260</t>
  </si>
  <si>
    <t>273</t>
  </si>
  <si>
    <t>10 Class 200 PVC Water Line"</t>
  </si>
  <si>
    <t>000261</t>
  </si>
  <si>
    <t>274</t>
  </si>
  <si>
    <t>10 Class 160 PVC Water Line"</t>
  </si>
  <si>
    <t>000262</t>
  </si>
  <si>
    <t>275</t>
  </si>
  <si>
    <t>8 Class 350 DIP Water Line"</t>
  </si>
  <si>
    <t>000263</t>
  </si>
  <si>
    <t>276</t>
  </si>
  <si>
    <t>8 Class 200 PVC Water Line"</t>
  </si>
  <si>
    <t>000264</t>
  </si>
  <si>
    <t>277</t>
  </si>
  <si>
    <t>6 Class 200 PVC Water Line"</t>
  </si>
  <si>
    <t>000265</t>
  </si>
  <si>
    <t>278</t>
  </si>
  <si>
    <t>Final Cleanup</t>
  </si>
  <si>
    <t>000266</t>
  </si>
  <si>
    <t>279</t>
  </si>
  <si>
    <t>5 1/4 Fire Hydrants"</t>
  </si>
  <si>
    <t>000267</t>
  </si>
  <si>
    <t>280</t>
  </si>
  <si>
    <t>Increase in Bore Sizes</t>
  </si>
  <si>
    <t>000011</t>
  </si>
  <si>
    <t>848</t>
  </si>
  <si>
    <t>000297</t>
  </si>
  <si>
    <t>322</t>
  </si>
  <si>
    <t>Transmission &amp; Distribution 2000</t>
  </si>
  <si>
    <t>000298</t>
  </si>
  <si>
    <t>323</t>
  </si>
  <si>
    <t>Inspections Charges</t>
  </si>
  <si>
    <t>000299</t>
  </si>
  <si>
    <t>324</t>
  </si>
  <si>
    <t>Inspection Charges - Project 10</t>
  </si>
  <si>
    <t>000300</t>
  </si>
  <si>
    <t>325</t>
  </si>
  <si>
    <t>Project 10</t>
  </si>
  <si>
    <t>000296</t>
  </si>
  <si>
    <t>341</t>
  </si>
  <si>
    <t>12 Gate Valves"</t>
  </si>
  <si>
    <t>000312</t>
  </si>
  <si>
    <t>338</t>
  </si>
  <si>
    <t>10 x 10" Tapping Sleeve &amp; Valve on ACP"</t>
  </si>
  <si>
    <t>000313</t>
  </si>
  <si>
    <t>339</t>
  </si>
  <si>
    <t>6 x 6" Tapping Sleeve &amp; Valve on ACP"</t>
  </si>
  <si>
    <t>000314</t>
  </si>
  <si>
    <t>340</t>
  </si>
  <si>
    <t>4 x 4" Tapping Sleeve &amp; Valve on ACP"</t>
  </si>
  <si>
    <t>000315</t>
  </si>
  <si>
    <t>342</t>
  </si>
  <si>
    <t>8 Gate Valves"</t>
  </si>
  <si>
    <t>000317</t>
  </si>
  <si>
    <t>344</t>
  </si>
  <si>
    <t>12 Steel Casing by Bore w/ 8" PVC Carrier"</t>
  </si>
  <si>
    <t>000318</t>
  </si>
  <si>
    <t>345</t>
  </si>
  <si>
    <t>8 Steel Casing by Bore w/ 4" PVC Carrier"</t>
  </si>
  <si>
    <t>000319</t>
  </si>
  <si>
    <t>346</t>
  </si>
  <si>
    <t>12 Uncased Bore w/ 12" PVC Carrier"</t>
  </si>
  <si>
    <t>000320</t>
  </si>
  <si>
    <t>347</t>
  </si>
  <si>
    <t>12 Blow-off"</t>
  </si>
  <si>
    <t>000321</t>
  </si>
  <si>
    <t>348</t>
  </si>
  <si>
    <t>4 Blow-off"</t>
  </si>
  <si>
    <t>000322</t>
  </si>
  <si>
    <t>349</t>
  </si>
  <si>
    <t>12 Class 160 PVC"</t>
  </si>
  <si>
    <t>000323</t>
  </si>
  <si>
    <t>350</t>
  </si>
  <si>
    <t>8 Class 160 PVC"</t>
  </si>
  <si>
    <t>000324</t>
  </si>
  <si>
    <t>351</t>
  </si>
  <si>
    <t>6 Class 200 PVC"</t>
  </si>
  <si>
    <t>000325</t>
  </si>
  <si>
    <t>352</t>
  </si>
  <si>
    <t>4 Class 200 PVC"</t>
  </si>
  <si>
    <t>000327</t>
  </si>
  <si>
    <t>354</t>
  </si>
  <si>
    <t>000328</t>
  </si>
  <si>
    <t>355</t>
  </si>
  <si>
    <t>18 Casing by Bore"</t>
  </si>
  <si>
    <t>000329</t>
  </si>
  <si>
    <t>356</t>
  </si>
  <si>
    <t>4 Tie-in Vance Mill Rd"</t>
  </si>
  <si>
    <t>000330</t>
  </si>
  <si>
    <t>357</t>
  </si>
  <si>
    <t>8 Tie-in Mary Adams Rd"</t>
  </si>
  <si>
    <t>000331</t>
  </si>
  <si>
    <t>358</t>
  </si>
  <si>
    <t>8 Tie-in Hwy 73"</t>
  </si>
  <si>
    <t>000332</t>
  </si>
  <si>
    <t>359</t>
  </si>
  <si>
    <t>000333</t>
  </si>
  <si>
    <t>360</t>
  </si>
  <si>
    <t>10 PVC"</t>
  </si>
  <si>
    <t>000334</t>
  </si>
  <si>
    <t>361</t>
  </si>
  <si>
    <t>6 Tapping Sleeve"</t>
  </si>
  <si>
    <t>000488</t>
  </si>
  <si>
    <t>518</t>
  </si>
  <si>
    <t>Mains - Trans &amp; Distr</t>
  </si>
  <si>
    <t>000537</t>
  </si>
  <si>
    <t>573</t>
  </si>
  <si>
    <t>4 CL 200 PVC"</t>
  </si>
  <si>
    <t>000538</t>
  </si>
  <si>
    <t>574</t>
  </si>
  <si>
    <t>4 Blow off"</t>
  </si>
  <si>
    <t>000553</t>
  </si>
  <si>
    <t>587</t>
  </si>
  <si>
    <t>000592</t>
  </si>
  <si>
    <t>633</t>
  </si>
  <si>
    <t>4 SDR 21 Installed"</t>
  </si>
  <si>
    <t>000593</t>
  </si>
  <si>
    <t>634</t>
  </si>
  <si>
    <t>4 Valve &amp; Acc. Installed"</t>
  </si>
  <si>
    <t>000594</t>
  </si>
  <si>
    <t>635</t>
  </si>
  <si>
    <t>Blow Off w/ Acc. Installed</t>
  </si>
  <si>
    <t>000595</t>
  </si>
  <si>
    <t>636</t>
  </si>
  <si>
    <t>Concrete Ring Installed</t>
  </si>
  <si>
    <t>000596</t>
  </si>
  <si>
    <t>637</t>
  </si>
  <si>
    <t>Marker Pole</t>
  </si>
  <si>
    <t>000597</t>
  </si>
  <si>
    <t>638</t>
  </si>
  <si>
    <t>DGA Rock, sales tax, and hauling</t>
  </si>
  <si>
    <t>000584</t>
  </si>
  <si>
    <t>644</t>
  </si>
  <si>
    <t>4 Blowoff"</t>
  </si>
  <si>
    <t>000601</t>
  </si>
  <si>
    <t>642</t>
  </si>
  <si>
    <t>000602</t>
  </si>
  <si>
    <t>643</t>
  </si>
  <si>
    <t>8 Steel Casing by Bore"</t>
  </si>
  <si>
    <t>000603</t>
  </si>
  <si>
    <t>645</t>
  </si>
  <si>
    <t>4 Cl 200 PVC W/L"</t>
  </si>
  <si>
    <t>000609</t>
  </si>
  <si>
    <t>649</t>
  </si>
  <si>
    <t>Engineering Costs</t>
  </si>
  <si>
    <t>000610</t>
  </si>
  <si>
    <t>650</t>
  </si>
  <si>
    <t>Inspection Charges</t>
  </si>
  <si>
    <t>000611</t>
  </si>
  <si>
    <t>651</t>
  </si>
  <si>
    <t>000612</t>
  </si>
  <si>
    <t>652</t>
  </si>
  <si>
    <t>Inspection Charges &amp; System Improvs</t>
  </si>
  <si>
    <t>000613</t>
  </si>
  <si>
    <t>653</t>
  </si>
  <si>
    <t>Misc Engineering - Indirect Costs</t>
  </si>
  <si>
    <t>000614</t>
  </si>
  <si>
    <t>654</t>
  </si>
  <si>
    <t>Misc Construction - Indirect Costs</t>
  </si>
  <si>
    <t>000615</t>
  </si>
  <si>
    <t>655</t>
  </si>
  <si>
    <t>Equipment Services Adjustment</t>
  </si>
  <si>
    <t>000616</t>
  </si>
  <si>
    <t>656</t>
  </si>
  <si>
    <t>Engineering Charges</t>
  </si>
  <si>
    <t>000617</t>
  </si>
  <si>
    <t>657</t>
  </si>
  <si>
    <t>000618</t>
  </si>
  <si>
    <t>658</t>
  </si>
  <si>
    <t>Burden Adjustment</t>
  </si>
  <si>
    <t>000619</t>
  </si>
  <si>
    <t>659</t>
  </si>
  <si>
    <t>000620</t>
  </si>
  <si>
    <t>660</t>
  </si>
  <si>
    <t>000622</t>
  </si>
  <si>
    <t>662</t>
  </si>
  <si>
    <t>Plan Deposits</t>
  </si>
  <si>
    <t>000645</t>
  </si>
  <si>
    <t>687</t>
  </si>
  <si>
    <t>000647</t>
  </si>
  <si>
    <t>689</t>
  </si>
  <si>
    <t>12 Cl 160 PVC"</t>
  </si>
  <si>
    <t>000648</t>
  </si>
  <si>
    <t>690</t>
  </si>
  <si>
    <t>10 x 10 Tapping Sleeve &amp; Valve on PVC</t>
  </si>
  <si>
    <t>000649</t>
  </si>
  <si>
    <t>691</t>
  </si>
  <si>
    <t>16 Butterfly Valve"</t>
  </si>
  <si>
    <t>000650</t>
  </si>
  <si>
    <t>692</t>
  </si>
  <si>
    <t>000651</t>
  </si>
  <si>
    <t>693</t>
  </si>
  <si>
    <t>000652</t>
  </si>
  <si>
    <t>694</t>
  </si>
  <si>
    <t>16 Blowoff"</t>
  </si>
  <si>
    <t>000653</t>
  </si>
  <si>
    <t>695</t>
  </si>
  <si>
    <t>6 Blowoff"</t>
  </si>
  <si>
    <t>000655</t>
  </si>
  <si>
    <t>697</t>
  </si>
  <si>
    <t>Valve Vault</t>
  </si>
  <si>
    <t>000656</t>
  </si>
  <si>
    <t>698</t>
  </si>
  <si>
    <t>16 Cl 350 DIP w/ Restrained Joint"</t>
  </si>
  <si>
    <t>000657</t>
  </si>
  <si>
    <t>699</t>
  </si>
  <si>
    <t>16 Cl 350 DIP"</t>
  </si>
  <si>
    <t>000658</t>
  </si>
  <si>
    <t>700</t>
  </si>
  <si>
    <t>12 Cl 200 PVC"</t>
  </si>
  <si>
    <t>000659</t>
  </si>
  <si>
    <t>701</t>
  </si>
  <si>
    <t>000709</t>
  </si>
  <si>
    <t>750</t>
  </si>
  <si>
    <t>Labor - Water Main Installation (Poppy)</t>
  </si>
  <si>
    <t>000608</t>
  </si>
  <si>
    <t>761</t>
  </si>
  <si>
    <t>000714</t>
  </si>
  <si>
    <t>757</t>
  </si>
  <si>
    <t>Engineering Labor</t>
  </si>
  <si>
    <t>000715</t>
  </si>
  <si>
    <t>758</t>
  </si>
  <si>
    <t>000716</t>
  </si>
  <si>
    <t>759</t>
  </si>
  <si>
    <t>000717</t>
  </si>
  <si>
    <t>760</t>
  </si>
  <si>
    <t>Addl Benefits Allocation - Indirect</t>
  </si>
  <si>
    <t>000728</t>
  </si>
  <si>
    <t>771</t>
  </si>
  <si>
    <t>000729</t>
  </si>
  <si>
    <t>772</t>
  </si>
  <si>
    <t>8 Steel Casing by OC w/ 4" DIP Carrier"</t>
  </si>
  <si>
    <t>000730</t>
  </si>
  <si>
    <t>773</t>
  </si>
  <si>
    <t>2 Steel Casing by Bore w/ 1" PE Carrier"</t>
  </si>
  <si>
    <t>000731</t>
  </si>
  <si>
    <t>774</t>
  </si>
  <si>
    <t>2 Steel Casing by OC w/ 1" PE Carrier"</t>
  </si>
  <si>
    <t>000735</t>
  </si>
  <si>
    <t>777</t>
  </si>
  <si>
    <t>Cut &amp; Plugs</t>
  </si>
  <si>
    <t>000736</t>
  </si>
  <si>
    <t>778</t>
  </si>
  <si>
    <t>4 CL 350 DIP"</t>
  </si>
  <si>
    <t>000738</t>
  </si>
  <si>
    <t>779</t>
  </si>
  <si>
    <t>000739</t>
  </si>
  <si>
    <t>780</t>
  </si>
  <si>
    <t>3 CL 200 PVC"</t>
  </si>
  <si>
    <t>000760</t>
  </si>
  <si>
    <t>803</t>
  </si>
  <si>
    <t>Misc Engineering Costs</t>
  </si>
  <si>
    <t>000761</t>
  </si>
  <si>
    <t>804</t>
  </si>
  <si>
    <t>Valve Box Ring</t>
  </si>
  <si>
    <t>000762</t>
  </si>
  <si>
    <t>805</t>
  </si>
  <si>
    <t>000763</t>
  </si>
  <si>
    <t>806</t>
  </si>
  <si>
    <t>000772</t>
  </si>
  <si>
    <t>816</t>
  </si>
  <si>
    <t>8 x 8 Tapping Sleeve &amp; Valve (ACP)</t>
  </si>
  <si>
    <t>000773</t>
  </si>
  <si>
    <t>817</t>
  </si>
  <si>
    <t>6 x 6 Tapping Sleeve &amp; Valve (PVC)</t>
  </si>
  <si>
    <t>000774</t>
  </si>
  <si>
    <t>818</t>
  </si>
  <si>
    <t>4 x 4 Tapping Sleeve &amp; Valve (ACP)</t>
  </si>
  <si>
    <t>000775</t>
  </si>
  <si>
    <t>819</t>
  </si>
  <si>
    <t>000776</t>
  </si>
  <si>
    <t>820</t>
  </si>
  <si>
    <t>000777</t>
  </si>
  <si>
    <t>821</t>
  </si>
  <si>
    <t>000778</t>
  </si>
  <si>
    <t>822</t>
  </si>
  <si>
    <t>8 Blowoff"</t>
  </si>
  <si>
    <t>000779</t>
  </si>
  <si>
    <t>823</t>
  </si>
  <si>
    <t>12 Stl Casing by Bore w/ 8" PVC Carrier"</t>
  </si>
  <si>
    <t>000780</t>
  </si>
  <si>
    <t>824</t>
  </si>
  <si>
    <t>10 Stl Casing by Bore w/ 6" PVC Carrier"</t>
  </si>
  <si>
    <t>000781</t>
  </si>
  <si>
    <t>825</t>
  </si>
  <si>
    <t>8 Stl Casing by Bore w/ 4" PVC Carrier"</t>
  </si>
  <si>
    <t>000782</t>
  </si>
  <si>
    <t>826</t>
  </si>
  <si>
    <t>10 Uncased Bore w/ 10" PVC Carrier"</t>
  </si>
  <si>
    <t>000783</t>
  </si>
  <si>
    <t>827</t>
  </si>
  <si>
    <t>8 Uncased Bore w/ 8" PVC Carrier"</t>
  </si>
  <si>
    <t>000784</t>
  </si>
  <si>
    <t>828</t>
  </si>
  <si>
    <t>Witt Rd Control Valve Station</t>
  </si>
  <si>
    <t>000785</t>
  </si>
  <si>
    <t>829</t>
  </si>
  <si>
    <t>10 Class 350 DIP (RJ)"</t>
  </si>
  <si>
    <t>000786</t>
  </si>
  <si>
    <t>830</t>
  </si>
  <si>
    <t>10 Class 160 PVC"</t>
  </si>
  <si>
    <t>000787</t>
  </si>
  <si>
    <t>831</t>
  </si>
  <si>
    <t>8 Class 350 DIP (RJ)"</t>
  </si>
  <si>
    <t>000788</t>
  </si>
  <si>
    <t>832</t>
  </si>
  <si>
    <t>8 Class 200 PVC"</t>
  </si>
  <si>
    <t>000789</t>
  </si>
  <si>
    <t>833</t>
  </si>
  <si>
    <t>000790</t>
  </si>
  <si>
    <t>834</t>
  </si>
  <si>
    <t>000791</t>
  </si>
  <si>
    <t>835</t>
  </si>
  <si>
    <t>000372</t>
  </si>
  <si>
    <t>845</t>
  </si>
  <si>
    <t>Indirect Engineering / Construction Costs</t>
  </si>
  <si>
    <t>000802</t>
  </si>
  <si>
    <t>851</t>
  </si>
  <si>
    <t>Engineering - Recording Fees</t>
  </si>
  <si>
    <t>000803</t>
  </si>
  <si>
    <t>852</t>
  </si>
  <si>
    <t>Indirect Engineering &amp; Construction Costs</t>
  </si>
  <si>
    <t>000202</t>
  </si>
  <si>
    <t>857</t>
  </si>
  <si>
    <t>000271</t>
  </si>
  <si>
    <t>855</t>
  </si>
  <si>
    <t>6 x 6 Tapping Sleeve &amp; Valve</t>
  </si>
  <si>
    <t>000352</t>
  </si>
  <si>
    <t>856</t>
  </si>
  <si>
    <t>000804</t>
  </si>
  <si>
    <t>853</t>
  </si>
  <si>
    <t>000805</t>
  </si>
  <si>
    <t>854</t>
  </si>
  <si>
    <t>000809</t>
  </si>
  <si>
    <t>861</t>
  </si>
  <si>
    <t>Engineering / Inspection Costs</t>
  </si>
  <si>
    <t>000810</t>
  </si>
  <si>
    <t>862</t>
  </si>
  <si>
    <t>Indirect Engineering Costs</t>
  </si>
  <si>
    <t>000811</t>
  </si>
  <si>
    <t>863</t>
  </si>
  <si>
    <t>Indirect Construction Costs</t>
  </si>
  <si>
    <t>000806</t>
  </si>
  <si>
    <t>858</t>
  </si>
  <si>
    <t>Water Main &amp; Accessories - Partial Transfer 2001</t>
  </si>
  <si>
    <t>000807</t>
  </si>
  <si>
    <t>859</t>
  </si>
  <si>
    <t>000808</t>
  </si>
  <si>
    <t>860</t>
  </si>
  <si>
    <t>000812</t>
  </si>
  <si>
    <t>864</t>
  </si>
  <si>
    <t>000813</t>
  </si>
  <si>
    <t>865</t>
  </si>
  <si>
    <t>000814</t>
  </si>
  <si>
    <t>866</t>
  </si>
  <si>
    <t>Supplies-Upgrade Creek Crossing</t>
  </si>
  <si>
    <t>000815</t>
  </si>
  <si>
    <t>867</t>
  </si>
  <si>
    <t>000816</t>
  </si>
  <si>
    <t>868</t>
  </si>
  <si>
    <t>000817</t>
  </si>
  <si>
    <t>869</t>
  </si>
  <si>
    <t>000818</t>
  </si>
  <si>
    <t>870</t>
  </si>
  <si>
    <t>Indirect Cosstruction Costs</t>
  </si>
  <si>
    <t>000819</t>
  </si>
  <si>
    <t>871</t>
  </si>
  <si>
    <t>Retainage Payable-Plant Overstated in 2000</t>
  </si>
  <si>
    <t>000820</t>
  </si>
  <si>
    <t>872</t>
  </si>
  <si>
    <t>000821</t>
  </si>
  <si>
    <t>873</t>
  </si>
  <si>
    <t>000908</t>
  </si>
  <si>
    <t>963</t>
  </si>
  <si>
    <t>000904</t>
  </si>
  <si>
    <t>959</t>
  </si>
  <si>
    <t>4 CL200 PVC"</t>
  </si>
  <si>
    <t>000905</t>
  </si>
  <si>
    <t>960</t>
  </si>
  <si>
    <t>000906</t>
  </si>
  <si>
    <t>961</t>
  </si>
  <si>
    <t>000907</t>
  </si>
  <si>
    <t>962</t>
  </si>
  <si>
    <t>000909</t>
  </si>
  <si>
    <t>964</t>
  </si>
  <si>
    <t>000910</t>
  </si>
  <si>
    <t>965</t>
  </si>
  <si>
    <t>000938</t>
  </si>
  <si>
    <t>996</t>
  </si>
  <si>
    <t>10 x 8 Tapping Sleeve &amp; Valve on PVC</t>
  </si>
  <si>
    <t>000939</t>
  </si>
  <si>
    <t>997</t>
  </si>
  <si>
    <t>8 x 8 Tapping Sleeve &amp; Valve on PVC</t>
  </si>
  <si>
    <t>000940</t>
  </si>
  <si>
    <t>998</t>
  </si>
  <si>
    <t>4 x 4 Tapping Sleeve &amp; Valve on ACP</t>
  </si>
  <si>
    <t>000941</t>
  </si>
  <si>
    <t>999</t>
  </si>
  <si>
    <t>4 Side Outlet Blowoff"</t>
  </si>
  <si>
    <t>000942</t>
  </si>
  <si>
    <t>1000</t>
  </si>
  <si>
    <t>12 Steel Casing w/ 8" DIP Carrier"</t>
  </si>
  <si>
    <t>000943</t>
  </si>
  <si>
    <t>1001</t>
  </si>
  <si>
    <t>12 Steel Casing by OC w/ 8" DIP Carrier"</t>
  </si>
  <si>
    <t>000944</t>
  </si>
  <si>
    <t>1002</t>
  </si>
  <si>
    <t>12 Steel Casing by OC w/ 8" PVC Carrier"</t>
  </si>
  <si>
    <t>000945</t>
  </si>
  <si>
    <t>1003</t>
  </si>
  <si>
    <t>8 CL200 PVC"</t>
  </si>
  <si>
    <t>000946</t>
  </si>
  <si>
    <t>1004</t>
  </si>
  <si>
    <t>8 CL350 DIP"</t>
  </si>
  <si>
    <t>000947</t>
  </si>
  <si>
    <t>1005</t>
  </si>
  <si>
    <t>000953</t>
  </si>
  <si>
    <t>1012</t>
  </si>
  <si>
    <t>000954</t>
  </si>
  <si>
    <t>1013</t>
  </si>
  <si>
    <t>000955</t>
  </si>
  <si>
    <t>1014</t>
  </si>
  <si>
    <t>000984</t>
  </si>
  <si>
    <t>1044</t>
  </si>
  <si>
    <t>DISPOSAL-8 Gate Valve Hwy 100"</t>
  </si>
  <si>
    <t>000987</t>
  </si>
  <si>
    <t>1048</t>
  </si>
  <si>
    <t>DISPOSAL-8 PVC Pipe Hwy 100"</t>
  </si>
  <si>
    <t>000990</t>
  </si>
  <si>
    <t>1052</t>
  </si>
  <si>
    <t>DISPOSAL-12 Casing Hwy 100"</t>
  </si>
  <si>
    <t>000993</t>
  </si>
  <si>
    <t>1056</t>
  </si>
  <si>
    <t>DISPOSAL-Trans &amp; Distrib Mains Hwy 100</t>
  </si>
  <si>
    <t>000996</t>
  </si>
  <si>
    <t>1060</t>
  </si>
  <si>
    <t>DISPOSAL-10 PVC Pipe Hwy 100"</t>
  </si>
  <si>
    <t>000960</t>
  </si>
  <si>
    <t>1019</t>
  </si>
  <si>
    <t>4 x 3 Reducer</t>
  </si>
  <si>
    <t>000961</t>
  </si>
  <si>
    <t>1020</t>
  </si>
  <si>
    <t>MJ Gate Valve</t>
  </si>
  <si>
    <t>000962</t>
  </si>
  <si>
    <t>1021</t>
  </si>
  <si>
    <t>4 Mueller Gate Valve"</t>
  </si>
  <si>
    <t>000963</t>
  </si>
  <si>
    <t>1022</t>
  </si>
  <si>
    <t>4 MJ 90"</t>
  </si>
  <si>
    <t>000964</t>
  </si>
  <si>
    <t>1023</t>
  </si>
  <si>
    <t>4 CL200 90"</t>
  </si>
  <si>
    <t>000965</t>
  </si>
  <si>
    <t>1024</t>
  </si>
  <si>
    <t>562-S Valve Box w/ Lid</t>
  </si>
  <si>
    <t>000966</t>
  </si>
  <si>
    <t>1025</t>
  </si>
  <si>
    <t>Valve Box Connector Ring</t>
  </si>
  <si>
    <t>000967</t>
  </si>
  <si>
    <t>1026</t>
  </si>
  <si>
    <t>60 Blue Valve Marker"</t>
  </si>
  <si>
    <t>000968</t>
  </si>
  <si>
    <t>1027</t>
  </si>
  <si>
    <t>4 SDR21 PVC Pipe"</t>
  </si>
  <si>
    <t>000969</t>
  </si>
  <si>
    <t>1028</t>
  </si>
  <si>
    <t>4 PVC Coupling"</t>
  </si>
  <si>
    <t>000970</t>
  </si>
  <si>
    <t>1029</t>
  </si>
  <si>
    <t>Lube</t>
  </si>
  <si>
    <t>000971</t>
  </si>
  <si>
    <t>1030</t>
  </si>
  <si>
    <t>4 MJ Sleeve"</t>
  </si>
  <si>
    <t>000972</t>
  </si>
  <si>
    <t>1031</t>
  </si>
  <si>
    <t>4 PVC 90"</t>
  </si>
  <si>
    <t>000973</t>
  </si>
  <si>
    <t>1032</t>
  </si>
  <si>
    <t>4 SDR21 PVC"</t>
  </si>
  <si>
    <t>001016</t>
  </si>
  <si>
    <t>1082</t>
  </si>
  <si>
    <t>001017</t>
  </si>
  <si>
    <t>1083</t>
  </si>
  <si>
    <t>Add'l Inspection Costs</t>
  </si>
  <si>
    <t>001018</t>
  </si>
  <si>
    <t>1084</t>
  </si>
  <si>
    <t>Indirect Engineering Costs, Planholder Deposits &amp; Refunds</t>
  </si>
  <si>
    <t>001019</t>
  </si>
  <si>
    <t>1085</t>
  </si>
  <si>
    <t>001034</t>
  </si>
  <si>
    <t>1100</t>
  </si>
  <si>
    <t>001035</t>
  </si>
  <si>
    <t>1101</t>
  </si>
  <si>
    <t>001036</t>
  </si>
  <si>
    <t>1102</t>
  </si>
  <si>
    <t>001037</t>
  </si>
  <si>
    <t>1103</t>
  </si>
  <si>
    <t>001065</t>
  </si>
  <si>
    <t>1131</t>
  </si>
  <si>
    <t>001066</t>
  </si>
  <si>
    <t>1132</t>
  </si>
  <si>
    <t>001068</t>
  </si>
  <si>
    <t>1135</t>
  </si>
  <si>
    <t>001069</t>
  </si>
  <si>
    <t>1136</t>
  </si>
  <si>
    <t>001070</t>
  </si>
  <si>
    <t>1137</t>
  </si>
  <si>
    <t>4 Tee &amp; Gate Valve"</t>
  </si>
  <si>
    <t>001077</t>
  </si>
  <si>
    <t>1144</t>
  </si>
  <si>
    <t>12 x 12 TS&amp;V on PVC</t>
  </si>
  <si>
    <t>001078</t>
  </si>
  <si>
    <t>1145</t>
  </si>
  <si>
    <t>10 x 6 TS&amp;V on PVC</t>
  </si>
  <si>
    <t>001079</t>
  </si>
  <si>
    <t>1146</t>
  </si>
  <si>
    <t>8 x 8 TS&amp;V on ACP</t>
  </si>
  <si>
    <t>001080</t>
  </si>
  <si>
    <t>1147</t>
  </si>
  <si>
    <t>6 x 6 TS&amp;V on PVC</t>
  </si>
  <si>
    <t>001081</t>
  </si>
  <si>
    <t>1148</t>
  </si>
  <si>
    <t>001082</t>
  </si>
  <si>
    <t>1149</t>
  </si>
  <si>
    <t>2 Gate Valve"</t>
  </si>
  <si>
    <t>001083</t>
  </si>
  <si>
    <t>1150</t>
  </si>
  <si>
    <t>001084</t>
  </si>
  <si>
    <t>1151</t>
  </si>
  <si>
    <t>18 Bore w/ 12" DIP RJ"</t>
  </si>
  <si>
    <t>001085</t>
  </si>
  <si>
    <t>1152</t>
  </si>
  <si>
    <t>14 Bore w/ 8" DIP RJ"</t>
  </si>
  <si>
    <t>001086</t>
  </si>
  <si>
    <t>1153</t>
  </si>
  <si>
    <t>12 Bore w/ 6" DIP RJ"</t>
  </si>
  <si>
    <t>001087</t>
  </si>
  <si>
    <t>1154</t>
  </si>
  <si>
    <t>12 OC w/ 6" DIP RJ"</t>
  </si>
  <si>
    <t>001090</t>
  </si>
  <si>
    <t>1157</t>
  </si>
  <si>
    <t>12 CL350 DIP RJ"</t>
  </si>
  <si>
    <t>001091</t>
  </si>
  <si>
    <t>1158</t>
  </si>
  <si>
    <t>12 CL350 DIP"</t>
  </si>
  <si>
    <t>001092</t>
  </si>
  <si>
    <t>1159</t>
  </si>
  <si>
    <t>12 CL160 PVC"</t>
  </si>
  <si>
    <t>001093</t>
  </si>
  <si>
    <t>1160</t>
  </si>
  <si>
    <t>8 CL350 DIP RJ"</t>
  </si>
  <si>
    <t>001094</t>
  </si>
  <si>
    <t>1161</t>
  </si>
  <si>
    <t>001095</t>
  </si>
  <si>
    <t>1162</t>
  </si>
  <si>
    <t>6 CL350 DIP RJ"</t>
  </si>
  <si>
    <t>001096</t>
  </si>
  <si>
    <t>1163</t>
  </si>
  <si>
    <t>6 CL350 DIP"</t>
  </si>
  <si>
    <t>001097</t>
  </si>
  <si>
    <t>1164</t>
  </si>
  <si>
    <t>6 CL250 PVC"</t>
  </si>
  <si>
    <t>001098</t>
  </si>
  <si>
    <t>1165</t>
  </si>
  <si>
    <t>10 x 10 TS&amp;V on PVC</t>
  </si>
  <si>
    <t>001099</t>
  </si>
  <si>
    <t>1166</t>
  </si>
  <si>
    <t>10 x 8 TS&amp;C on PVC</t>
  </si>
  <si>
    <t>001100</t>
  </si>
  <si>
    <t>1167</t>
  </si>
  <si>
    <t>8 x 8 TS&amp;V on PVC</t>
  </si>
  <si>
    <t>001101</t>
  </si>
  <si>
    <t>1168</t>
  </si>
  <si>
    <t>001102</t>
  </si>
  <si>
    <t>1169</t>
  </si>
  <si>
    <t>001103</t>
  </si>
  <si>
    <t>1170</t>
  </si>
  <si>
    <t>001104</t>
  </si>
  <si>
    <t>1171</t>
  </si>
  <si>
    <t>001105</t>
  </si>
  <si>
    <t>1172</t>
  </si>
  <si>
    <t>001106</t>
  </si>
  <si>
    <t>1173</t>
  </si>
  <si>
    <t>001107</t>
  </si>
  <si>
    <t>1174</t>
  </si>
  <si>
    <t>001108</t>
  </si>
  <si>
    <t>1175</t>
  </si>
  <si>
    <t>001109</t>
  </si>
  <si>
    <t>1176</t>
  </si>
  <si>
    <t>18 OC w/ 12" DIP RJ"</t>
  </si>
  <si>
    <t>001110</t>
  </si>
  <si>
    <t>1177</t>
  </si>
  <si>
    <t>16 Bore w/ 10" DIP RJ"</t>
  </si>
  <si>
    <t>001111</t>
  </si>
  <si>
    <t>1178</t>
  </si>
  <si>
    <t>16 OC w/ 10" DIP RJ"</t>
  </si>
  <si>
    <t>001112</t>
  </si>
  <si>
    <t>1179</t>
  </si>
  <si>
    <t>14 Bore w/ 18" DIP RJ"</t>
  </si>
  <si>
    <t>001113</t>
  </si>
  <si>
    <t>1180</t>
  </si>
  <si>
    <t>10 OC w/ 6" DIP RJ"</t>
  </si>
  <si>
    <t>001126</t>
  </si>
  <si>
    <t>1193</t>
  </si>
  <si>
    <t>001127</t>
  </si>
  <si>
    <t>1194</t>
  </si>
  <si>
    <t>001128</t>
  </si>
  <si>
    <t>1195</t>
  </si>
  <si>
    <t>10 CL350 DIP RJ"</t>
  </si>
  <si>
    <t>001129</t>
  </si>
  <si>
    <t>1196</t>
  </si>
  <si>
    <t>10 CL160 PVC"</t>
  </si>
  <si>
    <t>001130</t>
  </si>
  <si>
    <t>1197</t>
  </si>
  <si>
    <t>8 CL350 CIP"</t>
  </si>
  <si>
    <t>001131</t>
  </si>
  <si>
    <t>1198</t>
  </si>
  <si>
    <t>001132</t>
  </si>
  <si>
    <t>1199</t>
  </si>
  <si>
    <t>6 CL200 PVC"</t>
  </si>
  <si>
    <t>001133</t>
  </si>
  <si>
    <t>1200</t>
  </si>
  <si>
    <t>001134</t>
  </si>
  <si>
    <t>1201</t>
  </si>
  <si>
    <t>001135</t>
  </si>
  <si>
    <t>1202</t>
  </si>
  <si>
    <t>8 x 6 TS&amp;V on PVC</t>
  </si>
  <si>
    <t>001136</t>
  </si>
  <si>
    <t>1203</t>
  </si>
  <si>
    <t>001137</t>
  </si>
  <si>
    <t>1204</t>
  </si>
  <si>
    <t>6 x 6 TS&amp;V on ACP</t>
  </si>
  <si>
    <t>001138</t>
  </si>
  <si>
    <t>1205</t>
  </si>
  <si>
    <t>4 x 4 TS&amp;V on PVC</t>
  </si>
  <si>
    <t>001139</t>
  </si>
  <si>
    <t>1206</t>
  </si>
  <si>
    <t>4 x 4 TS&amp;V on ACP</t>
  </si>
  <si>
    <t>001140</t>
  </si>
  <si>
    <t>1207</t>
  </si>
  <si>
    <t>001141</t>
  </si>
  <si>
    <t>1208</t>
  </si>
  <si>
    <t>001142</t>
  </si>
  <si>
    <t>1209</t>
  </si>
  <si>
    <t>001143</t>
  </si>
  <si>
    <t>1210</t>
  </si>
  <si>
    <t>001144</t>
  </si>
  <si>
    <t>1211</t>
  </si>
  <si>
    <t>001145</t>
  </si>
  <si>
    <t>1212</t>
  </si>
  <si>
    <t>001146</t>
  </si>
  <si>
    <t>1213</t>
  </si>
  <si>
    <t>10 Steel Casing by Bore w/ 6" PVC Carrier"</t>
  </si>
  <si>
    <t>001147</t>
  </si>
  <si>
    <t>1214</t>
  </si>
  <si>
    <t>10 Steel Casing by OC w/ 6" PVC Carrier"</t>
  </si>
  <si>
    <t>001148</t>
  </si>
  <si>
    <t>1215</t>
  </si>
  <si>
    <t>001149</t>
  </si>
  <si>
    <t>1216</t>
  </si>
  <si>
    <t>Uncased Driveway Bore</t>
  </si>
  <si>
    <t>001150</t>
  </si>
  <si>
    <t>1217</t>
  </si>
  <si>
    <t>8 CL160 PVC"</t>
  </si>
  <si>
    <t>001151</t>
  </si>
  <si>
    <t>1218</t>
  </si>
  <si>
    <t>001152</t>
  </si>
  <si>
    <t>1219</t>
  </si>
  <si>
    <t>001153</t>
  </si>
  <si>
    <t>1220</t>
  </si>
  <si>
    <t>6 CL160 PVC"</t>
  </si>
  <si>
    <t>001154</t>
  </si>
  <si>
    <t>1221</t>
  </si>
  <si>
    <t>4 CL250 PVC"</t>
  </si>
  <si>
    <t>001155</t>
  </si>
  <si>
    <t>1222</t>
  </si>
  <si>
    <t>3 CL200 PVC"</t>
  </si>
  <si>
    <t>001156</t>
  </si>
  <si>
    <t>1223</t>
  </si>
  <si>
    <t>001157</t>
  </si>
  <si>
    <t>1224</t>
  </si>
  <si>
    <t>Relocation along Galatin-Russellville Rd</t>
  </si>
  <si>
    <t>001158</t>
  </si>
  <si>
    <t>1225</t>
  </si>
  <si>
    <t>10 Casing by Bore w/ 6" DIP"</t>
  </si>
  <si>
    <t>001159</t>
  </si>
  <si>
    <t>1226</t>
  </si>
  <si>
    <t>6 DIP"</t>
  </si>
  <si>
    <t>001160</t>
  </si>
  <si>
    <t>1227</t>
  </si>
  <si>
    <t>2 PRV"</t>
  </si>
  <si>
    <t>001167</t>
  </si>
  <si>
    <t>1234</t>
  </si>
  <si>
    <t>001168</t>
  </si>
  <si>
    <t>1235</t>
  </si>
  <si>
    <t>001173</t>
  </si>
  <si>
    <t>1240</t>
  </si>
  <si>
    <t>001174</t>
  </si>
  <si>
    <t>1241</t>
  </si>
  <si>
    <t>4 TS&amp;V"</t>
  </si>
  <si>
    <t>001175</t>
  </si>
  <si>
    <t>1242</t>
  </si>
  <si>
    <t>001176</t>
  </si>
  <si>
    <t>1243</t>
  </si>
  <si>
    <t>8 Steel Casing w/ 4" Carrier"</t>
  </si>
  <si>
    <t>001177</t>
  </si>
  <si>
    <t>1244</t>
  </si>
  <si>
    <t>001178</t>
  </si>
  <si>
    <t>1245</t>
  </si>
  <si>
    <t>001183</t>
  </si>
  <si>
    <t>1250</t>
  </si>
  <si>
    <t>001184</t>
  </si>
  <si>
    <t>1251</t>
  </si>
  <si>
    <t>4 Tapping Sleeve &amp; Valve"</t>
  </si>
  <si>
    <t>001185</t>
  </si>
  <si>
    <t>1252</t>
  </si>
  <si>
    <t>001198</t>
  </si>
  <si>
    <t>1265</t>
  </si>
  <si>
    <t>Abandoned Items (1969)</t>
  </si>
  <si>
    <t>001199</t>
  </si>
  <si>
    <t>1266</t>
  </si>
  <si>
    <t>Abandoned Items (1969)-Depr Adj</t>
  </si>
  <si>
    <t>001200</t>
  </si>
  <si>
    <t>1267</t>
  </si>
  <si>
    <t>001201</t>
  </si>
  <si>
    <t>1268</t>
  </si>
  <si>
    <t>Abandoned Items (1972)</t>
  </si>
  <si>
    <t>001202</t>
  </si>
  <si>
    <t>1269</t>
  </si>
  <si>
    <t>Abandoned Items (1972)-Depr Adj</t>
  </si>
  <si>
    <t>001203</t>
  </si>
  <si>
    <t>1270</t>
  </si>
  <si>
    <t>001204</t>
  </si>
  <si>
    <t>1271</t>
  </si>
  <si>
    <t>Abandoned Items (1992)</t>
  </si>
  <si>
    <t>001205</t>
  </si>
  <si>
    <t>1272</t>
  </si>
  <si>
    <t>Abandoned Items (1992)-Depr Adj</t>
  </si>
  <si>
    <t>001206</t>
  </si>
  <si>
    <t>1273</t>
  </si>
  <si>
    <t>001207</t>
  </si>
  <si>
    <t>1274</t>
  </si>
  <si>
    <t>Abandoned Items (1993)</t>
  </si>
  <si>
    <t>001208</t>
  </si>
  <si>
    <t>1275</t>
  </si>
  <si>
    <t>Abandoned Items (1993)-Depr Adj</t>
  </si>
  <si>
    <t>001209</t>
  </si>
  <si>
    <t>1276</t>
  </si>
  <si>
    <t>001210</t>
  </si>
  <si>
    <t>1277</t>
  </si>
  <si>
    <t>Abandoned Items (1995)</t>
  </si>
  <si>
    <t>001211</t>
  </si>
  <si>
    <t>1278</t>
  </si>
  <si>
    <t>Abandoned Items (1995)-Depr Adj</t>
  </si>
  <si>
    <t>001212</t>
  </si>
  <si>
    <t>1279</t>
  </si>
  <si>
    <t>001213</t>
  </si>
  <si>
    <t>1280</t>
  </si>
  <si>
    <t>Abandoned Items (1997)</t>
  </si>
  <si>
    <t>001214</t>
  </si>
  <si>
    <t>1281</t>
  </si>
  <si>
    <t>Abandoned Items (1997)-Depr Adj</t>
  </si>
  <si>
    <t>001215</t>
  </si>
  <si>
    <t>1282</t>
  </si>
  <si>
    <t>001216</t>
  </si>
  <si>
    <t>1283</t>
  </si>
  <si>
    <t>Abandoned Items (1999)</t>
  </si>
  <si>
    <t>001217</t>
  </si>
  <si>
    <t>1284</t>
  </si>
  <si>
    <t>Abandoned Items (1999)-Depr Adj</t>
  </si>
  <si>
    <t>001218</t>
  </si>
  <si>
    <t>1285</t>
  </si>
  <si>
    <t>001225</t>
  </si>
  <si>
    <t>1292</t>
  </si>
  <si>
    <t>Add'l Construction Costs</t>
  </si>
  <si>
    <t>001226</t>
  </si>
  <si>
    <t>1293</t>
  </si>
  <si>
    <t>001227</t>
  </si>
  <si>
    <t>1294</t>
  </si>
  <si>
    <t>001228</t>
  </si>
  <si>
    <t>1295</t>
  </si>
  <si>
    <t>Planholder Deposits &amp; Refunds</t>
  </si>
  <si>
    <t>001251</t>
  </si>
  <si>
    <t>1318</t>
  </si>
  <si>
    <t>Additional Labor &amp; Equipment</t>
  </si>
  <si>
    <t>001252</t>
  </si>
  <si>
    <t>1319</t>
  </si>
  <si>
    <t>Labor &amp; Equipment - GIS Fieldwork</t>
  </si>
  <si>
    <t>001253</t>
  </si>
  <si>
    <t>1320</t>
  </si>
  <si>
    <t>001254</t>
  </si>
  <si>
    <t>1321</t>
  </si>
  <si>
    <t>001262</t>
  </si>
  <si>
    <t>1329</t>
  </si>
  <si>
    <t>Indirect Capitalized Costs</t>
  </si>
  <si>
    <t>001272</t>
  </si>
  <si>
    <t>1341</t>
  </si>
  <si>
    <t>001273</t>
  </si>
  <si>
    <t>1342</t>
  </si>
  <si>
    <t>001274</t>
  </si>
  <si>
    <t>1343</t>
  </si>
  <si>
    <t>001275</t>
  </si>
  <si>
    <t>1344</t>
  </si>
  <si>
    <t>8 x 4 TS&amp;V (PVC)</t>
  </si>
  <si>
    <t>001276</t>
  </si>
  <si>
    <t>1345</t>
  </si>
  <si>
    <t>4 x 4 TS&amp;V (ACP)</t>
  </si>
  <si>
    <t>001277</t>
  </si>
  <si>
    <t>1346</t>
  </si>
  <si>
    <t>Misc Fittings</t>
  </si>
  <si>
    <t>001278</t>
  </si>
  <si>
    <t>1347</t>
  </si>
  <si>
    <t>Auto Air Release Station</t>
  </si>
  <si>
    <t>001279</t>
  </si>
  <si>
    <t>1348</t>
  </si>
  <si>
    <t>24 Casing w/ 16" DIP RJ"</t>
  </si>
  <si>
    <t>001280</t>
  </si>
  <si>
    <t>1349</t>
  </si>
  <si>
    <t>18 Casing w/ 12" DIP"</t>
  </si>
  <si>
    <t>001281</t>
  </si>
  <si>
    <t>1350</t>
  </si>
  <si>
    <t>16 Uncased Bore"</t>
  </si>
  <si>
    <t>001282</t>
  </si>
  <si>
    <t>1351</t>
  </si>
  <si>
    <t>16 DIP w/ RJ"</t>
  </si>
  <si>
    <t>001283</t>
  </si>
  <si>
    <t>1352</t>
  </si>
  <si>
    <t>16 DIP"</t>
  </si>
  <si>
    <t>001284</t>
  </si>
  <si>
    <t>1353</t>
  </si>
  <si>
    <t>12 DIP"</t>
  </si>
  <si>
    <t>001285</t>
  </si>
  <si>
    <t>1354</t>
  </si>
  <si>
    <t>001286</t>
  </si>
  <si>
    <t>1355</t>
  </si>
  <si>
    <t>001301</t>
  </si>
  <si>
    <t>1376</t>
  </si>
  <si>
    <t>Addl Charges</t>
  </si>
  <si>
    <t>001308</t>
  </si>
  <si>
    <t>1377</t>
  </si>
  <si>
    <t>001310</t>
  </si>
  <si>
    <t>1378</t>
  </si>
  <si>
    <t>001331</t>
  </si>
  <si>
    <t>1400</t>
  </si>
  <si>
    <t>DISPOSAL (1966) - 8 Gate Valve"</t>
  </si>
  <si>
    <t>001332</t>
  </si>
  <si>
    <t>1401</t>
  </si>
  <si>
    <t>DISPOSAL (1966) - 8 Gate Valve-Depr Adj"</t>
  </si>
  <si>
    <t>001333</t>
  </si>
  <si>
    <t>1402</t>
  </si>
  <si>
    <t>001334</t>
  </si>
  <si>
    <t>1403</t>
  </si>
  <si>
    <t>DISPOSAL (1969)-8 ACP</t>
  </si>
  <si>
    <t>001335</t>
  </si>
  <si>
    <t>1404</t>
  </si>
  <si>
    <t>001336</t>
  </si>
  <si>
    <t>1405</t>
  </si>
  <si>
    <t>001337</t>
  </si>
  <si>
    <t>1406</t>
  </si>
  <si>
    <t>DISPOSAL (1990)-8x8 TS&amp;V(2), 8 PVC(175)"</t>
  </si>
  <si>
    <t>001338</t>
  </si>
  <si>
    <t>1407</t>
  </si>
  <si>
    <t>DISPOSAL (1990)-8x8 TS&amp;V(2), 8 PVC(175)-Depr Adj"</t>
  </si>
  <si>
    <t>001339</t>
  </si>
  <si>
    <t>1408</t>
  </si>
  <si>
    <t>001340</t>
  </si>
  <si>
    <t>1409</t>
  </si>
  <si>
    <t>DISPOSAL (1997)-8 x 6 TS&amp;V)</t>
  </si>
  <si>
    <t>001341</t>
  </si>
  <si>
    <t>1410</t>
  </si>
  <si>
    <t>DISPOSAL (1997)-8 x 6 TS&amp;V Depr Adj</t>
  </si>
  <si>
    <t>001342</t>
  </si>
  <si>
    <t>1411</t>
  </si>
  <si>
    <t>001343</t>
  </si>
  <si>
    <t>1412</t>
  </si>
  <si>
    <t>DISPOSAL (2002)-10 DIP"</t>
  </si>
  <si>
    <t>001344</t>
  </si>
  <si>
    <t>1413</t>
  </si>
  <si>
    <t>DISPOSAL (2002)-10 DIP Depr Adj"</t>
  </si>
  <si>
    <t>001345</t>
  </si>
  <si>
    <t>1414</t>
  </si>
  <si>
    <t>001346</t>
  </si>
  <si>
    <t>1415</t>
  </si>
  <si>
    <t>DISPOSAL (2003)-12 Steel Casing (80)</t>
  </si>
  <si>
    <t>001347</t>
  </si>
  <si>
    <t>1416</t>
  </si>
  <si>
    <t>001348</t>
  </si>
  <si>
    <t>1417</t>
  </si>
  <si>
    <t>001349</t>
  </si>
  <si>
    <t>1418</t>
  </si>
  <si>
    <t>001350</t>
  </si>
  <si>
    <t>1419</t>
  </si>
  <si>
    <t>001351</t>
  </si>
  <si>
    <t>1420</t>
  </si>
  <si>
    <t>001352</t>
  </si>
  <si>
    <t>1421</t>
  </si>
  <si>
    <t>001353</t>
  </si>
  <si>
    <t>1422</t>
  </si>
  <si>
    <t>001354</t>
  </si>
  <si>
    <t>1423</t>
  </si>
  <si>
    <t>001355</t>
  </si>
  <si>
    <t>1424</t>
  </si>
  <si>
    <t>001356</t>
  </si>
  <si>
    <t>1425</t>
  </si>
  <si>
    <t>Cut &amp; Plug Exist 3 Water Line"</t>
  </si>
  <si>
    <t>001357</t>
  </si>
  <si>
    <t>1426</t>
  </si>
  <si>
    <t>16 Steel Casing by Bore"</t>
  </si>
  <si>
    <t>001358</t>
  </si>
  <si>
    <t>1427</t>
  </si>
  <si>
    <t>001359</t>
  </si>
  <si>
    <t>1428</t>
  </si>
  <si>
    <t>001360</t>
  </si>
  <si>
    <t>1429</t>
  </si>
  <si>
    <t>001361</t>
  </si>
  <si>
    <t>1430</t>
  </si>
  <si>
    <t>001367</t>
  </si>
  <si>
    <t>1444</t>
  </si>
  <si>
    <t>001372</t>
  </si>
  <si>
    <t>1439</t>
  </si>
  <si>
    <t>001373</t>
  </si>
  <si>
    <t>1440</t>
  </si>
  <si>
    <t>001374</t>
  </si>
  <si>
    <t>1441</t>
  </si>
  <si>
    <t>001375</t>
  </si>
  <si>
    <t>1442</t>
  </si>
  <si>
    <t>001376</t>
  </si>
  <si>
    <t>1443</t>
  </si>
  <si>
    <t>001377</t>
  </si>
  <si>
    <t>1445</t>
  </si>
  <si>
    <t>12 Steel Casing by Bore"</t>
  </si>
  <si>
    <t>001379</t>
  </si>
  <si>
    <t>1446</t>
  </si>
  <si>
    <t>10 Steel Casing by Bore"</t>
  </si>
  <si>
    <t>001380</t>
  </si>
  <si>
    <t>1447</t>
  </si>
  <si>
    <t>001381</t>
  </si>
  <si>
    <t>1448</t>
  </si>
  <si>
    <t>001382</t>
  </si>
  <si>
    <t>1449</t>
  </si>
  <si>
    <t>001396</t>
  </si>
  <si>
    <t>1465</t>
  </si>
  <si>
    <t>Indirect Costs and Planholder deposits &amp; refunds</t>
  </si>
  <si>
    <t>001411</t>
  </si>
  <si>
    <t>1484</t>
  </si>
  <si>
    <t>Addl Charges-Project 12</t>
  </si>
  <si>
    <t>001415</t>
  </si>
  <si>
    <t>1483</t>
  </si>
  <si>
    <t>001416</t>
  </si>
  <si>
    <t>1485</t>
  </si>
  <si>
    <t>Contractor Payment Reclass</t>
  </si>
  <si>
    <t>001417</t>
  </si>
  <si>
    <t>1486</t>
  </si>
  <si>
    <t>001418</t>
  </si>
  <si>
    <t>1487</t>
  </si>
  <si>
    <t>Addl Charges-Carter Rd WLE</t>
  </si>
  <si>
    <t>001419</t>
  </si>
  <si>
    <t>1488</t>
  </si>
  <si>
    <t>Addl Charges-Witt Rd PS</t>
  </si>
  <si>
    <t>001420</t>
  </si>
  <si>
    <t>1489</t>
  </si>
  <si>
    <t>Lake Springs Rd Interconnect</t>
  </si>
  <si>
    <t>001421</t>
  </si>
  <si>
    <t>1490</t>
  </si>
  <si>
    <t>001432</t>
  </si>
  <si>
    <t>1501</t>
  </si>
  <si>
    <t>001433</t>
  </si>
  <si>
    <t>1502</t>
  </si>
  <si>
    <t>001434</t>
  </si>
  <si>
    <t>1503</t>
  </si>
  <si>
    <t>Addl Charges-Lake Springs Rd Interconnect</t>
  </si>
  <si>
    <t>001438</t>
  </si>
  <si>
    <t>1507</t>
  </si>
  <si>
    <t>001439</t>
  </si>
  <si>
    <t>1508</t>
  </si>
  <si>
    <t>12 x 10 Tee and 10 Valve"</t>
  </si>
  <si>
    <t>001440</t>
  </si>
  <si>
    <t>1509</t>
  </si>
  <si>
    <t>12 CL200 PVC"</t>
  </si>
  <si>
    <t>001441</t>
  </si>
  <si>
    <t>1510</t>
  </si>
  <si>
    <t>001442</t>
  </si>
  <si>
    <t>1511</t>
  </si>
  <si>
    <t>001443</t>
  </si>
  <si>
    <t>1512</t>
  </si>
  <si>
    <t>Cut in 8 x 6 Tee and 6 Gate Valve"</t>
  </si>
  <si>
    <t>001444</t>
  </si>
  <si>
    <t>1513</t>
  </si>
  <si>
    <t>Cut in 8 Tee"</t>
  </si>
  <si>
    <t>001445</t>
  </si>
  <si>
    <t>1514</t>
  </si>
  <si>
    <t>Plug existing 3 Tee"</t>
  </si>
  <si>
    <t>001446</t>
  </si>
  <si>
    <t>1515</t>
  </si>
  <si>
    <t>10 Steel Casing Bore w/ 6" PVC Carrier"</t>
  </si>
  <si>
    <t>001447</t>
  </si>
  <si>
    <t>1516</t>
  </si>
  <si>
    <t>001448</t>
  </si>
  <si>
    <t>1517</t>
  </si>
  <si>
    <t>001449</t>
  </si>
  <si>
    <t>1518</t>
  </si>
  <si>
    <t>Hwy 100W Demo</t>
  </si>
  <si>
    <t>001450</t>
  </si>
  <si>
    <t>1519</t>
  </si>
  <si>
    <t>12 Steel Casing OC w/ 8" PVC Carrier"</t>
  </si>
  <si>
    <t>001451</t>
  </si>
  <si>
    <t>1520</t>
  </si>
  <si>
    <t>001453</t>
  </si>
  <si>
    <t>1522</t>
  </si>
  <si>
    <t>001454</t>
  </si>
  <si>
    <t>1523</t>
  </si>
  <si>
    <t>4 Blow-Off"</t>
  </si>
  <si>
    <t>001455</t>
  </si>
  <si>
    <t>1524</t>
  </si>
  <si>
    <t>001477</t>
  </si>
  <si>
    <t>1545</t>
  </si>
  <si>
    <t>001478</t>
  </si>
  <si>
    <t>1546</t>
  </si>
  <si>
    <t>001479</t>
  </si>
  <si>
    <t>1547</t>
  </si>
  <si>
    <t>Additional Costs-North Ind Park Ext</t>
  </si>
  <si>
    <t>001480</t>
  </si>
  <si>
    <t>1548</t>
  </si>
  <si>
    <t>001481</t>
  </si>
  <si>
    <t>1549</t>
  </si>
  <si>
    <t>001492</t>
  </si>
  <si>
    <t>1561</t>
  </si>
  <si>
    <t>4 Blowoff Assy"</t>
  </si>
  <si>
    <t>001493</t>
  </si>
  <si>
    <t>1562</t>
  </si>
  <si>
    <t>001494</t>
  </si>
  <si>
    <t>1563</t>
  </si>
  <si>
    <t>001495</t>
  </si>
  <si>
    <t>1564</t>
  </si>
  <si>
    <t>4 CL160 PVC"</t>
  </si>
  <si>
    <t>001496</t>
  </si>
  <si>
    <t>1565</t>
  </si>
  <si>
    <t>ABANDONED ITEMS-I-65, Hwy 100 to Salem Rd Relocation</t>
  </si>
  <si>
    <t>001497</t>
  </si>
  <si>
    <t>1566</t>
  </si>
  <si>
    <t>NRV DEPR ADJ-ABANDONED ITEMS-I-65, Hwy 100 to Salem Rd Relocation</t>
  </si>
  <si>
    <t>001498</t>
  </si>
  <si>
    <t>1567</t>
  </si>
  <si>
    <t>NRV DEPR ADJ-ABANDONED ITEMS-8 ACP (1969)"</t>
  </si>
  <si>
    <t>001499</t>
  </si>
  <si>
    <t>1568</t>
  </si>
  <si>
    <t>NRV DEPR ADJ-ABANDONED ITEMS-8 Gate Valve (1969)"</t>
  </si>
  <si>
    <t>001501</t>
  </si>
  <si>
    <t>1569</t>
  </si>
  <si>
    <t>NRV DEPR ADJ-ABANDONED ITEMS-8 x 6 TS&amp;V (1992)</t>
  </si>
  <si>
    <t>001502</t>
  </si>
  <si>
    <t>1570</t>
  </si>
  <si>
    <t>NRV DEPR ADJ-ABANDONED ITEMS-12 Steel Casing (1992)"</t>
  </si>
  <si>
    <t>001503</t>
  </si>
  <si>
    <t>1571</t>
  </si>
  <si>
    <t>NRV DEPR ADJ-ABANDONED ITEMS-6 PVC (1992)"</t>
  </si>
  <si>
    <t>001504</t>
  </si>
  <si>
    <t>1572</t>
  </si>
  <si>
    <t>NRV DEPR ADJ-ABANDONED ITEMS-2 Gate Valve (1992)"</t>
  </si>
  <si>
    <t>001505</t>
  </si>
  <si>
    <t>1573</t>
  </si>
  <si>
    <t>NRV DEPR ADJ-ABANDONED ITEMS-8 PVC (1997)"</t>
  </si>
  <si>
    <t>001506</t>
  </si>
  <si>
    <t>1574</t>
  </si>
  <si>
    <t>NRV DEPR ADJ-ABANDONED ITEMS-8 x 8 TS&amp;V (1997)</t>
  </si>
  <si>
    <t>001507</t>
  </si>
  <si>
    <t>1575</t>
  </si>
  <si>
    <t>NRV DEPR ADJ-ABANDONED ITEMS-8 x 8 TS&amp;V (2002)</t>
  </si>
  <si>
    <t>001508</t>
  </si>
  <si>
    <t>1576</t>
  </si>
  <si>
    <t>NRV DEPR ADJ-ABANDONED ITEMS-2 Gate Valve (2002)"</t>
  </si>
  <si>
    <t>001509</t>
  </si>
  <si>
    <t>1577</t>
  </si>
  <si>
    <t>NRV DEPR ADJ-ABANDONED ITEMS-10 PVC (2002)"</t>
  </si>
  <si>
    <t>001510</t>
  </si>
  <si>
    <t>1578</t>
  </si>
  <si>
    <t>NRV DEPR ADJ-ABANDONED ITEMS-2 Gate Valve (2003)"</t>
  </si>
  <si>
    <t>001533</t>
  </si>
  <si>
    <t>1602</t>
  </si>
  <si>
    <t>001534</t>
  </si>
  <si>
    <t>1603</t>
  </si>
  <si>
    <t>001535</t>
  </si>
  <si>
    <t>1604</t>
  </si>
  <si>
    <t>Construction / Inspection Costs, SCWD/COF Interconnects</t>
  </si>
  <si>
    <t>001536</t>
  </si>
  <si>
    <t>1605</t>
  </si>
  <si>
    <t>Indirect Engineering / Construction Costs, Plan Deposits</t>
  </si>
  <si>
    <t>001542</t>
  </si>
  <si>
    <t>1611</t>
  </si>
  <si>
    <t>8 x 8 TS&amp;V</t>
  </si>
  <si>
    <t>001543</t>
  </si>
  <si>
    <t>1612</t>
  </si>
  <si>
    <t>001544</t>
  </si>
  <si>
    <t>1613</t>
  </si>
  <si>
    <t>001545</t>
  </si>
  <si>
    <t>1614</t>
  </si>
  <si>
    <t>001546</t>
  </si>
  <si>
    <t>1615</t>
  </si>
  <si>
    <t>001547</t>
  </si>
  <si>
    <t>1616</t>
  </si>
  <si>
    <t>001548</t>
  </si>
  <si>
    <t>1617</t>
  </si>
  <si>
    <t>10 CL200 PVC"</t>
  </si>
  <si>
    <t>001549</t>
  </si>
  <si>
    <t>1618</t>
  </si>
  <si>
    <t>001550</t>
  </si>
  <si>
    <t>1619</t>
  </si>
  <si>
    <t>001551</t>
  </si>
  <si>
    <t>1620</t>
  </si>
  <si>
    <t>16 Steel Casing by OC"</t>
  </si>
  <si>
    <t>001552</t>
  </si>
  <si>
    <t>1621</t>
  </si>
  <si>
    <t>001553</t>
  </si>
  <si>
    <t>1622</t>
  </si>
  <si>
    <t>10 CL350 DIP"</t>
  </si>
  <si>
    <t>001554</t>
  </si>
  <si>
    <t>1623</t>
  </si>
  <si>
    <t>12 Steel Casing by OC"</t>
  </si>
  <si>
    <t>001555</t>
  </si>
  <si>
    <t>1624</t>
  </si>
  <si>
    <t>8 Steel Casing by OC"</t>
  </si>
  <si>
    <t>001556</t>
  </si>
  <si>
    <t>1625</t>
  </si>
  <si>
    <t>001557</t>
  </si>
  <si>
    <t>1626</t>
  </si>
  <si>
    <t>001558</t>
  </si>
  <si>
    <t>1627</t>
  </si>
  <si>
    <t>001559</t>
  </si>
  <si>
    <t>1628</t>
  </si>
  <si>
    <t>001567</t>
  </si>
  <si>
    <t>1636</t>
  </si>
  <si>
    <t>001568</t>
  </si>
  <si>
    <t>1637</t>
  </si>
  <si>
    <t>001569</t>
  </si>
  <si>
    <t>1638</t>
  </si>
  <si>
    <t>001573</t>
  </si>
  <si>
    <t>1642</t>
  </si>
  <si>
    <t>001574</t>
  </si>
  <si>
    <t>1643</t>
  </si>
  <si>
    <t>001575</t>
  </si>
  <si>
    <t>1644</t>
  </si>
  <si>
    <t>001576</t>
  </si>
  <si>
    <t>1645</t>
  </si>
  <si>
    <t>001577</t>
  </si>
  <si>
    <t>1646</t>
  </si>
  <si>
    <t>001578</t>
  </si>
  <si>
    <t>1647</t>
  </si>
  <si>
    <t>001579</t>
  </si>
  <si>
    <t>1648</t>
  </si>
  <si>
    <t>001580</t>
  </si>
  <si>
    <t>1649</t>
  </si>
  <si>
    <t>001581</t>
  </si>
  <si>
    <t>1650</t>
  </si>
  <si>
    <t>14 Steel Casing by OC w/ 8" DIP Carrier"</t>
  </si>
  <si>
    <t>001582</t>
  </si>
  <si>
    <t>1651</t>
  </si>
  <si>
    <t>10 Steel Casing by Bore w/ 6" DIP Carrier"</t>
  </si>
  <si>
    <t>001583</t>
  </si>
  <si>
    <t>1652</t>
  </si>
  <si>
    <t>10 Steel Casing by OC w/ 6" DIP Carrier"</t>
  </si>
  <si>
    <t>001584</t>
  </si>
  <si>
    <t>1653</t>
  </si>
  <si>
    <t>8 Steel Casing by Bore w/ 4" DIP Carrier"</t>
  </si>
  <si>
    <t>001585</t>
  </si>
  <si>
    <t>1654</t>
  </si>
  <si>
    <t>001586</t>
  </si>
  <si>
    <t>1655</t>
  </si>
  <si>
    <t>001587</t>
  </si>
  <si>
    <t>1656</t>
  </si>
  <si>
    <t>001588</t>
  </si>
  <si>
    <t>1657</t>
  </si>
  <si>
    <t>001589</t>
  </si>
  <si>
    <t>1658</t>
  </si>
  <si>
    <t>6 CL350 DIP (RJ)"</t>
  </si>
  <si>
    <t>001590</t>
  </si>
  <si>
    <t>1659</t>
  </si>
  <si>
    <t>4 CL350 DIP"</t>
  </si>
  <si>
    <t>001591</t>
  </si>
  <si>
    <t>1660</t>
  </si>
  <si>
    <t>4 CL350 DIP (RJ)"</t>
  </si>
  <si>
    <t>001601</t>
  </si>
  <si>
    <t>1670</t>
  </si>
  <si>
    <t>001602</t>
  </si>
  <si>
    <t>1671</t>
  </si>
  <si>
    <t>001603</t>
  </si>
  <si>
    <t>1672</t>
  </si>
  <si>
    <t>001604</t>
  </si>
  <si>
    <t>1673</t>
  </si>
  <si>
    <t>001605</t>
  </si>
  <si>
    <t>1674</t>
  </si>
  <si>
    <t>001606</t>
  </si>
  <si>
    <t>1675</t>
  </si>
  <si>
    <t>Crushed Stone, Concrete, Final Cleanup</t>
  </si>
  <si>
    <t>001639</t>
  </si>
  <si>
    <t>1708</t>
  </si>
  <si>
    <t>Install Chlorine Monitors</t>
  </si>
  <si>
    <t>001640</t>
  </si>
  <si>
    <t>1709</t>
  </si>
  <si>
    <t>001644</t>
  </si>
  <si>
    <t>1714</t>
  </si>
  <si>
    <t>6x4 Tee and 4 Gate Valve"</t>
  </si>
  <si>
    <t>001645</t>
  </si>
  <si>
    <t>1713</t>
  </si>
  <si>
    <t>6 PVC"</t>
  </si>
  <si>
    <t>001646</t>
  </si>
  <si>
    <t>1715</t>
  </si>
  <si>
    <t>6x6 Tapping Sleeve &amp; Valve</t>
  </si>
  <si>
    <t>001647</t>
  </si>
  <si>
    <t>1716</t>
  </si>
  <si>
    <t>001661</t>
  </si>
  <si>
    <t>1729</t>
  </si>
  <si>
    <t>T&amp;D Mains - SC Project 13</t>
  </si>
  <si>
    <t>001667</t>
  </si>
  <si>
    <t>1736</t>
  </si>
  <si>
    <t>Inspection, GIS Mapping, Indirect Costs</t>
  </si>
  <si>
    <t>001671</t>
  </si>
  <si>
    <t>1740</t>
  </si>
  <si>
    <t>Disposal - T&amp;D Mains, SC Project 13</t>
  </si>
  <si>
    <t>001678</t>
  </si>
  <si>
    <t>1747</t>
  </si>
  <si>
    <t>Disposal - T&amp;D Mains, SC Project 13 (Depr Exp Adj for NRV)</t>
  </si>
  <si>
    <t>001679</t>
  </si>
  <si>
    <t>1748</t>
  </si>
  <si>
    <t>001700</t>
  </si>
  <si>
    <t>1769</t>
  </si>
  <si>
    <t>001701</t>
  </si>
  <si>
    <t>1770</t>
  </si>
  <si>
    <t>Gate Valve on 8 ACP"</t>
  </si>
  <si>
    <t>001702</t>
  </si>
  <si>
    <t>1771</t>
  </si>
  <si>
    <t>12 Steel Casing"</t>
  </si>
  <si>
    <t>001703</t>
  </si>
  <si>
    <t>1772</t>
  </si>
  <si>
    <t>001704</t>
  </si>
  <si>
    <t>1773</t>
  </si>
  <si>
    <t>3 Gate Valve Assy"</t>
  </si>
  <si>
    <t>001713</t>
  </si>
  <si>
    <t>1781</t>
  </si>
  <si>
    <t>Inspection Costs/Addl Project Costs/Install Blowoffs/Indirect Costs</t>
  </si>
  <si>
    <t>001729</t>
  </si>
  <si>
    <t>1798</t>
  </si>
  <si>
    <t>Addl Costs (Proj 13), Indirect Costs</t>
  </si>
  <si>
    <t>001737</t>
  </si>
  <si>
    <t>1806</t>
  </si>
  <si>
    <t>4 CL200 PVC Main"</t>
  </si>
  <si>
    <t>001738</t>
  </si>
  <si>
    <t>1807</t>
  </si>
  <si>
    <t>001753</t>
  </si>
  <si>
    <t>1822</t>
  </si>
  <si>
    <t>Inspection &amp; Indirect Costs</t>
  </si>
  <si>
    <t>001769</t>
  </si>
  <si>
    <t>1836</t>
  </si>
  <si>
    <t>Plant Retirement - Hwy 100W W/L Replacement, Depr adj for NRV</t>
  </si>
  <si>
    <t>001770</t>
  </si>
  <si>
    <t>1837</t>
  </si>
  <si>
    <t>001853</t>
  </si>
  <si>
    <t>1849</t>
  </si>
  <si>
    <t>Hwy 100W W/L Replacement</t>
  </si>
  <si>
    <t>001860</t>
  </si>
  <si>
    <t>1856</t>
  </si>
  <si>
    <t>Qtr4 CIP-Misc Blowoffs, 2 Road Crossing</t>
  </si>
  <si>
    <t>001861</t>
  </si>
  <si>
    <t>1835</t>
  </si>
  <si>
    <t>Plant Retirement - Hwy 100W W/L Replacement</t>
  </si>
  <si>
    <t>001766</t>
  </si>
  <si>
    <t>1863</t>
  </si>
  <si>
    <t>Addl Costs-Hwy 100W, GIS, TS&amp;V-Horseman Ln, Indirect Costs</t>
  </si>
  <si>
    <t>001875</t>
  </si>
  <si>
    <t>1861</t>
  </si>
  <si>
    <t>Raines Drive W/L Ext</t>
  </si>
  <si>
    <t>001802</t>
  </si>
  <si>
    <t>1883</t>
  </si>
  <si>
    <t>Mitchellville WC, Master Meters, Addl Costs-100W &amp; Raines Dr, Indirect Costs</t>
  </si>
  <si>
    <t>001804</t>
  </si>
  <si>
    <t>1891</t>
  </si>
  <si>
    <t>001805</t>
  </si>
  <si>
    <t>1892</t>
  </si>
  <si>
    <t>14 Steel Casing"</t>
  </si>
  <si>
    <t>001806</t>
  </si>
  <si>
    <t>1893</t>
  </si>
  <si>
    <t>001810</t>
  </si>
  <si>
    <t>1885</t>
  </si>
  <si>
    <t>001811</t>
  </si>
  <si>
    <t>1886</t>
  </si>
  <si>
    <t>001812</t>
  </si>
  <si>
    <t>1887</t>
  </si>
  <si>
    <t>001813</t>
  </si>
  <si>
    <t>1888</t>
  </si>
  <si>
    <t>001814</t>
  </si>
  <si>
    <t>1889</t>
  </si>
  <si>
    <t>001815</t>
  </si>
  <si>
    <t>1890</t>
  </si>
  <si>
    <t>8 TS&amp;V"</t>
  </si>
  <si>
    <t>001938</t>
  </si>
  <si>
    <t>1901</t>
  </si>
  <si>
    <t>Flood Costs Capitalized</t>
  </si>
  <si>
    <t>001939</t>
  </si>
  <si>
    <t>1902</t>
  </si>
  <si>
    <t>Inspection Costs - Blackberry Ridge</t>
  </si>
  <si>
    <t>001940</t>
  </si>
  <si>
    <t>1903</t>
  </si>
  <si>
    <t>Inspection Costs - Horseman Lane Ext</t>
  </si>
  <si>
    <t>001941</t>
  </si>
  <si>
    <t>1904</t>
  </si>
  <si>
    <t>001898</t>
  </si>
  <si>
    <t>1928</t>
  </si>
  <si>
    <t>Construction Costs - Install Temporary Master Meter</t>
  </si>
  <si>
    <t>001927</t>
  </si>
  <si>
    <t>1924</t>
  </si>
  <si>
    <t>Materials - Misc Blowoffs</t>
  </si>
  <si>
    <t>001928</t>
  </si>
  <si>
    <t>1925</t>
  </si>
  <si>
    <t>Previously Overcharged Materials - Master Meter Additions</t>
  </si>
  <si>
    <t>001929</t>
  </si>
  <si>
    <t>1926</t>
  </si>
  <si>
    <t>Indirect Capitalized Costs, Planholder Deposits &amp; Refunds</t>
  </si>
  <si>
    <t>001833</t>
  </si>
  <si>
    <t>1940</t>
  </si>
  <si>
    <t>Oil Pot Upgrades &amp; Indirect Costs</t>
  </si>
  <si>
    <t>001986</t>
  </si>
  <si>
    <t>1954</t>
  </si>
  <si>
    <t>Quarterly GIS Transfer &amp; Indirect Costs</t>
  </si>
  <si>
    <t>001834</t>
  </si>
  <si>
    <t>1973</t>
  </si>
  <si>
    <t>001782</t>
  </si>
  <si>
    <t>1993</t>
  </si>
  <si>
    <t>Hwy 100E Relocation-Depr Adj for NRV</t>
  </si>
  <si>
    <t>001783</t>
  </si>
  <si>
    <t>1994</t>
  </si>
  <si>
    <t>001870</t>
  </si>
  <si>
    <t>2016</t>
  </si>
  <si>
    <t>GIS Costs, Master Meter Upgrades, Indirect Costs</t>
  </si>
  <si>
    <t>002011</t>
  </si>
  <si>
    <t>1989</t>
  </si>
  <si>
    <t>Hwy 31W, 1008 to VFW Rd</t>
  </si>
  <si>
    <t>002012</t>
  </si>
  <si>
    <t>1990</t>
  </si>
  <si>
    <t>Hwy 100E Relocation</t>
  </si>
  <si>
    <t>002013</t>
  </si>
  <si>
    <t>1991</t>
  </si>
  <si>
    <t>Hwy 31W, 1008 to VFW Rd-Depr Adj for NRV</t>
  </si>
  <si>
    <t>002014</t>
  </si>
  <si>
    <t>1992</t>
  </si>
  <si>
    <t>002038</t>
  </si>
  <si>
    <t>2011</t>
  </si>
  <si>
    <t>001795</t>
  </si>
  <si>
    <t>2036</t>
  </si>
  <si>
    <t>31W Relocation, 1008 to VFW Rd</t>
  </si>
  <si>
    <t>001796</t>
  </si>
  <si>
    <t>2037</t>
  </si>
  <si>
    <t>GIS, Indirect Costs</t>
  </si>
  <si>
    <t>001913</t>
  </si>
  <si>
    <t>2057</t>
  </si>
  <si>
    <t>GIS, Indirect, Inspection Costs</t>
  </si>
  <si>
    <t>001822</t>
  </si>
  <si>
    <t>2075</t>
  </si>
  <si>
    <t>GIS Costs, Tank Security, Indirect Costs</t>
  </si>
  <si>
    <t>001973</t>
  </si>
  <si>
    <t>2070</t>
  </si>
  <si>
    <t>31W Relocation - I65 to Tenn</t>
  </si>
  <si>
    <t>001816</t>
  </si>
  <si>
    <t>2086</t>
  </si>
  <si>
    <t>001817</t>
  </si>
  <si>
    <t>2087</t>
  </si>
  <si>
    <t>001818</t>
  </si>
  <si>
    <t>2088</t>
  </si>
  <si>
    <t>6 Blowoff Assy"</t>
  </si>
  <si>
    <t>002003</t>
  </si>
  <si>
    <t>2085</t>
  </si>
  <si>
    <t>001980</t>
  </si>
  <si>
    <t>2111</t>
  </si>
  <si>
    <t>Disposal-Reloc Hwy 31W, 1008 to VFW Rd</t>
  </si>
  <si>
    <t>001981</t>
  </si>
  <si>
    <t>2112</t>
  </si>
  <si>
    <t>Disposal-Reloc Hwy 31W, 1008 to VFW Rd-Depr Adj for NRV</t>
  </si>
  <si>
    <t>001982</t>
  </si>
  <si>
    <t>2113</t>
  </si>
  <si>
    <t>001996</t>
  </si>
  <si>
    <t>2106</t>
  </si>
  <si>
    <t>Misc / Inspection Costs, GIS, Indirect Costs</t>
  </si>
  <si>
    <t>002060</t>
  </si>
  <si>
    <t>Adj for Plant Transfer from Dev &amp; Direct JC Billing</t>
  </si>
  <si>
    <t>002071</t>
  </si>
  <si>
    <t>GIS Mapping, Indirect Capital Costs</t>
  </si>
  <si>
    <t>002076</t>
  </si>
  <si>
    <t>002094</t>
  </si>
  <si>
    <t>Garvin Lane Extension</t>
  </si>
  <si>
    <t>002100</t>
  </si>
  <si>
    <t>GIS Mapping, Indirect Costs</t>
  </si>
  <si>
    <t>002114</t>
  </si>
  <si>
    <t>002115</t>
  </si>
  <si>
    <t>Force Acct Work-Gold City Rd, I-65, Jack Ferguson Relocs</t>
  </si>
  <si>
    <t>002141</t>
  </si>
  <si>
    <t>Addl Costs-I65 to Tenn, Indirect Costs</t>
  </si>
  <si>
    <t>002156</t>
  </si>
  <si>
    <t>002159</t>
  </si>
  <si>
    <t>6 x 6 TS&amp;V</t>
  </si>
  <si>
    <t>002160</t>
  </si>
  <si>
    <t>6" CL200 PVC</t>
  </si>
  <si>
    <t>002161</t>
  </si>
  <si>
    <t>6" Blowoff Assy</t>
  </si>
  <si>
    <t>002162</t>
  </si>
  <si>
    <t>10" Stl Casing w/ 6" DIP</t>
  </si>
  <si>
    <t>002196</t>
  </si>
  <si>
    <t>GIS, Lower Line-Hobdy Rd, CV Upgrades, Ind Costs</t>
  </si>
  <si>
    <t>002218</t>
  </si>
  <si>
    <t>Abandoned Plant Assets</t>
  </si>
  <si>
    <t>002219</t>
  </si>
  <si>
    <t>Abandoned Plant Assets-Adjmt for NRV</t>
  </si>
  <si>
    <t>002220</t>
  </si>
  <si>
    <t>002203</t>
  </si>
  <si>
    <t>3" Gate Valve</t>
  </si>
  <si>
    <t>002204</t>
  </si>
  <si>
    <t>4" Gate Valve</t>
  </si>
  <si>
    <t>002205</t>
  </si>
  <si>
    <t>4" CL200 PVC</t>
  </si>
  <si>
    <t>002206</t>
  </si>
  <si>
    <t>8" Steel Casing</t>
  </si>
  <si>
    <t>002207</t>
  </si>
  <si>
    <t>4" Blowoff Assy</t>
  </si>
  <si>
    <t>002243</t>
  </si>
  <si>
    <t>Sulpher Springs, Will Payne, Ind Costs</t>
  </si>
  <si>
    <t>002259</t>
  </si>
  <si>
    <t>002278</t>
  </si>
  <si>
    <t>002283</t>
  </si>
  <si>
    <t>Insp Costs - Henderson Ind Park Ph 2</t>
  </si>
  <si>
    <t>002297</t>
  </si>
  <si>
    <t>Inspection Fees, Indirect Costs, GIS Mapping</t>
  </si>
  <si>
    <t>002334</t>
  </si>
  <si>
    <t/>
  </si>
  <si>
    <t>12" Gate Valve</t>
  </si>
  <si>
    <t>002335</t>
  </si>
  <si>
    <t>12" CL200 PVC</t>
  </si>
  <si>
    <t>002336</t>
  </si>
  <si>
    <t>8" TS&amp;V</t>
  </si>
  <si>
    <t>002337</t>
  </si>
  <si>
    <t>8" Gate Valve</t>
  </si>
  <si>
    <t>002338</t>
  </si>
  <si>
    <t>6" Gate Valve</t>
  </si>
  <si>
    <t>002339</t>
  </si>
  <si>
    <t>6" Blowoff</t>
  </si>
  <si>
    <t>002340</t>
  </si>
  <si>
    <t>002341</t>
  </si>
  <si>
    <t>8" CL200 PVC</t>
  </si>
  <si>
    <t>002328</t>
  </si>
  <si>
    <t>002355</t>
  </si>
  <si>
    <t>2101</t>
  </si>
  <si>
    <t>Insp Fees, GIS, Indirect Costs</t>
  </si>
  <si>
    <t>002372</t>
  </si>
  <si>
    <t>Gate Valves, Blowoffs, Pipe - 100E Relocation Project</t>
  </si>
  <si>
    <t>002377</t>
  </si>
  <si>
    <t>Gate Valves, Blowoffs, Pipe - 31W Reloc, I65 to 1008</t>
  </si>
  <si>
    <t>002380</t>
  </si>
  <si>
    <t>Engr Costs-Fritz Winter Reloc</t>
  </si>
  <si>
    <t>002389</t>
  </si>
  <si>
    <t>100E Reloc-Addl Costs, CSX Reloc, Indirect Costs</t>
  </si>
  <si>
    <t>002399</t>
  </si>
  <si>
    <t>Disposal-100W Spot Improvements</t>
  </si>
  <si>
    <t>002400</t>
  </si>
  <si>
    <t>Disposal-100E Relocation Phase 2</t>
  </si>
  <si>
    <t>002411</t>
  </si>
  <si>
    <t>Hwy 100W Spot Improvements</t>
  </si>
  <si>
    <t>002412</t>
  </si>
  <si>
    <t>Carl Gore Rd Reloc, Ind Costs, GIS</t>
  </si>
  <si>
    <t>002437</t>
  </si>
  <si>
    <t>Addl Costs-Hwy 100 Reloc &amp; Spot Improv, Indirect</t>
  </si>
  <si>
    <t>002488</t>
  </si>
  <si>
    <t>GIS, Indirect</t>
  </si>
  <si>
    <t>002470</t>
  </si>
  <si>
    <t>GIS, Indirect, Other Project/Addl Costs</t>
  </si>
  <si>
    <t>002501</t>
  </si>
  <si>
    <t>GASB 75 OPEB Liability</t>
  </si>
  <si>
    <t>002511</t>
  </si>
  <si>
    <t>GIS,Barnes School,Hack Brown,Indirect</t>
  </si>
  <si>
    <t>002525</t>
  </si>
  <si>
    <t>Garvin Pointe Ph 2</t>
  </si>
  <si>
    <t>002532</t>
  </si>
  <si>
    <t>GIS, Insp-Garvin Pointe, Indirecct</t>
  </si>
  <si>
    <t>002556</t>
  </si>
  <si>
    <t>002557</t>
  </si>
  <si>
    <t>4" Blowoff</t>
  </si>
  <si>
    <t>002552</t>
  </si>
  <si>
    <t>12" GV</t>
  </si>
  <si>
    <t>002553</t>
  </si>
  <si>
    <t>12" Blowoff</t>
  </si>
  <si>
    <t>002554</t>
  </si>
  <si>
    <t>002564</t>
  </si>
  <si>
    <t>Abandoned PVC W/L, Casing, &amp; GV</t>
  </si>
  <si>
    <t>002565</t>
  </si>
  <si>
    <t>Abandoned PVC W/L, Casing, &amp; GV (NRV)</t>
  </si>
  <si>
    <t>002566</t>
  </si>
  <si>
    <t>002577</t>
  </si>
  <si>
    <t>Garvin Ln, Fritz Winter, Loving Chapel Rd, GIS, Misc/Indirect</t>
  </si>
  <si>
    <t>002600</t>
  </si>
  <si>
    <t>Indirect Costs, GIS Mapping</t>
  </si>
  <si>
    <t>002612</t>
  </si>
  <si>
    <t>002638</t>
  </si>
  <si>
    <t>Fritz Winter Capacity Improvements-Federal Funds (EDA / USDA-RD)</t>
  </si>
  <si>
    <t>002640</t>
  </si>
  <si>
    <t>EDA Application for Fritz Winter</t>
  </si>
  <si>
    <t>002641</t>
  </si>
  <si>
    <t>GIS Mapping &amp; Indirect Capital</t>
  </si>
  <si>
    <t>002649</t>
  </si>
  <si>
    <t>002650</t>
  </si>
  <si>
    <t>002655</t>
  </si>
  <si>
    <t>2017 Line Replacements - Federal Funds ( EDA/USDA-RD)</t>
  </si>
  <si>
    <t>002656</t>
  </si>
  <si>
    <t>Addl Costs - Fritz Winter-Federal Funds (EDA / USDA-RD)</t>
  </si>
  <si>
    <t>002657</t>
  </si>
  <si>
    <t>002685</t>
  </si>
  <si>
    <t>002686</t>
  </si>
  <si>
    <t>Addl Costs - 2017 Line Replacements - Federal Funds ( EDA/USDA-RD)</t>
  </si>
  <si>
    <t>002688</t>
  </si>
  <si>
    <t>GIS, OPEB Adjmt, Indirect Costs</t>
  </si>
  <si>
    <t>002715</t>
  </si>
  <si>
    <t>002716</t>
  </si>
  <si>
    <t>002717</t>
  </si>
  <si>
    <t>002749</t>
  </si>
  <si>
    <t>12" TS&amp;V</t>
  </si>
  <si>
    <t>002750</t>
  </si>
  <si>
    <t>002751</t>
  </si>
  <si>
    <t>002740</t>
  </si>
  <si>
    <t>002741</t>
  </si>
  <si>
    <t>002742</t>
  </si>
  <si>
    <t>002768</t>
  </si>
  <si>
    <t>002769</t>
  </si>
  <si>
    <t>002770</t>
  </si>
  <si>
    <t>Ronnie Clark Ext (Insp), GIS, Indirect Capital</t>
  </si>
  <si>
    <t>002775</t>
  </si>
  <si>
    <t>Addl Costs - 2018 Line Replacements - Federal Funds ( EDA/USDA-RD)</t>
  </si>
  <si>
    <t>002776</t>
  </si>
  <si>
    <t>Sulpher Springs Creek Crossing</t>
  </si>
  <si>
    <t>002777</t>
  </si>
  <si>
    <t>Steele Rd / Lake Springs Improvements (In-House)</t>
  </si>
  <si>
    <t>002795</t>
  </si>
  <si>
    <t>Addl Costs - 2017-2018 Line Replacements - Federal Funds ( EDA/USDA-RD)</t>
  </si>
  <si>
    <t>002796</t>
  </si>
  <si>
    <t>002797</t>
  </si>
  <si>
    <t>GIS, Indirect Capital</t>
  </si>
  <si>
    <t>002798</t>
  </si>
  <si>
    <t>002799</t>
  </si>
  <si>
    <t>002800</t>
  </si>
  <si>
    <t>002818</t>
  </si>
  <si>
    <t>002819</t>
  </si>
  <si>
    <t>Inspection Costs - Ronnie Clark Rd Ph 2</t>
  </si>
  <si>
    <t>002820</t>
  </si>
  <si>
    <t>Indirect Capital, GIS</t>
  </si>
  <si>
    <t>002843</t>
  </si>
  <si>
    <t>002846</t>
  </si>
  <si>
    <t>002868</t>
  </si>
  <si>
    <t>Indirect Capital, GIS, GPR Locator</t>
  </si>
  <si>
    <t>Count = 763</t>
  </si>
  <si>
    <t>G/L Asset Account = 101.3324-5 SCADA</t>
  </si>
  <si>
    <t>000182</t>
  </si>
  <si>
    <t>176</t>
  </si>
  <si>
    <t>Scada System</t>
  </si>
  <si>
    <t>000211</t>
  </si>
  <si>
    <t>205</t>
  </si>
  <si>
    <t>000287</t>
  </si>
  <si>
    <t>312</t>
  </si>
  <si>
    <t>Additions to SCADA - 1999</t>
  </si>
  <si>
    <t>000303</t>
  </si>
  <si>
    <t>328</t>
  </si>
  <si>
    <t>SCADA System Additions 2000</t>
  </si>
  <si>
    <t>000304</t>
  </si>
  <si>
    <t>329</t>
  </si>
  <si>
    <t>Abandonment - SCADA Workstation</t>
  </si>
  <si>
    <t>000305</t>
  </si>
  <si>
    <t>330</t>
  </si>
  <si>
    <t>Abandonment - SCADA Mobius Software</t>
  </si>
  <si>
    <t>000306</t>
  </si>
  <si>
    <t>331</t>
  </si>
  <si>
    <t>Abandonment - SCADA Equipment</t>
  </si>
  <si>
    <t>000664</t>
  </si>
  <si>
    <t>732</t>
  </si>
  <si>
    <t>Wireless 5000 LAN (alloc)</t>
  </si>
  <si>
    <t>000675</t>
  </si>
  <si>
    <t>716</t>
  </si>
  <si>
    <t>Max Rad Antenna (alloc)</t>
  </si>
  <si>
    <t>000687</t>
  </si>
  <si>
    <t>728</t>
  </si>
  <si>
    <t>Monitor-SCADA Server (alloc)</t>
  </si>
  <si>
    <t>000272</t>
  </si>
  <si>
    <t>876</t>
  </si>
  <si>
    <t>Hardware &amp; Software</t>
  </si>
  <si>
    <t>000822</t>
  </si>
  <si>
    <t>877</t>
  </si>
  <si>
    <t>Reconditioned Radios</t>
  </si>
  <si>
    <t>000823</t>
  </si>
  <si>
    <t>878</t>
  </si>
  <si>
    <t>SCADA Upgrade</t>
  </si>
  <si>
    <t>002116</t>
  </si>
  <si>
    <t>002689</t>
  </si>
  <si>
    <t>SCADA Software Upgrade (Allocated Costs</t>
  </si>
  <si>
    <t>002718</t>
  </si>
  <si>
    <t>002743</t>
  </si>
  <si>
    <t>002821</t>
  </si>
  <si>
    <t>002844</t>
  </si>
  <si>
    <t>Count = 18</t>
  </si>
  <si>
    <t>G/L Asset Account = 101.3334-5 Meters-Services</t>
  </si>
  <si>
    <t>000349</t>
  </si>
  <si>
    <t>368</t>
  </si>
  <si>
    <t>Meters - Services</t>
  </si>
  <si>
    <t>000359</t>
  </si>
  <si>
    <t>378</t>
  </si>
  <si>
    <t>000291</t>
  </si>
  <si>
    <t>387</t>
  </si>
  <si>
    <t>000826</t>
  </si>
  <si>
    <t>881</t>
  </si>
  <si>
    <t>000381</t>
  </si>
  <si>
    <t>405</t>
  </si>
  <si>
    <t>000389</t>
  </si>
  <si>
    <t>414</t>
  </si>
  <si>
    <t>Meter Services</t>
  </si>
  <si>
    <t>000395</t>
  </si>
  <si>
    <t>421</t>
  </si>
  <si>
    <t>000401</t>
  </si>
  <si>
    <t>428</t>
  </si>
  <si>
    <t>000407</t>
  </si>
  <si>
    <t>434</t>
  </si>
  <si>
    <t>000410</t>
  </si>
  <si>
    <t>438</t>
  </si>
  <si>
    <t>000422</t>
  </si>
  <si>
    <t>450</t>
  </si>
  <si>
    <t>000427</t>
  </si>
  <si>
    <t>455</t>
  </si>
  <si>
    <t>000433</t>
  </si>
  <si>
    <t>461</t>
  </si>
  <si>
    <t>000437</t>
  </si>
  <si>
    <t>465</t>
  </si>
  <si>
    <t>000441</t>
  </si>
  <si>
    <t>470</t>
  </si>
  <si>
    <t>000449</t>
  </si>
  <si>
    <t>477</t>
  </si>
  <si>
    <t>000456</t>
  </si>
  <si>
    <t>484</t>
  </si>
  <si>
    <t>000462</t>
  </si>
  <si>
    <t>490</t>
  </si>
  <si>
    <t>000469</t>
  </si>
  <si>
    <t>497</t>
  </si>
  <si>
    <t>000443</t>
  </si>
  <si>
    <t>502</t>
  </si>
  <si>
    <t>000479</t>
  </si>
  <si>
    <t>510</t>
  </si>
  <si>
    <t>000015</t>
  </si>
  <si>
    <t>6</t>
  </si>
  <si>
    <t>3/4 PE Pipe"</t>
  </si>
  <si>
    <t>000026</t>
  </si>
  <si>
    <t>15</t>
  </si>
  <si>
    <t>1 Meters - Service"</t>
  </si>
  <si>
    <t>000042</t>
  </si>
  <si>
    <t>7</t>
  </si>
  <si>
    <t>3/4 Pressure Regulator"</t>
  </si>
  <si>
    <t>000043</t>
  </si>
  <si>
    <t>8</t>
  </si>
  <si>
    <t>3/4 Gate Valve"</t>
  </si>
  <si>
    <t>000044</t>
  </si>
  <si>
    <t>9</t>
  </si>
  <si>
    <t>1 PE Pipe"</t>
  </si>
  <si>
    <t>000045</t>
  </si>
  <si>
    <t>10</t>
  </si>
  <si>
    <t>000046</t>
  </si>
  <si>
    <t>11</t>
  </si>
  <si>
    <t>1 Pressure Regulator"</t>
  </si>
  <si>
    <t>000047</t>
  </si>
  <si>
    <t>12</t>
  </si>
  <si>
    <t>1 1/2 Pressure Regulator"</t>
  </si>
  <si>
    <t>000223</t>
  </si>
  <si>
    <t>243</t>
  </si>
  <si>
    <t>Retire Meter Services</t>
  </si>
  <si>
    <t>000002</t>
  </si>
  <si>
    <t>25</t>
  </si>
  <si>
    <t>000004</t>
  </si>
  <si>
    <t>26</t>
  </si>
  <si>
    <t>1 Gate Valve"</t>
  </si>
  <si>
    <t>000017</t>
  </si>
  <si>
    <t>24</t>
  </si>
  <si>
    <t>000018</t>
  </si>
  <si>
    <t>27</t>
  </si>
  <si>
    <t>1 Bronze Check Valve"</t>
  </si>
  <si>
    <t>000019</t>
  </si>
  <si>
    <t>28</t>
  </si>
  <si>
    <t>2 Bronze Ball Valve"</t>
  </si>
  <si>
    <t>000031</t>
  </si>
  <si>
    <t>29</t>
  </si>
  <si>
    <t>000054</t>
  </si>
  <si>
    <t>22</t>
  </si>
  <si>
    <t>000055</t>
  </si>
  <si>
    <t>23</t>
  </si>
  <si>
    <t>3/4 Gate Valves"</t>
  </si>
  <si>
    <t>000079</t>
  </si>
  <si>
    <t>86</t>
  </si>
  <si>
    <t>000097</t>
  </si>
  <si>
    <t>85</t>
  </si>
  <si>
    <t>000098</t>
  </si>
  <si>
    <t>87</t>
  </si>
  <si>
    <t>000099</t>
  </si>
  <si>
    <t>88</t>
  </si>
  <si>
    <t>001000</t>
  </si>
  <si>
    <t>1066</t>
  </si>
  <si>
    <t>001001</t>
  </si>
  <si>
    <t>1067</t>
  </si>
  <si>
    <t>3/4 PE Pipe-Hwy 100"</t>
  </si>
  <si>
    <t>000129</t>
  </si>
  <si>
    <t>120</t>
  </si>
  <si>
    <t>000130</t>
  </si>
  <si>
    <t>121</t>
  </si>
  <si>
    <t>000131</t>
  </si>
  <si>
    <t>122</t>
  </si>
  <si>
    <t>000132</t>
  </si>
  <si>
    <t>123</t>
  </si>
  <si>
    <t>2 Bronze Check Valve"</t>
  </si>
  <si>
    <t>000133</t>
  </si>
  <si>
    <t>124</t>
  </si>
  <si>
    <t>2 Bronze Wheel Gate Valve"</t>
  </si>
  <si>
    <t>000134</t>
  </si>
  <si>
    <t>125</t>
  </si>
  <si>
    <t>000135</t>
  </si>
  <si>
    <t>126</t>
  </si>
  <si>
    <t>2 Pressure Regulator"</t>
  </si>
  <si>
    <t>000016</t>
  </si>
  <si>
    <t>140</t>
  </si>
  <si>
    <t>000096</t>
  </si>
  <si>
    <t>139</t>
  </si>
  <si>
    <t>000147</t>
  </si>
  <si>
    <t>138</t>
  </si>
  <si>
    <t>3/4' PE Pipe</t>
  </si>
  <si>
    <t>000148</t>
  </si>
  <si>
    <t>141</t>
  </si>
  <si>
    <t>000163</t>
  </si>
  <si>
    <t>157</t>
  </si>
  <si>
    <t>000164</t>
  </si>
  <si>
    <t>158</t>
  </si>
  <si>
    <t>000165</t>
  </si>
  <si>
    <t>159</t>
  </si>
  <si>
    <t>000166</t>
  </si>
  <si>
    <t>160</t>
  </si>
  <si>
    <t>Salmon - Services</t>
  </si>
  <si>
    <t>000183</t>
  </si>
  <si>
    <t>177</t>
  </si>
  <si>
    <t>000184</t>
  </si>
  <si>
    <t>178</t>
  </si>
  <si>
    <t>000185</t>
  </si>
  <si>
    <t>179</t>
  </si>
  <si>
    <t>000186</t>
  </si>
  <si>
    <t>180</t>
  </si>
  <si>
    <t>000187</t>
  </si>
  <si>
    <t>181</t>
  </si>
  <si>
    <t>2 Blowoffs"</t>
  </si>
  <si>
    <t>000189</t>
  </si>
  <si>
    <t>182</t>
  </si>
  <si>
    <t>000190</t>
  </si>
  <si>
    <t>183</t>
  </si>
  <si>
    <t>000212</t>
  </si>
  <si>
    <t>206</t>
  </si>
  <si>
    <t>000213</t>
  </si>
  <si>
    <t>207</t>
  </si>
  <si>
    <t>000214</t>
  </si>
  <si>
    <t>208</t>
  </si>
  <si>
    <t>000215</t>
  </si>
  <si>
    <t>209</t>
  </si>
  <si>
    <t>000216</t>
  </si>
  <si>
    <t>210</t>
  </si>
  <si>
    <t>000217</t>
  </si>
  <si>
    <t>211</t>
  </si>
  <si>
    <t>000218</t>
  </si>
  <si>
    <t>212</t>
  </si>
  <si>
    <t>000279</t>
  </si>
  <si>
    <t>302</t>
  </si>
  <si>
    <t>Meter Installations 1/99</t>
  </si>
  <si>
    <t>000281</t>
  </si>
  <si>
    <t>305</t>
  </si>
  <si>
    <t>Meter Installations 2/99</t>
  </si>
  <si>
    <t>000284</t>
  </si>
  <si>
    <t>308</t>
  </si>
  <si>
    <t>Meter Installations 3/99</t>
  </si>
  <si>
    <t>000013</t>
  </si>
  <si>
    <t>292</t>
  </si>
  <si>
    <t>Meter Installations 4/99</t>
  </si>
  <si>
    <t>000252</t>
  </si>
  <si>
    <t>283</t>
  </si>
  <si>
    <t>Meter Installations - 1999</t>
  </si>
  <si>
    <t>000294</t>
  </si>
  <si>
    <t>320</t>
  </si>
  <si>
    <t>Meter Installations 2000</t>
  </si>
  <si>
    <t>000489</t>
  </si>
  <si>
    <t>519</t>
  </si>
  <si>
    <t>5/8 Meters - Services"</t>
  </si>
  <si>
    <t>000490</t>
  </si>
  <si>
    <t>520</t>
  </si>
  <si>
    <t>Meter Services - Misc Adjustment</t>
  </si>
  <si>
    <t>000288</t>
  </si>
  <si>
    <t>521</t>
  </si>
  <si>
    <t>000339</t>
  </si>
  <si>
    <t>522</t>
  </si>
  <si>
    <t>000340</t>
  </si>
  <si>
    <t>523</t>
  </si>
  <si>
    <t>000341</t>
  </si>
  <si>
    <t>524</t>
  </si>
  <si>
    <t>000342</t>
  </si>
  <si>
    <t>525</t>
  </si>
  <si>
    <t>000491</t>
  </si>
  <si>
    <t>526</t>
  </si>
  <si>
    <t>1 Meters - Services"</t>
  </si>
  <si>
    <t>000492</t>
  </si>
  <si>
    <t>527</t>
  </si>
  <si>
    <t>000493</t>
  </si>
  <si>
    <t>528</t>
  </si>
  <si>
    <t>Misc Entries Meters - Services</t>
  </si>
  <si>
    <t>000494</t>
  </si>
  <si>
    <t>529</t>
  </si>
  <si>
    <t>000495</t>
  </si>
  <si>
    <t>530</t>
  </si>
  <si>
    <t>000496</t>
  </si>
  <si>
    <t>531</t>
  </si>
  <si>
    <t>000497</t>
  </si>
  <si>
    <t>532</t>
  </si>
  <si>
    <t>000498</t>
  </si>
  <si>
    <t>533</t>
  </si>
  <si>
    <t>000499</t>
  </si>
  <si>
    <t>534</t>
  </si>
  <si>
    <t>000500</t>
  </si>
  <si>
    <t>535</t>
  </si>
  <si>
    <t>000501</t>
  </si>
  <si>
    <t>536</t>
  </si>
  <si>
    <t>Retire Meter - Services</t>
  </si>
  <si>
    <t>000539</t>
  </si>
  <si>
    <t>575</t>
  </si>
  <si>
    <t>000540</t>
  </si>
  <si>
    <t>576</t>
  </si>
  <si>
    <t>000545</t>
  </si>
  <si>
    <t>581</t>
  </si>
  <si>
    <t>000546</t>
  </si>
  <si>
    <t>582</t>
  </si>
  <si>
    <t>000554</t>
  </si>
  <si>
    <t>588</t>
  </si>
  <si>
    <t>5/8 Meters-Services"</t>
  </si>
  <si>
    <t>000555</t>
  </si>
  <si>
    <t>589</t>
  </si>
  <si>
    <t>1 Meters-Services"</t>
  </si>
  <si>
    <t>000560</t>
  </si>
  <si>
    <t>594</t>
  </si>
  <si>
    <t>000561</t>
  </si>
  <si>
    <t>595</t>
  </si>
  <si>
    <t>000575</t>
  </si>
  <si>
    <t>615</t>
  </si>
  <si>
    <t>000578</t>
  </si>
  <si>
    <t>618</t>
  </si>
  <si>
    <t>000566</t>
  </si>
  <si>
    <t>621</t>
  </si>
  <si>
    <t>000581</t>
  </si>
  <si>
    <t>622</t>
  </si>
  <si>
    <t>2 Meters-Services"</t>
  </si>
  <si>
    <t>000587</t>
  </si>
  <si>
    <t>627</t>
  </si>
  <si>
    <t>000589</t>
  </si>
  <si>
    <t>630</t>
  </si>
  <si>
    <t>000598</t>
  </si>
  <si>
    <t>639</t>
  </si>
  <si>
    <t>5/8 Meters - Installations"</t>
  </si>
  <si>
    <t>000604</t>
  </si>
  <si>
    <t>646</t>
  </si>
  <si>
    <t>000624</t>
  </si>
  <si>
    <t>665</t>
  </si>
  <si>
    <t>4 Fireline Installation"</t>
  </si>
  <si>
    <t>000626</t>
  </si>
  <si>
    <t>686</t>
  </si>
  <si>
    <t>000628</t>
  </si>
  <si>
    <t>677</t>
  </si>
  <si>
    <t>000629</t>
  </si>
  <si>
    <t>668</t>
  </si>
  <si>
    <t>000632</t>
  </si>
  <si>
    <t>671</t>
  </si>
  <si>
    <t>8 Fireline Installation"</t>
  </si>
  <si>
    <t>000635</t>
  </si>
  <si>
    <t>674</t>
  </si>
  <si>
    <t>000639</t>
  </si>
  <si>
    <t>680</t>
  </si>
  <si>
    <t>000642</t>
  </si>
  <si>
    <t>683</t>
  </si>
  <si>
    <t>000703</t>
  </si>
  <si>
    <t>744</t>
  </si>
  <si>
    <t>Retirement Costs</t>
  </si>
  <si>
    <t>000704</t>
  </si>
  <si>
    <t>745</t>
  </si>
  <si>
    <t>000705</t>
  </si>
  <si>
    <t>746</t>
  </si>
  <si>
    <t>000706</t>
  </si>
  <si>
    <t>747</t>
  </si>
  <si>
    <t>000707</t>
  </si>
  <si>
    <t>748</t>
  </si>
  <si>
    <t>Service Accessories Retired</t>
  </si>
  <si>
    <t>000708</t>
  </si>
  <si>
    <t>749</t>
  </si>
  <si>
    <t>000710</t>
  </si>
  <si>
    <t>751</t>
  </si>
  <si>
    <t>000693</t>
  </si>
  <si>
    <t>754</t>
  </si>
  <si>
    <t>5/8 Meter - Service"</t>
  </si>
  <si>
    <t>000722</t>
  </si>
  <si>
    <t>785</t>
  </si>
  <si>
    <t>000824</t>
  </si>
  <si>
    <t>879</t>
  </si>
  <si>
    <t>8 Fireline (Reclassed to Expense)"</t>
  </si>
  <si>
    <t>000720</t>
  </si>
  <si>
    <t>764</t>
  </si>
  <si>
    <t>8 Fireline"</t>
  </si>
  <si>
    <t>000724</t>
  </si>
  <si>
    <t>767</t>
  </si>
  <si>
    <t>000727</t>
  </si>
  <si>
    <t>770</t>
  </si>
  <si>
    <t>000732</t>
  </si>
  <si>
    <t>775</t>
  </si>
  <si>
    <t>1 Service Line"</t>
  </si>
  <si>
    <t>000745</t>
  </si>
  <si>
    <t>788</t>
  </si>
  <si>
    <t>000749</t>
  </si>
  <si>
    <t>792</t>
  </si>
  <si>
    <t>000752</t>
  </si>
  <si>
    <t>795</t>
  </si>
  <si>
    <t>000753</t>
  </si>
  <si>
    <t>796</t>
  </si>
  <si>
    <t>2 Meter - Service"</t>
  </si>
  <si>
    <t>000755</t>
  </si>
  <si>
    <t>813</t>
  </si>
  <si>
    <t>000770</t>
  </si>
  <si>
    <t>814</t>
  </si>
  <si>
    <t>5/8 Meters - Misc"</t>
  </si>
  <si>
    <t>000771</t>
  </si>
  <si>
    <t>815</t>
  </si>
  <si>
    <t>000792</t>
  </si>
  <si>
    <t>836</t>
  </si>
  <si>
    <t>000795</t>
  </si>
  <si>
    <t>839</t>
  </si>
  <si>
    <t>000798</t>
  </si>
  <si>
    <t>842</t>
  </si>
  <si>
    <t>000825</t>
  </si>
  <si>
    <t>880</t>
  </si>
  <si>
    <t>000830</t>
  </si>
  <si>
    <t>885</t>
  </si>
  <si>
    <t>5/8 Meters"</t>
  </si>
  <si>
    <t>000831</t>
  </si>
  <si>
    <t>886</t>
  </si>
  <si>
    <t>000827</t>
  </si>
  <si>
    <t>882</t>
  </si>
  <si>
    <t>000828</t>
  </si>
  <si>
    <t>883</t>
  </si>
  <si>
    <t>Retirement Costs less Material Returned to Inventory</t>
  </si>
  <si>
    <t>000832</t>
  </si>
  <si>
    <t>887</t>
  </si>
  <si>
    <t>000833</t>
  </si>
  <si>
    <t>888</t>
  </si>
  <si>
    <t>000834</t>
  </si>
  <si>
    <t>889</t>
  </si>
  <si>
    <t>000835</t>
  </si>
  <si>
    <t>890</t>
  </si>
  <si>
    <t>000836</t>
  </si>
  <si>
    <t>891</t>
  </si>
  <si>
    <t>000837</t>
  </si>
  <si>
    <t>892</t>
  </si>
  <si>
    <t>1 Meter"</t>
  </si>
  <si>
    <t>000838</t>
  </si>
  <si>
    <t>893</t>
  </si>
  <si>
    <t>000839</t>
  </si>
  <si>
    <t>894</t>
  </si>
  <si>
    <t>000840</t>
  </si>
  <si>
    <t>895</t>
  </si>
  <si>
    <t>2 Meter"</t>
  </si>
  <si>
    <t>000841</t>
  </si>
  <si>
    <t>896</t>
  </si>
  <si>
    <t>000842</t>
  </si>
  <si>
    <t>897</t>
  </si>
  <si>
    <t>000843</t>
  </si>
  <si>
    <t>898</t>
  </si>
  <si>
    <t>000844</t>
  </si>
  <si>
    <t>899</t>
  </si>
  <si>
    <t>000845</t>
  </si>
  <si>
    <t>900</t>
  </si>
  <si>
    <t>000829</t>
  </si>
  <si>
    <t>884</t>
  </si>
  <si>
    <t>Meter Study Costs</t>
  </si>
  <si>
    <t>000846</t>
  </si>
  <si>
    <t>901</t>
  </si>
  <si>
    <t>000911</t>
  </si>
  <si>
    <t>969</t>
  </si>
  <si>
    <t>000912</t>
  </si>
  <si>
    <t>970</t>
  </si>
  <si>
    <t>000913</t>
  </si>
  <si>
    <t>971</t>
  </si>
  <si>
    <t>000914</t>
  </si>
  <si>
    <t>972</t>
  </si>
  <si>
    <t>000915</t>
  </si>
  <si>
    <t>973</t>
  </si>
  <si>
    <t>000916</t>
  </si>
  <si>
    <t>974</t>
  </si>
  <si>
    <t>000917</t>
  </si>
  <si>
    <t>975</t>
  </si>
  <si>
    <t>000918</t>
  </si>
  <si>
    <t>976</t>
  </si>
  <si>
    <t>000935</t>
  </si>
  <si>
    <t>993</t>
  </si>
  <si>
    <t>000948</t>
  </si>
  <si>
    <t>1006</t>
  </si>
  <si>
    <t>3/4 Service Line"</t>
  </si>
  <si>
    <t>000952</t>
  </si>
  <si>
    <t>1011</t>
  </si>
  <si>
    <t>5/8 Meter"</t>
  </si>
  <si>
    <t>000957</t>
  </si>
  <si>
    <t>1016</t>
  </si>
  <si>
    <t>001002</t>
  </si>
  <si>
    <t>1068</t>
  </si>
  <si>
    <t>DISPOSAL-3/4 PE Pipe Hwy 100"</t>
  </si>
  <si>
    <t>000976</t>
  </si>
  <si>
    <t>1035</t>
  </si>
  <si>
    <t>000974</t>
  </si>
  <si>
    <t>1033</t>
  </si>
  <si>
    <t>15 x 24 Meter Box</t>
  </si>
  <si>
    <t>000975</t>
  </si>
  <si>
    <t>1034</t>
  </si>
  <si>
    <t>Raised Covered Meter Box</t>
  </si>
  <si>
    <t>000977</t>
  </si>
  <si>
    <t>1036</t>
  </si>
  <si>
    <t>001012</t>
  </si>
  <si>
    <t>1078</t>
  </si>
  <si>
    <t>001013</t>
  </si>
  <si>
    <t>1079</t>
  </si>
  <si>
    <t>1.5 Meter"</t>
  </si>
  <si>
    <t>001014</t>
  </si>
  <si>
    <t>1080</t>
  </si>
  <si>
    <t>4 Fireline w/ 1.5" Bypass Meter (S&amp;R Spec Bldg)"</t>
  </si>
  <si>
    <t>001015</t>
  </si>
  <si>
    <t>1081</t>
  </si>
  <si>
    <t>6 DCV w/ Bypass Meter (Speedco)"</t>
  </si>
  <si>
    <t>001022</t>
  </si>
  <si>
    <t>1088</t>
  </si>
  <si>
    <t>001025</t>
  </si>
  <si>
    <t>1091</t>
  </si>
  <si>
    <t>001028</t>
  </si>
  <si>
    <t>1094</t>
  </si>
  <si>
    <t>001033</t>
  </si>
  <si>
    <t>1099</t>
  </si>
  <si>
    <t>4 DCV w/ Bypass"</t>
  </si>
  <si>
    <t>001038</t>
  </si>
  <si>
    <t>1104</t>
  </si>
  <si>
    <t>Service Lines</t>
  </si>
  <si>
    <t>001043</t>
  </si>
  <si>
    <t>1109</t>
  </si>
  <si>
    <t>001046</t>
  </si>
  <si>
    <t>1113</t>
  </si>
  <si>
    <t>001050</t>
  </si>
  <si>
    <t>1116</t>
  </si>
  <si>
    <t>001061</t>
  </si>
  <si>
    <t>1127</t>
  </si>
  <si>
    <t>Replace / Upgrade Existing Service</t>
  </si>
  <si>
    <t>001062</t>
  </si>
  <si>
    <t>1128</t>
  </si>
  <si>
    <t>Misc 5/8 Meter Installation"</t>
  </si>
  <si>
    <t>001063</t>
  </si>
  <si>
    <t>1129</t>
  </si>
  <si>
    <t>4.5 Fireline Installation"</t>
  </si>
  <si>
    <t>001064</t>
  </si>
  <si>
    <t>1130</t>
  </si>
  <si>
    <t>Additional Material for S/L</t>
  </si>
  <si>
    <t>001071</t>
  </si>
  <si>
    <t>1138</t>
  </si>
  <si>
    <t>001074</t>
  </si>
  <si>
    <t>1141</t>
  </si>
  <si>
    <t>001180</t>
  </si>
  <si>
    <t>1247</t>
  </si>
  <si>
    <t>001088</t>
  </si>
  <si>
    <t>1155</t>
  </si>
  <si>
    <t>2 S/L"</t>
  </si>
  <si>
    <t>001116</t>
  </si>
  <si>
    <t>1183</t>
  </si>
  <si>
    <t>3/ S/L"</t>
  </si>
  <si>
    <t>001117</t>
  </si>
  <si>
    <t>1184</t>
  </si>
  <si>
    <t>1 S/L"</t>
  </si>
  <si>
    <t>001118</t>
  </si>
  <si>
    <t>1185</t>
  </si>
  <si>
    <t>001186</t>
  </si>
  <si>
    <t>1253</t>
  </si>
  <si>
    <t>001189</t>
  </si>
  <si>
    <t>1256</t>
  </si>
  <si>
    <t>001190</t>
  </si>
  <si>
    <t>1257</t>
  </si>
  <si>
    <t>001191</t>
  </si>
  <si>
    <t>1258</t>
  </si>
  <si>
    <t>001224</t>
  </si>
  <si>
    <t>1291</t>
  </si>
  <si>
    <t>6 DCV w/ Bypass Meter"</t>
  </si>
  <si>
    <t>001229</t>
  </si>
  <si>
    <t>1296</t>
  </si>
  <si>
    <t>001230</t>
  </si>
  <si>
    <t>1297</t>
  </si>
  <si>
    <t>001235</t>
  </si>
  <si>
    <t>1302</t>
  </si>
  <si>
    <t>Retirement of Services</t>
  </si>
  <si>
    <t>001236</t>
  </si>
  <si>
    <t>1303</t>
  </si>
  <si>
    <t>001237</t>
  </si>
  <si>
    <t>1304</t>
  </si>
  <si>
    <t>001242</t>
  </si>
  <si>
    <t>1309</t>
  </si>
  <si>
    <t>001247</t>
  </si>
  <si>
    <t>1314</t>
  </si>
  <si>
    <t>001250</t>
  </si>
  <si>
    <t>1317</t>
  </si>
  <si>
    <t>Additional Material-6 DCV"</t>
  </si>
  <si>
    <t>001257</t>
  </si>
  <si>
    <t>1324</t>
  </si>
  <si>
    <t>001261</t>
  </si>
  <si>
    <t>1328</t>
  </si>
  <si>
    <t>001271</t>
  </si>
  <si>
    <t>1339</t>
  </si>
  <si>
    <t>001289</t>
  </si>
  <si>
    <t>1358</t>
  </si>
  <si>
    <t>001292</t>
  </si>
  <si>
    <t>1361</t>
  </si>
  <si>
    <t>001293</t>
  </si>
  <si>
    <t>1362</t>
  </si>
  <si>
    <t>001298</t>
  </si>
  <si>
    <t>1367</t>
  </si>
  <si>
    <t>001313</t>
  </si>
  <si>
    <t>1381</t>
  </si>
  <si>
    <t>001302</t>
  </si>
  <si>
    <t>1375</t>
  </si>
  <si>
    <t>6 Fireline"</t>
  </si>
  <si>
    <t>001307</t>
  </si>
  <si>
    <t>1374</t>
  </si>
  <si>
    <t>Fireline</t>
  </si>
  <si>
    <t>001316</t>
  </si>
  <si>
    <t>1384</t>
  </si>
  <si>
    <t>001317</t>
  </si>
  <si>
    <t>1385</t>
  </si>
  <si>
    <t>001318</t>
  </si>
  <si>
    <t>1386</t>
  </si>
  <si>
    <t>001363</t>
  </si>
  <si>
    <t>1432</t>
  </si>
  <si>
    <t>3/5 Service Line"</t>
  </si>
  <si>
    <t>001391</t>
  </si>
  <si>
    <t>1460</t>
  </si>
  <si>
    <t>001392</t>
  </si>
  <si>
    <t>1461</t>
  </si>
  <si>
    <t>001393</t>
  </si>
  <si>
    <t>1462</t>
  </si>
  <si>
    <t>001394</t>
  </si>
  <si>
    <t>1463</t>
  </si>
  <si>
    <t>001395</t>
  </si>
  <si>
    <t>1464</t>
  </si>
  <si>
    <t>001398</t>
  </si>
  <si>
    <t>1467</t>
  </si>
  <si>
    <t>001401</t>
  </si>
  <si>
    <t>1470</t>
  </si>
  <si>
    <t>Retirement of Services Cost</t>
  </si>
  <si>
    <t>001402</t>
  </si>
  <si>
    <t>1471</t>
  </si>
  <si>
    <t>001407</t>
  </si>
  <si>
    <t>1476</t>
  </si>
  <si>
    <t>001410</t>
  </si>
  <si>
    <t>1479</t>
  </si>
  <si>
    <t>001414</t>
  </si>
  <si>
    <t>1482</t>
  </si>
  <si>
    <t>001423</t>
  </si>
  <si>
    <t>1492</t>
  </si>
  <si>
    <t>001426</t>
  </si>
  <si>
    <t>1495</t>
  </si>
  <si>
    <t>001431</t>
  </si>
  <si>
    <t>1500</t>
  </si>
  <si>
    <t>001456</t>
  </si>
  <si>
    <t>1525</t>
  </si>
  <si>
    <t>001460</t>
  </si>
  <si>
    <t>1529</t>
  </si>
  <si>
    <t>4 Meter"</t>
  </si>
  <si>
    <t>001469</t>
  </si>
  <si>
    <t>1538</t>
  </si>
  <si>
    <t>001475</t>
  </si>
  <si>
    <t>1543</t>
  </si>
  <si>
    <t>Change 4 to 8" Fireline (Huish)"</t>
  </si>
  <si>
    <t>001476</t>
  </si>
  <si>
    <t>1544</t>
  </si>
  <si>
    <t>4 Fireline-Vermont Precision"</t>
  </si>
  <si>
    <t>001471</t>
  </si>
  <si>
    <t>1552</t>
  </si>
  <si>
    <t>001491</t>
  </si>
  <si>
    <t>1560</t>
  </si>
  <si>
    <t>001520</t>
  </si>
  <si>
    <t>1589</t>
  </si>
  <si>
    <t>ABANDONED PLANT-I-65, Hwy 100 to Salem Rd Relocation</t>
  </si>
  <si>
    <t>001521</t>
  </si>
  <si>
    <t>1590</t>
  </si>
  <si>
    <t>NRV DEPR ADJ-ABANDONED PLANT-I-65, Hwy 100 to Salem Rd Relocation</t>
  </si>
  <si>
    <t>001522</t>
  </si>
  <si>
    <t>1591</t>
  </si>
  <si>
    <t>NRV DEPR ADJ-ABANDONED PLANT-1 S/L (1986)"</t>
  </si>
  <si>
    <t>001523</t>
  </si>
  <si>
    <t>1592</t>
  </si>
  <si>
    <t>NRV DEPR ADJ-ABANDONED PLANT-1 S/L (1990)"</t>
  </si>
  <si>
    <t>001524</t>
  </si>
  <si>
    <t>1593</t>
  </si>
  <si>
    <t>NRV DEPR ADJ-ABANDONED PLANT-1 S/L (1992)"</t>
  </si>
  <si>
    <t>001525</t>
  </si>
  <si>
    <t>1594</t>
  </si>
  <si>
    <t>NRV DEPR ADJ-ABANDONED PLANT-2 S/L (1992)"</t>
  </si>
  <si>
    <t>001526</t>
  </si>
  <si>
    <t>1595</t>
  </si>
  <si>
    <t>NRV DEPR ADJ-ABANDONED PLANT-2 S/L (1996)"</t>
  </si>
  <si>
    <t>001530</t>
  </si>
  <si>
    <t>1601</t>
  </si>
  <si>
    <t>001538</t>
  </si>
  <si>
    <t>1607</t>
  </si>
  <si>
    <t>001541</t>
  </si>
  <si>
    <t>1610</t>
  </si>
  <si>
    <t>2008 Retirement of Services Costs</t>
  </si>
  <si>
    <t>001561</t>
  </si>
  <si>
    <t>1630</t>
  </si>
  <si>
    <t>001562</t>
  </si>
  <si>
    <t>1631</t>
  </si>
  <si>
    <t>001570</t>
  </si>
  <si>
    <t>1639</t>
  </si>
  <si>
    <t>001593</t>
  </si>
  <si>
    <t>1662</t>
  </si>
  <si>
    <t>001594</t>
  </si>
  <si>
    <t>1663</t>
  </si>
  <si>
    <t>2 Service Line"</t>
  </si>
  <si>
    <t>001598</t>
  </si>
  <si>
    <t>1667</t>
  </si>
  <si>
    <t>001607</t>
  </si>
  <si>
    <t>1676</t>
  </si>
  <si>
    <t>001614</t>
  </si>
  <si>
    <t>1683</t>
  </si>
  <si>
    <t>001619</t>
  </si>
  <si>
    <t>1688</t>
  </si>
  <si>
    <t>001626</t>
  </si>
  <si>
    <t>1695</t>
  </si>
  <si>
    <t>001627</t>
  </si>
  <si>
    <t>1696</t>
  </si>
  <si>
    <t>1 Meters"</t>
  </si>
  <si>
    <t>001636</t>
  </si>
  <si>
    <t>1705</t>
  </si>
  <si>
    <t>4 Fireline - Oasis Bar &amp; Grill"</t>
  </si>
  <si>
    <t>001637</t>
  </si>
  <si>
    <t>1706</t>
  </si>
  <si>
    <t>Fireline - Comfort Inn</t>
  </si>
  <si>
    <t>001638</t>
  </si>
  <si>
    <t>1707</t>
  </si>
  <si>
    <t>Delk Labor &amp; Equipment charged to 635-5</t>
  </si>
  <si>
    <t>001649</t>
  </si>
  <si>
    <t>1718</t>
  </si>
  <si>
    <t>001657</t>
  </si>
  <si>
    <t>1726</t>
  </si>
  <si>
    <t>001662</t>
  </si>
  <si>
    <t>1730</t>
  </si>
  <si>
    <t>Services - SC Project 13</t>
  </si>
  <si>
    <t>001666</t>
  </si>
  <si>
    <t>1735</t>
  </si>
  <si>
    <t>Firelines, Salmons MM, Indirect Costs</t>
  </si>
  <si>
    <t>001670</t>
  </si>
  <si>
    <t>1739</t>
  </si>
  <si>
    <t>Reclass Balance in Retirement Account</t>
  </si>
  <si>
    <t>001672</t>
  </si>
  <si>
    <t>1741</t>
  </si>
  <si>
    <t>Disposal - (100') 3/4 Service Line - SC Project 13"</t>
  </si>
  <si>
    <t>001676</t>
  </si>
  <si>
    <t>1745</t>
  </si>
  <si>
    <t>Disposal - (100') 3/4 Service Line - SC Project 13 (Depr Exp Adj for NRV)"</t>
  </si>
  <si>
    <t>001677</t>
  </si>
  <si>
    <t>1746</t>
  </si>
  <si>
    <t>001685</t>
  </si>
  <si>
    <t>1754</t>
  </si>
  <si>
    <t>001686</t>
  </si>
  <si>
    <t>1755</t>
  </si>
  <si>
    <t>001693</t>
  </si>
  <si>
    <t>1762</t>
  </si>
  <si>
    <t>001705</t>
  </si>
  <si>
    <t>1774</t>
  </si>
  <si>
    <t>001714</t>
  </si>
  <si>
    <t>1782</t>
  </si>
  <si>
    <t>Labor - Retire Service</t>
  </si>
  <si>
    <t>001717</t>
  </si>
  <si>
    <t>1786</t>
  </si>
  <si>
    <t>001724</t>
  </si>
  <si>
    <t>1793</t>
  </si>
  <si>
    <t>001727</t>
  </si>
  <si>
    <t>1796</t>
  </si>
  <si>
    <t>001735</t>
  </si>
  <si>
    <t>1804</t>
  </si>
  <si>
    <t>001739</t>
  </si>
  <si>
    <t>1808</t>
  </si>
  <si>
    <t>001743</t>
  </si>
  <si>
    <t>1811</t>
  </si>
  <si>
    <t>001747</t>
  </si>
  <si>
    <t>1816</t>
  </si>
  <si>
    <t>001752</t>
  </si>
  <si>
    <t>1821</t>
  </si>
  <si>
    <t>Indirect Costs</t>
  </si>
  <si>
    <t>001760</t>
  </si>
  <si>
    <t>1829</t>
  </si>
  <si>
    <t>001762</t>
  </si>
  <si>
    <t>1831</t>
  </si>
  <si>
    <t>001844</t>
  </si>
  <si>
    <t>1857</t>
  </si>
  <si>
    <t>2010 Retirement of Services.  Total Costs less Inventory Returned</t>
  </si>
  <si>
    <t>001848</t>
  </si>
  <si>
    <t>1844</t>
  </si>
  <si>
    <t>001849</t>
  </si>
  <si>
    <t>1845</t>
  </si>
  <si>
    <t>001854</t>
  </si>
  <si>
    <t>1850</t>
  </si>
  <si>
    <t>001859</t>
  </si>
  <si>
    <t>1855</t>
  </si>
  <si>
    <t>Qtr4 CIP - Key Oil-4 DCV</t>
  </si>
  <si>
    <t>001767</t>
  </si>
  <si>
    <t>1864</t>
  </si>
  <si>
    <t>001792</t>
  </si>
  <si>
    <t>1868</t>
  </si>
  <si>
    <t>001838</t>
  </si>
  <si>
    <t>1871</t>
  </si>
  <si>
    <t>001839</t>
  </si>
  <si>
    <t>1872</t>
  </si>
  <si>
    <t>001779</t>
  </si>
  <si>
    <t>1877</t>
  </si>
  <si>
    <t>001999</t>
  </si>
  <si>
    <t>1882</t>
  </si>
  <si>
    <t>Fire Vaults - Stateline Bingo, Mitchellville Welcome Ctr</t>
  </si>
  <si>
    <t>001895</t>
  </si>
  <si>
    <t>1895</t>
  </si>
  <si>
    <t>001937</t>
  </si>
  <si>
    <t>1900</t>
  </si>
  <si>
    <t>8 Fireline (TSC)"</t>
  </si>
  <si>
    <t>001942</t>
  </si>
  <si>
    <t>1905</t>
  </si>
  <si>
    <t>Service Lines &amp; Crossings - Blackberry Ridge</t>
  </si>
  <si>
    <t>001945</t>
  </si>
  <si>
    <t>1908</t>
  </si>
  <si>
    <t>001920</t>
  </si>
  <si>
    <t>1911</t>
  </si>
  <si>
    <t>001954</t>
  </si>
  <si>
    <t>1915</t>
  </si>
  <si>
    <t>001799</t>
  </si>
  <si>
    <t>1929</t>
  </si>
  <si>
    <t>Retirement of Services Costs - 2011</t>
  </si>
  <si>
    <t>001926</t>
  </si>
  <si>
    <t>1923</t>
  </si>
  <si>
    <t>4 Fireline-Raines Drive"</t>
  </si>
  <si>
    <t>001994</t>
  </si>
  <si>
    <t>1918</t>
  </si>
  <si>
    <t>001862</t>
  </si>
  <si>
    <t>1930</t>
  </si>
  <si>
    <t>001863</t>
  </si>
  <si>
    <t>1931</t>
  </si>
  <si>
    <t>001775</t>
  </si>
  <si>
    <t>1944</t>
  </si>
  <si>
    <t>001832</t>
  </si>
  <si>
    <t>1939</t>
  </si>
  <si>
    <t>Addl Matls - TSC Fire Vault</t>
  </si>
  <si>
    <t>001778</t>
  </si>
  <si>
    <t>1947</t>
  </si>
  <si>
    <t>001890</t>
  </si>
  <si>
    <t>1950</t>
  </si>
  <si>
    <t>001879</t>
  </si>
  <si>
    <t>1953</t>
  </si>
  <si>
    <t>002007</t>
  </si>
  <si>
    <t>1965</t>
  </si>
  <si>
    <t>002008</t>
  </si>
  <si>
    <t>1966</t>
  </si>
  <si>
    <t>001885</t>
  </si>
  <si>
    <t>1971</t>
  </si>
  <si>
    <t>001985</t>
  </si>
  <si>
    <t>1972</t>
  </si>
  <si>
    <t>001835</t>
  </si>
  <si>
    <t>1974</t>
  </si>
  <si>
    <t>S/L Replacements - Quarterly Transfer</t>
  </si>
  <si>
    <t>001892</t>
  </si>
  <si>
    <t>1978</t>
  </si>
  <si>
    <t>001957</t>
  </si>
  <si>
    <t>1981</t>
  </si>
  <si>
    <t>001887</t>
  </si>
  <si>
    <t>1984</t>
  </si>
  <si>
    <t>001784</t>
  </si>
  <si>
    <t>1995</t>
  </si>
  <si>
    <t>001785</t>
  </si>
  <si>
    <t>1996</t>
  </si>
  <si>
    <t>001786</t>
  </si>
  <si>
    <t>1997</t>
  </si>
  <si>
    <t>001787</t>
  </si>
  <si>
    <t>1998</t>
  </si>
  <si>
    <t>001788</t>
  </si>
  <si>
    <t>1999</t>
  </si>
  <si>
    <t>001789</t>
  </si>
  <si>
    <t>2000</t>
  </si>
  <si>
    <t>001869</t>
  </si>
  <si>
    <t>2015</t>
  </si>
  <si>
    <t>001871</t>
  </si>
  <si>
    <t>2017</t>
  </si>
  <si>
    <t>Service Line Replacements</t>
  </si>
  <si>
    <t>002021</t>
  </si>
  <si>
    <t>2007</t>
  </si>
  <si>
    <t>002022</t>
  </si>
  <si>
    <t>2008</t>
  </si>
  <si>
    <t>Retirement of Services Costs-2012</t>
  </si>
  <si>
    <t>001933</t>
  </si>
  <si>
    <t>2023</t>
  </si>
  <si>
    <t>001934</t>
  </si>
  <si>
    <t>2024</t>
  </si>
  <si>
    <t>001903</t>
  </si>
  <si>
    <t>2029</t>
  </si>
  <si>
    <t>001946</t>
  </si>
  <si>
    <t>2030</t>
  </si>
  <si>
    <t>001947</t>
  </si>
  <si>
    <t>2031</t>
  </si>
  <si>
    <t>001797</t>
  </si>
  <si>
    <t>2038</t>
  </si>
  <si>
    <t>001808</t>
  </si>
  <si>
    <t>2046</t>
  </si>
  <si>
    <t>001809</t>
  </si>
  <si>
    <t>2047</t>
  </si>
  <si>
    <t>001912</t>
  </si>
  <si>
    <t>2056</t>
  </si>
  <si>
    <t>1 Meter</t>
  </si>
  <si>
    <t>001955</t>
  </si>
  <si>
    <t>2058</t>
  </si>
  <si>
    <t>S/L Replacements, Retirement Costs</t>
  </si>
  <si>
    <t>002000</t>
  </si>
  <si>
    <t>2061</t>
  </si>
  <si>
    <t>001967</t>
  </si>
  <si>
    <t>2064</t>
  </si>
  <si>
    <t>001823</t>
  </si>
  <si>
    <t>2076</t>
  </si>
  <si>
    <t>S/L &amp; Meter Assy Replacements, Retirement Costs</t>
  </si>
  <si>
    <t>001829</t>
  </si>
  <si>
    <t>2082</t>
  </si>
  <si>
    <t>001965</t>
  </si>
  <si>
    <t>2083</t>
  </si>
  <si>
    <t>001974</t>
  </si>
  <si>
    <t>2071</t>
  </si>
  <si>
    <t>Hwy 31W Relocation - I65 to Tenn</t>
  </si>
  <si>
    <t>002047</t>
  </si>
  <si>
    <t>2090</t>
  </si>
  <si>
    <t>002048</t>
  </si>
  <si>
    <t>2091</t>
  </si>
  <si>
    <t>002049</t>
  </si>
  <si>
    <t>2092</t>
  </si>
  <si>
    <t>001961</t>
  </si>
  <si>
    <t>2100</t>
  </si>
  <si>
    <t>001976</t>
  </si>
  <si>
    <t>2107</t>
  </si>
  <si>
    <t>S/L &amp; Meter Assy Replacements,</t>
  </si>
  <si>
    <t>002043</t>
  </si>
  <si>
    <t>2123</t>
  </si>
  <si>
    <t>Retirement of Services Costs - 2013</t>
  </si>
  <si>
    <t>002058</t>
  </si>
  <si>
    <t>5/8" Meters</t>
  </si>
  <si>
    <t>002064</t>
  </si>
  <si>
    <t>002065</t>
  </si>
  <si>
    <t>1" Meter</t>
  </si>
  <si>
    <t>002072</t>
  </si>
  <si>
    <t>Service Line &amp; Meter Assy Replacements</t>
  </si>
  <si>
    <t>002068</t>
  </si>
  <si>
    <t>002077</t>
  </si>
  <si>
    <t>002078</t>
  </si>
  <si>
    <t>S/L Replacements</t>
  </si>
  <si>
    <t>002085</t>
  </si>
  <si>
    <t>002089</t>
  </si>
  <si>
    <t>002091</t>
  </si>
  <si>
    <t>002103</t>
  </si>
  <si>
    <t>S/L &amp; Meter Assy Replacements</t>
  </si>
  <si>
    <t>002101</t>
  </si>
  <si>
    <t>002106</t>
  </si>
  <si>
    <t>002111</t>
  </si>
  <si>
    <t>Retirement of Services Costs</t>
  </si>
  <si>
    <t>002117</t>
  </si>
  <si>
    <t>2" Tops, S/L, and Meter Assy Replacements</t>
  </si>
  <si>
    <t>002122</t>
  </si>
  <si>
    <t>002123</t>
  </si>
  <si>
    <t>1" Meters</t>
  </si>
  <si>
    <t>002129</t>
  </si>
  <si>
    <t>002133</t>
  </si>
  <si>
    <t>002142</t>
  </si>
  <si>
    <t>S/L and Meter Assy Replacements</t>
  </si>
  <si>
    <t>002136</t>
  </si>
  <si>
    <t>002145</t>
  </si>
  <si>
    <t>002147</t>
  </si>
  <si>
    <t>002146</t>
  </si>
  <si>
    <t>002174</t>
  </si>
  <si>
    <t>002175</t>
  </si>
  <si>
    <t>002176</t>
  </si>
  <si>
    <t>002177</t>
  </si>
  <si>
    <t>002178</t>
  </si>
  <si>
    <t>002179</t>
  </si>
  <si>
    <t>002180</t>
  </si>
  <si>
    <t>2" Meters</t>
  </si>
  <si>
    <t>002187</t>
  </si>
  <si>
    <t>002194</t>
  </si>
  <si>
    <t>Meter Changeouts, Addl Installation Costs</t>
  </si>
  <si>
    <t>002197</t>
  </si>
  <si>
    <t>002217</t>
  </si>
  <si>
    <t>2015 Retirement of Services Costs</t>
  </si>
  <si>
    <t>002208</t>
  </si>
  <si>
    <t>002209</t>
  </si>
  <si>
    <t>002210</t>
  </si>
  <si>
    <t>002235</t>
  </si>
  <si>
    <t>002236</t>
  </si>
  <si>
    <t>002237</t>
  </si>
  <si>
    <t>002245</t>
  </si>
  <si>
    <t>002246</t>
  </si>
  <si>
    <t>002238</t>
  </si>
  <si>
    <t>002244</t>
  </si>
  <si>
    <t>002264</t>
  </si>
  <si>
    <t>002262</t>
  </si>
  <si>
    <t>002268</t>
  </si>
  <si>
    <t>002276</t>
  </si>
  <si>
    <t>(1) 1" Meter, 6" Fire Meter-Sumitomo</t>
  </si>
  <si>
    <t>002277</t>
  </si>
  <si>
    <t>002281</t>
  </si>
  <si>
    <t>Retirement of Services Costs - 2016</t>
  </si>
  <si>
    <t>002286</t>
  </si>
  <si>
    <t>002287</t>
  </si>
  <si>
    <t>002290</t>
  </si>
  <si>
    <t>002296</t>
  </si>
  <si>
    <t>Meter Changeouts, Indirect Costs</t>
  </si>
  <si>
    <t>002298</t>
  </si>
  <si>
    <t>002302</t>
  </si>
  <si>
    <t>002303</t>
  </si>
  <si>
    <t>002304</t>
  </si>
  <si>
    <t>002305</t>
  </si>
  <si>
    <t>002306</t>
  </si>
  <si>
    <t>002307</t>
  </si>
  <si>
    <t>002327</t>
  </si>
  <si>
    <t>Changeouts, Firelines-Hunt Ford, Fritz Winter</t>
  </si>
  <si>
    <t>002329</t>
  </si>
  <si>
    <t>002345</t>
  </si>
  <si>
    <t>002346</t>
  </si>
  <si>
    <t>002351</t>
  </si>
  <si>
    <t>002354</t>
  </si>
  <si>
    <t>Meter Changeouts, Addl Costs-Meter Installs</t>
  </si>
  <si>
    <t>002356</t>
  </si>
  <si>
    <t>002365</t>
  </si>
  <si>
    <t>002374</t>
  </si>
  <si>
    <t>Service Lines-100E Relocation</t>
  </si>
  <si>
    <t>002378</t>
  </si>
  <si>
    <t>Service Lines-31W Reloc I65 to 1008</t>
  </si>
  <si>
    <t>002366</t>
  </si>
  <si>
    <t>002367</t>
  </si>
  <si>
    <t>002386</t>
  </si>
  <si>
    <t>6" Fire Meter - Page Dr</t>
  </si>
  <si>
    <t>002387</t>
  </si>
  <si>
    <t>Indirect &amp; Addl Costs</t>
  </si>
  <si>
    <t>002390</t>
  </si>
  <si>
    <t>002396</t>
  </si>
  <si>
    <t>002398</t>
  </si>
  <si>
    <t>Retirement of Svcs Costs less Matls returned to Inventory</t>
  </si>
  <si>
    <t>002405</t>
  </si>
  <si>
    <t>002406</t>
  </si>
  <si>
    <t>002413</t>
  </si>
  <si>
    <t>002414</t>
  </si>
  <si>
    <t>Hwy100W Spot Improvements</t>
  </si>
  <si>
    <t>002415</t>
  </si>
  <si>
    <t>S/L &amp; Meter Assy Replacement</t>
  </si>
  <si>
    <t>002423</t>
  </si>
  <si>
    <t>002428</t>
  </si>
  <si>
    <t>002429</t>
  </si>
  <si>
    <t>002430</t>
  </si>
  <si>
    <t>002431</t>
  </si>
  <si>
    <t>002432</t>
  </si>
  <si>
    <t>002443</t>
  </si>
  <si>
    <t>002450</t>
  </si>
  <si>
    <t>002451</t>
  </si>
  <si>
    <t>002456</t>
  </si>
  <si>
    <t>002459</t>
  </si>
  <si>
    <t>002490</t>
  </si>
  <si>
    <t>MCO's, Indirect Costs</t>
  </si>
  <si>
    <t>002491</t>
  </si>
  <si>
    <t>002465</t>
  </si>
  <si>
    <t>002466</t>
  </si>
  <si>
    <t>002469</t>
  </si>
  <si>
    <t>002471</t>
  </si>
  <si>
    <t>002472</t>
  </si>
  <si>
    <t>002473</t>
  </si>
  <si>
    <t>Installs, Indirect, MCOs</t>
  </si>
  <si>
    <t>002474</t>
  </si>
  <si>
    <t>002502</t>
  </si>
  <si>
    <t>002504</t>
  </si>
  <si>
    <t>002510</t>
  </si>
  <si>
    <t>6" DCV, 6" Fire Meter, MCOs</t>
  </si>
  <si>
    <t>002512</t>
  </si>
  <si>
    <t>002516</t>
  </si>
  <si>
    <t>002517</t>
  </si>
  <si>
    <t>002518</t>
  </si>
  <si>
    <t>002536</t>
  </si>
  <si>
    <t>002537</t>
  </si>
  <si>
    <t>002529</t>
  </si>
  <si>
    <t>MCO's, Meter for Leak Detection</t>
  </si>
  <si>
    <t>002531</t>
  </si>
  <si>
    <t>002533</t>
  </si>
  <si>
    <t>S/L &amp; Mtr Assy Replacements</t>
  </si>
  <si>
    <t>002542</t>
  </si>
  <si>
    <t>002548</t>
  </si>
  <si>
    <t>002549</t>
  </si>
  <si>
    <t>002560</t>
  </si>
  <si>
    <t>002561</t>
  </si>
  <si>
    <t>002567</t>
  </si>
  <si>
    <t>Abandoned S/L's</t>
  </si>
  <si>
    <t>002568</t>
  </si>
  <si>
    <t>Abandoned S/L's (NRV)</t>
  </si>
  <si>
    <t>002569</t>
  </si>
  <si>
    <t>002572</t>
  </si>
  <si>
    <t>002575</t>
  </si>
  <si>
    <t>4" Taeyang DCV, MCO's, Addl Costs</t>
  </si>
  <si>
    <t>002578</t>
  </si>
  <si>
    <t>002585</t>
  </si>
  <si>
    <t>002588</t>
  </si>
  <si>
    <t>002589</t>
  </si>
  <si>
    <t>002595</t>
  </si>
  <si>
    <t>002596</t>
  </si>
  <si>
    <t>002604</t>
  </si>
  <si>
    <t>002605</t>
  </si>
  <si>
    <t>002609</t>
  </si>
  <si>
    <t>002613</t>
  </si>
  <si>
    <t>002614</t>
  </si>
  <si>
    <t>002615</t>
  </si>
  <si>
    <t>AMR MCOs, Indirecct Costs</t>
  </si>
  <si>
    <t>002616</t>
  </si>
  <si>
    <t>002629</t>
  </si>
  <si>
    <t>002635</t>
  </si>
  <si>
    <t>002636</t>
  </si>
  <si>
    <t>002643</t>
  </si>
  <si>
    <t>002642</t>
  </si>
  <si>
    <t>002651</t>
  </si>
  <si>
    <t>002658</t>
  </si>
  <si>
    <t>5/8" Meters-AMR</t>
  </si>
  <si>
    <t>002659</t>
  </si>
  <si>
    <t>CIP Retirement Costs for 2020</t>
  </si>
  <si>
    <t>002660</t>
  </si>
  <si>
    <t>6" DCV, 4" Mtr-Ky Downs, AMR/MCO, Indirect Costs</t>
  </si>
  <si>
    <t>002661</t>
  </si>
  <si>
    <t>002679</t>
  </si>
  <si>
    <t>002680</t>
  </si>
  <si>
    <t>002681</t>
  </si>
  <si>
    <t>002684</t>
  </si>
  <si>
    <t>4" DCV-Raines Dr, Other Misc/Indirect Costs</t>
  </si>
  <si>
    <t>002687</t>
  </si>
  <si>
    <t>002697</t>
  </si>
  <si>
    <t>002698</t>
  </si>
  <si>
    <t>002699</t>
  </si>
  <si>
    <t>002700</t>
  </si>
  <si>
    <t>002708</t>
  </si>
  <si>
    <t>002719</t>
  </si>
  <si>
    <t>5/8" Meters AMR</t>
  </si>
  <si>
    <t>002722</t>
  </si>
  <si>
    <t>6" DCV w/ 2" Bypass</t>
  </si>
  <si>
    <t>002723</t>
  </si>
  <si>
    <t>6" Fire Meter</t>
  </si>
  <si>
    <t>002724</t>
  </si>
  <si>
    <t>002725</t>
  </si>
  <si>
    <t>002720</t>
  </si>
  <si>
    <t>002721</t>
  </si>
  <si>
    <t>002735</t>
  </si>
  <si>
    <t>002739</t>
  </si>
  <si>
    <t>002744</t>
  </si>
  <si>
    <t>002748</t>
  </si>
  <si>
    <t>002755</t>
  </si>
  <si>
    <t>002757</t>
  </si>
  <si>
    <t>002764</t>
  </si>
  <si>
    <t>4" Fire Service</t>
  </si>
  <si>
    <t>002767</t>
  </si>
  <si>
    <t>MCO's, AMR Project (JC), Indirect Capital</t>
  </si>
  <si>
    <t>002771</t>
  </si>
  <si>
    <t>002773</t>
  </si>
  <si>
    <t>Retirement of Services Costs - 2021</t>
  </si>
  <si>
    <t>002779</t>
  </si>
  <si>
    <t>5/8" AMR Meters</t>
  </si>
  <si>
    <t>002780</t>
  </si>
  <si>
    <t>002788</t>
  </si>
  <si>
    <t>002790</t>
  </si>
  <si>
    <t>1" AMR Meters</t>
  </si>
  <si>
    <t>002793</t>
  </si>
  <si>
    <t>1" AMR Meter</t>
  </si>
  <si>
    <t>002802</t>
  </si>
  <si>
    <t>002805</t>
  </si>
  <si>
    <t>002806</t>
  </si>
  <si>
    <t>002807</t>
  </si>
  <si>
    <t>002808</t>
  </si>
  <si>
    <t>002822</t>
  </si>
  <si>
    <t>002825</t>
  </si>
  <si>
    <t>002826</t>
  </si>
  <si>
    <t>6" Fire Mtr (Spec 5), AMR Project, MCO's</t>
  </si>
  <si>
    <t>002831</t>
  </si>
  <si>
    <t>002832</t>
  </si>
  <si>
    <t>002839</t>
  </si>
  <si>
    <t>002841</t>
  </si>
  <si>
    <t>MCOs, 2" Meter-Lake Springs Rd</t>
  </si>
  <si>
    <t>002845</t>
  </si>
  <si>
    <t>S/L &amp; Mtr Assy Replacement</t>
  </si>
  <si>
    <t>002849</t>
  </si>
  <si>
    <t>002850</t>
  </si>
  <si>
    <t>002856</t>
  </si>
  <si>
    <t>002862</t>
  </si>
  <si>
    <t>Fire Service - 5629 Nashville Rd</t>
  </si>
  <si>
    <t>002864</t>
  </si>
  <si>
    <t>Fire Service - 310 Ronnie Clark Dr-Spec 11</t>
  </si>
  <si>
    <t>002866</t>
  </si>
  <si>
    <t>002869</t>
  </si>
  <si>
    <t>002872</t>
  </si>
  <si>
    <t>2022 Retirement of Services Costs</t>
  </si>
  <si>
    <t>Count = 557</t>
  </si>
  <si>
    <t>G/L Asset Account = 101.3344-5 Meters</t>
  </si>
  <si>
    <t>000350</t>
  </si>
  <si>
    <t>369</t>
  </si>
  <si>
    <t>Meters</t>
  </si>
  <si>
    <t>000107</t>
  </si>
  <si>
    <t>379</t>
  </si>
  <si>
    <t>000289</t>
  </si>
  <si>
    <t>388</t>
  </si>
  <si>
    <t>000847</t>
  </si>
  <si>
    <t>902</t>
  </si>
  <si>
    <t>000382</t>
  </si>
  <si>
    <t>406</t>
  </si>
  <si>
    <t>000390</t>
  </si>
  <si>
    <t>415</t>
  </si>
  <si>
    <t>000344</t>
  </si>
  <si>
    <t>422</t>
  </si>
  <si>
    <t>000402</t>
  </si>
  <si>
    <t>429</t>
  </si>
  <si>
    <t>000408</t>
  </si>
  <si>
    <t>435</t>
  </si>
  <si>
    <t>000411</t>
  </si>
  <si>
    <t>439</t>
  </si>
  <si>
    <t>000423</t>
  </si>
  <si>
    <t>451</t>
  </si>
  <si>
    <t>000428</t>
  </si>
  <si>
    <t>456</t>
  </si>
  <si>
    <t>000434</t>
  </si>
  <si>
    <t>462</t>
  </si>
  <si>
    <t>000338</t>
  </si>
  <si>
    <t>466</t>
  </si>
  <si>
    <t>000442</t>
  </si>
  <si>
    <t>471</t>
  </si>
  <si>
    <t>000450</t>
  </si>
  <si>
    <t>478</t>
  </si>
  <si>
    <t>000457</t>
  </si>
  <si>
    <t>485</t>
  </si>
  <si>
    <t>000463</t>
  </si>
  <si>
    <t>491</t>
  </si>
  <si>
    <t>000470</t>
  </si>
  <si>
    <t>498</t>
  </si>
  <si>
    <t>000345</t>
  </si>
  <si>
    <t>503</t>
  </si>
  <si>
    <t>000480</t>
  </si>
  <si>
    <t>511</t>
  </si>
  <si>
    <t>000023</t>
  </si>
  <si>
    <t>13</t>
  </si>
  <si>
    <t>000025</t>
  </si>
  <si>
    <t>14</t>
  </si>
  <si>
    <t>2 Meters"</t>
  </si>
  <si>
    <t>000003</t>
  </si>
  <si>
    <t>244</t>
  </si>
  <si>
    <t>000032</t>
  </si>
  <si>
    <t>30</t>
  </si>
  <si>
    <t>000033</t>
  </si>
  <si>
    <t>31</t>
  </si>
  <si>
    <t>000034</t>
  </si>
  <si>
    <t>32</t>
  </si>
  <si>
    <t>Sensus</t>
  </si>
  <si>
    <t>000997</t>
  </si>
  <si>
    <t>1062</t>
  </si>
  <si>
    <t>000998</t>
  </si>
  <si>
    <t>1063</t>
  </si>
  <si>
    <t>5/8 Meters-Hwy 100"</t>
  </si>
  <si>
    <t>000136</t>
  </si>
  <si>
    <t>127</t>
  </si>
  <si>
    <t>000149</t>
  </si>
  <si>
    <t>142</t>
  </si>
  <si>
    <t>000150</t>
  </si>
  <si>
    <t>143</t>
  </si>
  <si>
    <t>000151</t>
  </si>
  <si>
    <t>144</t>
  </si>
  <si>
    <t>2 Turbo Meter"</t>
  </si>
  <si>
    <t>000167</t>
  </si>
  <si>
    <t>161</t>
  </si>
  <si>
    <t>5/8 Meter - Services"</t>
  </si>
  <si>
    <t>000168</t>
  </si>
  <si>
    <t>162</t>
  </si>
  <si>
    <t>000191</t>
  </si>
  <si>
    <t>184</t>
  </si>
  <si>
    <t>000192</t>
  </si>
  <si>
    <t>185</t>
  </si>
  <si>
    <t>000231</t>
  </si>
  <si>
    <t>245</t>
  </si>
  <si>
    <t>Reclass from Meters</t>
  </si>
  <si>
    <t>000232</t>
  </si>
  <si>
    <t>246</t>
  </si>
  <si>
    <t>Reclass from Meters - Installations to Meters</t>
  </si>
  <si>
    <t>000219</t>
  </si>
  <si>
    <t>213</t>
  </si>
  <si>
    <t>000220</t>
  </si>
  <si>
    <t>214</t>
  </si>
  <si>
    <t>6 Compact Fireline"</t>
  </si>
  <si>
    <t>000221</t>
  </si>
  <si>
    <t>215</t>
  </si>
  <si>
    <t>000222</t>
  </si>
  <si>
    <t>216</t>
  </si>
  <si>
    <t>3 Turbo Meter"</t>
  </si>
  <si>
    <t>000273</t>
  </si>
  <si>
    <t>303</t>
  </si>
  <si>
    <t>000282</t>
  </si>
  <si>
    <t>306</t>
  </si>
  <si>
    <t>000285</t>
  </si>
  <si>
    <t>309</t>
  </si>
  <si>
    <t>000012</t>
  </si>
  <si>
    <t>291</t>
  </si>
  <si>
    <t>000268</t>
  </si>
  <si>
    <t>281</t>
  </si>
  <si>
    <t>000292</t>
  </si>
  <si>
    <t>318</t>
  </si>
  <si>
    <t>000301</t>
  </si>
  <si>
    <t>326</t>
  </si>
  <si>
    <t>Retire Meter</t>
  </si>
  <si>
    <t>000302</t>
  </si>
  <si>
    <t>327</t>
  </si>
  <si>
    <t>000502</t>
  </si>
  <si>
    <t>537</t>
  </si>
  <si>
    <t>000503</t>
  </si>
  <si>
    <t>538</t>
  </si>
  <si>
    <t>Adjusting Entries - Meters</t>
  </si>
  <si>
    <t>000504</t>
  </si>
  <si>
    <t>539</t>
  </si>
  <si>
    <t>000343</t>
  </si>
  <si>
    <t>540</t>
  </si>
  <si>
    <t>000505</t>
  </si>
  <si>
    <t>541</t>
  </si>
  <si>
    <t>000506</t>
  </si>
  <si>
    <t>542</t>
  </si>
  <si>
    <t>000507</t>
  </si>
  <si>
    <t>543</t>
  </si>
  <si>
    <t>000508</t>
  </si>
  <si>
    <t>544</t>
  </si>
  <si>
    <t>000509</t>
  </si>
  <si>
    <t>545</t>
  </si>
  <si>
    <t>000510</t>
  </si>
  <si>
    <t>546</t>
  </si>
  <si>
    <t>Misc Entries - Meters</t>
  </si>
  <si>
    <t>000511</t>
  </si>
  <si>
    <t>547</t>
  </si>
  <si>
    <t>000512</t>
  </si>
  <si>
    <t>548</t>
  </si>
  <si>
    <t>000513</t>
  </si>
  <si>
    <t>549</t>
  </si>
  <si>
    <t>000514</t>
  </si>
  <si>
    <t>550</t>
  </si>
  <si>
    <t>000515</t>
  </si>
  <si>
    <t>551</t>
  </si>
  <si>
    <t>000516</t>
  </si>
  <si>
    <t>552</t>
  </si>
  <si>
    <t>000517</t>
  </si>
  <si>
    <t>553</t>
  </si>
  <si>
    <t>000541</t>
  </si>
  <si>
    <t>577</t>
  </si>
  <si>
    <t>000542</t>
  </si>
  <si>
    <t>578</t>
  </si>
  <si>
    <t>000547</t>
  </si>
  <si>
    <t>583</t>
  </si>
  <si>
    <t>000548</t>
  </si>
  <si>
    <t>584</t>
  </si>
  <si>
    <t>000556</t>
  </si>
  <si>
    <t>590</t>
  </si>
  <si>
    <t>000557</t>
  </si>
  <si>
    <t>591</t>
  </si>
  <si>
    <t>000483</t>
  </si>
  <si>
    <t>597</t>
  </si>
  <si>
    <t>000552</t>
  </si>
  <si>
    <t>596</t>
  </si>
  <si>
    <t>000551</t>
  </si>
  <si>
    <t>678</t>
  </si>
  <si>
    <t>000621</t>
  </si>
  <si>
    <t>663</t>
  </si>
  <si>
    <t>000625</t>
  </si>
  <si>
    <t>666</t>
  </si>
  <si>
    <t>000630</t>
  </si>
  <si>
    <t>669</t>
  </si>
  <si>
    <t>000633</t>
  </si>
  <si>
    <t>672</t>
  </si>
  <si>
    <t>000640</t>
  </si>
  <si>
    <t>681</t>
  </si>
  <si>
    <t>000999</t>
  </si>
  <si>
    <t>1064</t>
  </si>
  <si>
    <t>DISPOSAL-5/8 Meters Hwy 100"</t>
  </si>
  <si>
    <t>001463</t>
  </si>
  <si>
    <t>1532</t>
  </si>
  <si>
    <t>Sep 2008 Scrapped 5/8 Meters for Meter Changeout Program"</t>
  </si>
  <si>
    <t>001486</t>
  </si>
  <si>
    <t>1555</t>
  </si>
  <si>
    <t>Nov 2008 Scrapped 5/8 Meters for Meter Changeout Program"</t>
  </si>
  <si>
    <t>001500</t>
  </si>
  <si>
    <t>1585</t>
  </si>
  <si>
    <t>NRV DEPR ADJ-ABANDONED PLANT-1 Meter (1990)"</t>
  </si>
  <si>
    <t>001514</t>
  </si>
  <si>
    <t>1582</t>
  </si>
  <si>
    <t>001515</t>
  </si>
  <si>
    <t>1583</t>
  </si>
  <si>
    <t>001516</t>
  </si>
  <si>
    <t>1584</t>
  </si>
  <si>
    <t>NRV DEPR ADJ-ABANDONED PLANT-1 Meter (1986)"</t>
  </si>
  <si>
    <t>001517</t>
  </si>
  <si>
    <t>1586</t>
  </si>
  <si>
    <t>NRV DEPR ADJ-ABANDONED PLANT-1.5 Meter (1992)"</t>
  </si>
  <si>
    <t>001518</t>
  </si>
  <si>
    <t>1587</t>
  </si>
  <si>
    <t>NRV DEPR ADJ-ABANDONED PLANT-1 Meter (1992)"</t>
  </si>
  <si>
    <t>001519</t>
  </si>
  <si>
    <t>1588</t>
  </si>
  <si>
    <t>NRV DEPR ADJ-ABANDONED PLANT-1.5 Meter (1996)"</t>
  </si>
  <si>
    <t>001610</t>
  </si>
  <si>
    <t>1679</t>
  </si>
  <si>
    <t>July 2009 Scrapped 5/8 Meters for Meter Changeout Program"</t>
  </si>
  <si>
    <t>001611</t>
  </si>
  <si>
    <t>1680</t>
  </si>
  <si>
    <t>Aug 2009 Scrapped 5/8 Meters for Meter Changeout Program"</t>
  </si>
  <si>
    <t>001620</t>
  </si>
  <si>
    <t>1689</t>
  </si>
  <si>
    <t>Sep 2009 Scrapped 5/8 Meters for Meter Changeout Program"</t>
  </si>
  <si>
    <t>001641</t>
  </si>
  <si>
    <t>1710</t>
  </si>
  <si>
    <t>Oct 2009 Scrapped 5/8 Meters for Meter Changeout Program"</t>
  </si>
  <si>
    <t>001658</t>
  </si>
  <si>
    <t>1727</t>
  </si>
  <si>
    <t>Dec 2009 Scrapped 5/8 Meters for Meter Changeout Program"</t>
  </si>
  <si>
    <t>001687</t>
  </si>
  <si>
    <t>1756</t>
  </si>
  <si>
    <t>Jan 2010 Scrapped 5/8 Meters for Meter Changeout Program"</t>
  </si>
  <si>
    <t>001696</t>
  </si>
  <si>
    <t>1765</t>
  </si>
  <si>
    <t>Feb 2010 Scrapped 5/8 Meters for Meter Changeout Program"</t>
  </si>
  <si>
    <t>001709</t>
  </si>
  <si>
    <t>1777</t>
  </si>
  <si>
    <t>Mar 2010 Scrapped 5/8 Meters for Meter Changeout Program"</t>
  </si>
  <si>
    <t>001719</t>
  </si>
  <si>
    <t>1788</t>
  </si>
  <si>
    <t>May 2010 Scrapped 5/8 Meters for Meter Changeout Program"</t>
  </si>
  <si>
    <t>001731</t>
  </si>
  <si>
    <t>1800</t>
  </si>
  <si>
    <t>July 2010 Scrapped 5/8 Meters for Meter Changeout Program"</t>
  </si>
  <si>
    <t>001744</t>
  </si>
  <si>
    <t>1812</t>
  </si>
  <si>
    <t>Aug 2010 Scrapped 5/8 Meters for Meter Changeout Program"</t>
  </si>
  <si>
    <t>001756</t>
  </si>
  <si>
    <t>1825</t>
  </si>
  <si>
    <t>Sep 2010 Scrapped 5/8 Meters for Meter Changeout Program"</t>
  </si>
  <si>
    <t>001845</t>
  </si>
  <si>
    <t>1841</t>
  </si>
  <si>
    <t>Meters Abandoned during relocation projects throughout 2010</t>
  </si>
  <si>
    <t>001798</t>
  </si>
  <si>
    <t>1858</t>
  </si>
  <si>
    <t>Jan-Feb 2011 Scrapped 5/8 Meters for Meter Changeout Program"</t>
  </si>
  <si>
    <t>001915</t>
  </si>
  <si>
    <t>1912</t>
  </si>
  <si>
    <t>Nov 2011 Scrapped 5/8 Meters for Meter Changeout Program"</t>
  </si>
  <si>
    <t>002009</t>
  </si>
  <si>
    <t>1987</t>
  </si>
  <si>
    <t>002010</t>
  </si>
  <si>
    <t>1988</t>
  </si>
  <si>
    <t>Hwy 100# Relocation</t>
  </si>
  <si>
    <t>001960</t>
  </si>
  <si>
    <t>2099</t>
  </si>
  <si>
    <t>2013 Scrapped 5/8 Meters for Meter Changeout Program"</t>
  </si>
  <si>
    <t>001983</t>
  </si>
  <si>
    <t>2114</t>
  </si>
  <si>
    <t>002112</t>
  </si>
  <si>
    <t>2014 Scrapped 5/8 Meters for Meter Changeout Program"</t>
  </si>
  <si>
    <t>002223</t>
  </si>
  <si>
    <t>Abandoned Assets</t>
  </si>
  <si>
    <t>002227</t>
  </si>
  <si>
    <t>Meters Disposed - Meter Changeouts</t>
  </si>
  <si>
    <t>002282</t>
  </si>
  <si>
    <t>002404</t>
  </si>
  <si>
    <t>002478</t>
  </si>
  <si>
    <t>2018 Junked/MCO Meters</t>
  </si>
  <si>
    <t>002479</t>
  </si>
  <si>
    <t>2018 Junked/MCO Meters (NRV)</t>
  </si>
  <si>
    <t>002480</t>
  </si>
  <si>
    <t>002581</t>
  </si>
  <si>
    <t>Meter Disposals - 2019</t>
  </si>
  <si>
    <t>002582</t>
  </si>
  <si>
    <t>Meter Disposals - 2019 (NRV)</t>
  </si>
  <si>
    <t>002583</t>
  </si>
  <si>
    <t>002761</t>
  </si>
  <si>
    <t>Scrapped Sensus SRII 5/8" Meters - 2021</t>
  </si>
  <si>
    <t>Count = 123</t>
  </si>
  <si>
    <t>G/L Asset Account = 101.3344-5 Meters (20 yr depr)</t>
  </si>
  <si>
    <t>000576</t>
  </si>
  <si>
    <t>616</t>
  </si>
  <si>
    <t>000579</t>
  </si>
  <si>
    <t>619</t>
  </si>
  <si>
    <t>000582</t>
  </si>
  <si>
    <t>623</t>
  </si>
  <si>
    <t>000583</t>
  </si>
  <si>
    <t>624</t>
  </si>
  <si>
    <t>000564</t>
  </si>
  <si>
    <t>628</t>
  </si>
  <si>
    <t>000590</t>
  </si>
  <si>
    <t>631</t>
  </si>
  <si>
    <t>000599</t>
  </si>
  <si>
    <t>640</t>
  </si>
  <si>
    <t>000605</t>
  </si>
  <si>
    <t>647</t>
  </si>
  <si>
    <t>000636</t>
  </si>
  <si>
    <t>675</t>
  </si>
  <si>
    <t>000643</t>
  </si>
  <si>
    <t>684</t>
  </si>
  <si>
    <t>000711</t>
  </si>
  <si>
    <t>752</t>
  </si>
  <si>
    <t>000607</t>
  </si>
  <si>
    <t>755</t>
  </si>
  <si>
    <t>000734</t>
  </si>
  <si>
    <t>786</t>
  </si>
  <si>
    <t>000718</t>
  </si>
  <si>
    <t>762</t>
  </si>
  <si>
    <t>000721</t>
  </si>
  <si>
    <t>765</t>
  </si>
  <si>
    <t>000725</t>
  </si>
  <si>
    <t>768</t>
  </si>
  <si>
    <t>000733</t>
  </si>
  <si>
    <t>776</t>
  </si>
  <si>
    <t>Relocate 5/8 Meter"</t>
  </si>
  <si>
    <t>000746</t>
  </si>
  <si>
    <t>789</t>
  </si>
  <si>
    <t>000750</t>
  </si>
  <si>
    <t>793</t>
  </si>
  <si>
    <t>000737</t>
  </si>
  <si>
    <t>798</t>
  </si>
  <si>
    <t>000754</t>
  </si>
  <si>
    <t>797</t>
  </si>
  <si>
    <t>000764</t>
  </si>
  <si>
    <t>807</t>
  </si>
  <si>
    <t>000765</t>
  </si>
  <si>
    <t>808</t>
  </si>
  <si>
    <t>000766</t>
  </si>
  <si>
    <t>809</t>
  </si>
  <si>
    <t>000793</t>
  </si>
  <si>
    <t>837</t>
  </si>
  <si>
    <t>000796</t>
  </si>
  <si>
    <t>840</t>
  </si>
  <si>
    <t>000799</t>
  </si>
  <si>
    <t>843</t>
  </si>
  <si>
    <t>000848</t>
  </si>
  <si>
    <t>903</t>
  </si>
  <si>
    <t>8 Fireline (Reclassed to Expense"</t>
  </si>
  <si>
    <t>000849</t>
  </si>
  <si>
    <t>904</t>
  </si>
  <si>
    <t>000852</t>
  </si>
  <si>
    <t>907</t>
  </si>
  <si>
    <t>000853</t>
  </si>
  <si>
    <t>908</t>
  </si>
  <si>
    <t>000850</t>
  </si>
  <si>
    <t>905</t>
  </si>
  <si>
    <t>000854</t>
  </si>
  <si>
    <t>909</t>
  </si>
  <si>
    <t>000855</t>
  </si>
  <si>
    <t>910</t>
  </si>
  <si>
    <t>000856</t>
  </si>
  <si>
    <t>911</t>
  </si>
  <si>
    <t>000857</t>
  </si>
  <si>
    <t>912</t>
  </si>
  <si>
    <t>000858</t>
  </si>
  <si>
    <t>913</t>
  </si>
  <si>
    <t>000859</t>
  </si>
  <si>
    <t>914</t>
  </si>
  <si>
    <t>000860</t>
  </si>
  <si>
    <t>915</t>
  </si>
  <si>
    <t>000861</t>
  </si>
  <si>
    <t>916</t>
  </si>
  <si>
    <t>000862</t>
  </si>
  <si>
    <t>917</t>
  </si>
  <si>
    <t>000863</t>
  </si>
  <si>
    <t>918</t>
  </si>
  <si>
    <t>000864</t>
  </si>
  <si>
    <t>919</t>
  </si>
  <si>
    <t>000865</t>
  </si>
  <si>
    <t>920</t>
  </si>
  <si>
    <t>000866</t>
  </si>
  <si>
    <t>921</t>
  </si>
  <si>
    <t>000867</t>
  </si>
  <si>
    <t>922</t>
  </si>
  <si>
    <t>000851</t>
  </si>
  <si>
    <t>906</t>
  </si>
  <si>
    <t>000868</t>
  </si>
  <si>
    <t>923</t>
  </si>
  <si>
    <t>000919</t>
  </si>
  <si>
    <t>977</t>
  </si>
  <si>
    <t>000920</t>
  </si>
  <si>
    <t>978</t>
  </si>
  <si>
    <t>000921</t>
  </si>
  <si>
    <t>979</t>
  </si>
  <si>
    <t>000922</t>
  </si>
  <si>
    <t>980</t>
  </si>
  <si>
    <t>000923</t>
  </si>
  <si>
    <t>981</t>
  </si>
  <si>
    <t>000924</t>
  </si>
  <si>
    <t>982</t>
  </si>
  <si>
    <t>000925</t>
  </si>
  <si>
    <t>983</t>
  </si>
  <si>
    <t>000926</t>
  </si>
  <si>
    <t>984</t>
  </si>
  <si>
    <t>000936</t>
  </si>
  <si>
    <t>994</t>
  </si>
  <si>
    <t>000949</t>
  </si>
  <si>
    <t>1007</t>
  </si>
  <si>
    <t>000951</t>
  </si>
  <si>
    <t>1009</t>
  </si>
  <si>
    <t>000958</t>
  </si>
  <si>
    <t>1017</t>
  </si>
  <si>
    <t>000978</t>
  </si>
  <si>
    <t>1037</t>
  </si>
  <si>
    <t>000979</t>
  </si>
  <si>
    <t>1038</t>
  </si>
  <si>
    <t>001004</t>
  </si>
  <si>
    <t>1070</t>
  </si>
  <si>
    <t>001005</t>
  </si>
  <si>
    <t>1071</t>
  </si>
  <si>
    <t>001006</t>
  </si>
  <si>
    <t>1072</t>
  </si>
  <si>
    <t>4 Fireline w/ 1.5" Bypass (S&amp;R Spec Bldg)"</t>
  </si>
  <si>
    <t>001007</t>
  </si>
  <si>
    <t>1073</t>
  </si>
  <si>
    <t>6 DCV w/ Bypass (Speedco"</t>
  </si>
  <si>
    <t>001023</t>
  </si>
  <si>
    <t>1089</t>
  </si>
  <si>
    <t>001026</t>
  </si>
  <si>
    <t>1092</t>
  </si>
  <si>
    <t>001029</t>
  </si>
  <si>
    <t>1095</t>
  </si>
  <si>
    <t>001031</t>
  </si>
  <si>
    <t>1097</t>
  </si>
  <si>
    <t>001044</t>
  </si>
  <si>
    <t>1110</t>
  </si>
  <si>
    <t>001047</t>
  </si>
  <si>
    <t>1114</t>
  </si>
  <si>
    <t>001051</t>
  </si>
  <si>
    <t>1117</t>
  </si>
  <si>
    <t>001053</t>
  </si>
  <si>
    <t>1119</t>
  </si>
  <si>
    <t>001054</t>
  </si>
  <si>
    <t>1120</t>
  </si>
  <si>
    <t>001055</t>
  </si>
  <si>
    <t>1121</t>
  </si>
  <si>
    <t>001056</t>
  </si>
  <si>
    <t>1122</t>
  </si>
  <si>
    <t>001072</t>
  </si>
  <si>
    <t>1139</t>
  </si>
  <si>
    <t>001075</t>
  </si>
  <si>
    <t>1142</t>
  </si>
  <si>
    <t>001181</t>
  </si>
  <si>
    <t>1248</t>
  </si>
  <si>
    <t>5/8 Meter Installations"</t>
  </si>
  <si>
    <t>001089</t>
  </si>
  <si>
    <t>1156</t>
  </si>
  <si>
    <t>Reconnect Existing 5/8 Meter"</t>
  </si>
  <si>
    <t>001119</t>
  </si>
  <si>
    <t>1186</t>
  </si>
  <si>
    <t>Relocate Existing 5/8 Meter"</t>
  </si>
  <si>
    <t>001120</t>
  </si>
  <si>
    <t>1187</t>
  </si>
  <si>
    <t>Relocate Existing 1 Meter"</t>
  </si>
  <si>
    <t>001121</t>
  </si>
  <si>
    <t>1188</t>
  </si>
  <si>
    <t>Relocate Existing 1.5 Meter"</t>
  </si>
  <si>
    <t>001122</t>
  </si>
  <si>
    <t>1189</t>
  </si>
  <si>
    <t>Relocate Existing 2 Meter"</t>
  </si>
  <si>
    <t>001123</t>
  </si>
  <si>
    <t>1190</t>
  </si>
  <si>
    <t>Reconnect Existing 2 Meter"</t>
  </si>
  <si>
    <t>001124</t>
  </si>
  <si>
    <t>1191</t>
  </si>
  <si>
    <t>Reconnect Existing 1.5 Meter"</t>
  </si>
  <si>
    <t>001125</t>
  </si>
  <si>
    <t>1192</t>
  </si>
  <si>
    <t>Reconnect Existing 1 Meter"</t>
  </si>
  <si>
    <t>001187</t>
  </si>
  <si>
    <t>1254</t>
  </si>
  <si>
    <t>001192</t>
  </si>
  <si>
    <t>1259</t>
  </si>
  <si>
    <t>001193</t>
  </si>
  <si>
    <t>1260</t>
  </si>
  <si>
    <t>001194</t>
  </si>
  <si>
    <t>1261</t>
  </si>
  <si>
    <t>001222</t>
  </si>
  <si>
    <t>1289</t>
  </si>
  <si>
    <t>001231</t>
  </si>
  <si>
    <t>1298</t>
  </si>
  <si>
    <t>001232</t>
  </si>
  <si>
    <t>1299</t>
  </si>
  <si>
    <t>001238</t>
  </si>
  <si>
    <t>1305</t>
  </si>
  <si>
    <t>001239</t>
  </si>
  <si>
    <t>1306</t>
  </si>
  <si>
    <t>001243</t>
  </si>
  <si>
    <t>1310</t>
  </si>
  <si>
    <t>001245</t>
  </si>
  <si>
    <t>1312</t>
  </si>
  <si>
    <t>001248</t>
  </si>
  <si>
    <t>1315</t>
  </si>
  <si>
    <t>Additional Materials-6 DCV"</t>
  </si>
  <si>
    <t>001256</t>
  </si>
  <si>
    <t>1323</t>
  </si>
  <si>
    <t>001259</t>
  </si>
  <si>
    <t>1326</t>
  </si>
  <si>
    <t>001269</t>
  </si>
  <si>
    <t>1337</t>
  </si>
  <si>
    <t>001290</t>
  </si>
  <si>
    <t>1359</t>
  </si>
  <si>
    <t>001287</t>
  </si>
  <si>
    <t>1356</t>
  </si>
  <si>
    <t>Relocate Existing Water Meter</t>
  </si>
  <si>
    <t>001294</t>
  </si>
  <si>
    <t>1363</t>
  </si>
  <si>
    <t>001295</t>
  </si>
  <si>
    <t>1364</t>
  </si>
  <si>
    <t>001299</t>
  </si>
  <si>
    <t>1368</t>
  </si>
  <si>
    <t>001314</t>
  </si>
  <si>
    <t>1382</t>
  </si>
  <si>
    <t>001303</t>
  </si>
  <si>
    <t>1370</t>
  </si>
  <si>
    <t>001304</t>
  </si>
  <si>
    <t>1371</t>
  </si>
  <si>
    <t>001309</t>
  </si>
  <si>
    <t>1388</t>
  </si>
  <si>
    <t>001319</t>
  </si>
  <si>
    <t>1387</t>
  </si>
  <si>
    <t>001320</t>
  </si>
  <si>
    <t>1389</t>
  </si>
  <si>
    <t>001362</t>
  </si>
  <si>
    <t>1431</t>
  </si>
  <si>
    <t>Relocate existing 5/8 meter"</t>
  </si>
  <si>
    <t>001383</t>
  </si>
  <si>
    <t>1450</t>
  </si>
  <si>
    <t>001384</t>
  </si>
  <si>
    <t>1451</t>
  </si>
  <si>
    <t>001385</t>
  </si>
  <si>
    <t>1452</t>
  </si>
  <si>
    <t>001386</t>
  </si>
  <si>
    <t>1453</t>
  </si>
  <si>
    <t>001387</t>
  </si>
  <si>
    <t>1454</t>
  </si>
  <si>
    <t>001399</t>
  </si>
  <si>
    <t>1468</t>
  </si>
  <si>
    <t>001403</t>
  </si>
  <si>
    <t>1472</t>
  </si>
  <si>
    <t>001405</t>
  </si>
  <si>
    <t>1474</t>
  </si>
  <si>
    <t>001408</t>
  </si>
  <si>
    <t>1477</t>
  </si>
  <si>
    <t>001412</t>
  </si>
  <si>
    <t>1480</t>
  </si>
  <si>
    <t>001424</t>
  </si>
  <si>
    <t>1493</t>
  </si>
  <si>
    <t>001427</t>
  </si>
  <si>
    <t>1496</t>
  </si>
  <si>
    <t>001429</t>
  </si>
  <si>
    <t>1498</t>
  </si>
  <si>
    <t>001457</t>
  </si>
  <si>
    <t>1526</t>
  </si>
  <si>
    <t>001459</t>
  </si>
  <si>
    <t>1528</t>
  </si>
  <si>
    <t>Aug 2008-(17) New 5/8 Meters-Meter Changeout Program"</t>
  </si>
  <si>
    <t>001462</t>
  </si>
  <si>
    <t>1531</t>
  </si>
  <si>
    <t>001464</t>
  </si>
  <si>
    <t>1533</t>
  </si>
  <si>
    <t>Sep 2008-Scrapped 5/8 Meters-Depreciation Adj for NRV"</t>
  </si>
  <si>
    <t>001465</t>
  </si>
  <si>
    <t>1534</t>
  </si>
  <si>
    <t>001466</t>
  </si>
  <si>
    <t>1535</t>
  </si>
  <si>
    <t>Sep 2008-new SR2 5/8 Meters Set For Meter Changeout Program"</t>
  </si>
  <si>
    <t>001467</t>
  </si>
  <si>
    <t>1536</t>
  </si>
  <si>
    <t>001470</t>
  </si>
  <si>
    <t>1539</t>
  </si>
  <si>
    <t>001472</t>
  </si>
  <si>
    <t>1540</t>
  </si>
  <si>
    <t>001483</t>
  </si>
  <si>
    <t>1551</t>
  </si>
  <si>
    <t>Oct 2008-New SR2 5/8 Meters Set For Meter Changeout Program"</t>
  </si>
  <si>
    <t>001484</t>
  </si>
  <si>
    <t>1553</t>
  </si>
  <si>
    <t>001487</t>
  </si>
  <si>
    <t>1556</t>
  </si>
  <si>
    <t>001488</t>
  </si>
  <si>
    <t>1557</t>
  </si>
  <si>
    <t>001489</t>
  </si>
  <si>
    <t>1558</t>
  </si>
  <si>
    <t>001511</t>
  </si>
  <si>
    <t>1579</t>
  </si>
  <si>
    <t>001512</t>
  </si>
  <si>
    <t>1580</t>
  </si>
  <si>
    <t>001513</t>
  </si>
  <si>
    <t>1581</t>
  </si>
  <si>
    <t>NRV DEPR ADJ-ABANDONED PLANT-2 Meter (2003)"</t>
  </si>
  <si>
    <t>001531</t>
  </si>
  <si>
    <t>1599</t>
  </si>
  <si>
    <t>001539</t>
  </si>
  <si>
    <t>1608</t>
  </si>
  <si>
    <t>001560</t>
  </si>
  <si>
    <t>1629</t>
  </si>
  <si>
    <t>2 Omni Meters-Replacements"</t>
  </si>
  <si>
    <t>001563</t>
  </si>
  <si>
    <t>1632</t>
  </si>
  <si>
    <t>001564</t>
  </si>
  <si>
    <t>1633</t>
  </si>
  <si>
    <t>001571</t>
  </si>
  <si>
    <t>1640</t>
  </si>
  <si>
    <t>001595</t>
  </si>
  <si>
    <t>1664</t>
  </si>
  <si>
    <t>Relocate 1 Meter"</t>
  </si>
  <si>
    <t>001596</t>
  </si>
  <si>
    <t>1665</t>
  </si>
  <si>
    <t>Relocate 1.5 Meter"</t>
  </si>
  <si>
    <t>001597</t>
  </si>
  <si>
    <t>1666</t>
  </si>
  <si>
    <t>Relocate 2 Meter"</t>
  </si>
  <si>
    <t>001599</t>
  </si>
  <si>
    <t>1668</t>
  </si>
  <si>
    <t>001608</t>
  </si>
  <si>
    <t>1677</t>
  </si>
  <si>
    <t>001615</t>
  </si>
  <si>
    <t>1684</t>
  </si>
  <si>
    <t>001612</t>
  </si>
  <si>
    <t>1681</t>
  </si>
  <si>
    <t>Aug 2009 5/8 Meter Disposals for Changeout-Depr Adj for NRV"</t>
  </si>
  <si>
    <t>001613</t>
  </si>
  <si>
    <t>1682</t>
  </si>
  <si>
    <t>001617</t>
  </si>
  <si>
    <t>1686</t>
  </si>
  <si>
    <t>001621</t>
  </si>
  <si>
    <t>1690</t>
  </si>
  <si>
    <t>Sep 2009 5/8 Meter Disposals for Changeout-Depr Adj for NRV"</t>
  </si>
  <si>
    <t>001622</t>
  </si>
  <si>
    <t>1691</t>
  </si>
  <si>
    <t>001623</t>
  </si>
  <si>
    <t>1692</t>
  </si>
  <si>
    <t>Sep 2009 New 5/8 Meter Replacements for Changeout Program"</t>
  </si>
  <si>
    <t>001624</t>
  </si>
  <si>
    <t>1693</t>
  </si>
  <si>
    <t>001625</t>
  </si>
  <si>
    <t>1694</t>
  </si>
  <si>
    <t>001630</t>
  </si>
  <si>
    <t>1699</t>
  </si>
  <si>
    <t>001631</t>
  </si>
  <si>
    <t>1700</t>
  </si>
  <si>
    <t>001632</t>
  </si>
  <si>
    <t>1701</t>
  </si>
  <si>
    <t>001642</t>
  </si>
  <si>
    <t>1711</t>
  </si>
  <si>
    <t>Oct 2009 5/8 Meter Disposals for Changeout-Depr Adj for NRV"</t>
  </si>
  <si>
    <t>001643</t>
  </si>
  <si>
    <t>1712</t>
  </si>
  <si>
    <t>001650</t>
  </si>
  <si>
    <t>1719</t>
  </si>
  <si>
    <t>001655</t>
  </si>
  <si>
    <t>1724</t>
  </si>
  <si>
    <t>001659</t>
  </si>
  <si>
    <t>1728</t>
  </si>
  <si>
    <t>Nov 2009 New 5/8 Meter Replacements for Changeout Program"</t>
  </si>
  <si>
    <t>001652</t>
  </si>
  <si>
    <t>1721</t>
  </si>
  <si>
    <t>Dec 2009 5/8 Meter Disposals for Changeout-Depr Adj for NRV"</t>
  </si>
  <si>
    <t>001653</t>
  </si>
  <si>
    <t>1722</t>
  </si>
  <si>
    <t>001654</t>
  </si>
  <si>
    <t>1723</t>
  </si>
  <si>
    <t>Dec 2009 New 5/8 Meter Replacements for Changeout Program"</t>
  </si>
  <si>
    <t>001663</t>
  </si>
  <si>
    <t>1731</t>
  </si>
  <si>
    <t>Meters - SC Project 13</t>
  </si>
  <si>
    <t>001664</t>
  </si>
  <si>
    <t>1733</t>
  </si>
  <si>
    <t>001681</t>
  </si>
  <si>
    <t>1750</t>
  </si>
  <si>
    <t>001682</t>
  </si>
  <si>
    <t>1751</t>
  </si>
  <si>
    <t>001688</t>
  </si>
  <si>
    <t>1757</t>
  </si>
  <si>
    <t>Jan 2010 New 5/8 Meter Replacements for Changeout Program"</t>
  </si>
  <si>
    <t>001689</t>
  </si>
  <si>
    <t>1758</t>
  </si>
  <si>
    <t>Jan 2010 New 2 Meter Replacements for Changeout Program"</t>
  </si>
  <si>
    <t>001690</t>
  </si>
  <si>
    <t>1759</t>
  </si>
  <si>
    <t>Jan 2010 New 3 Meter Replacements for Changeout Program"</t>
  </si>
  <si>
    <t>001691</t>
  </si>
  <si>
    <t>1760</t>
  </si>
  <si>
    <t>Jan 2010 5/8 Meter Disposals for Changeout-Depr Adj for NRV"</t>
  </si>
  <si>
    <t>001692</t>
  </si>
  <si>
    <t>1761</t>
  </si>
  <si>
    <t>001694</t>
  </si>
  <si>
    <t>1763</t>
  </si>
  <si>
    <t>001697</t>
  </si>
  <si>
    <t>1766</t>
  </si>
  <si>
    <t>Feb 2010 5/8 Meter Disposals for Changeout-Depr Adj for NRV"</t>
  </si>
  <si>
    <t>001698</t>
  </si>
  <si>
    <t>1767</t>
  </si>
  <si>
    <t>001706</t>
  </si>
  <si>
    <t>1775</t>
  </si>
  <si>
    <t>001708</t>
  </si>
  <si>
    <t>1785</t>
  </si>
  <si>
    <t>001710</t>
  </si>
  <si>
    <t>1778</t>
  </si>
  <si>
    <t>Mar 2010 5/8 Meter Disposals for Changeout-Depr Adj for NRV"</t>
  </si>
  <si>
    <t>001711</t>
  </si>
  <si>
    <t>1779</t>
  </si>
  <si>
    <t>001712</t>
  </si>
  <si>
    <t>1780</t>
  </si>
  <si>
    <t>Mar 2010 New 5/8 Meter Replacements for Changeout Program"</t>
  </si>
  <si>
    <t>001722</t>
  </si>
  <si>
    <t>1791</t>
  </si>
  <si>
    <t>001720</t>
  </si>
  <si>
    <t>1789</t>
  </si>
  <si>
    <t>May 2010 5/8 Meter Disposals for Changeout-Depr Adj for NRV"</t>
  </si>
  <si>
    <t>001721</t>
  </si>
  <si>
    <t>1790</t>
  </si>
  <si>
    <t>001725</t>
  </si>
  <si>
    <t>1794</t>
  </si>
  <si>
    <t>001734</t>
  </si>
  <si>
    <t>1803</t>
  </si>
  <si>
    <t>001732</t>
  </si>
  <si>
    <t>1801</t>
  </si>
  <si>
    <t>July 2010 5/8 Meter Disposals for Changeout-Depr Adj for NRV"</t>
  </si>
  <si>
    <t>001733</t>
  </si>
  <si>
    <t>1802</t>
  </si>
  <si>
    <t>001740</t>
  </si>
  <si>
    <t>1809</t>
  </si>
  <si>
    <t>001745</t>
  </si>
  <si>
    <t>1813</t>
  </si>
  <si>
    <t>001746</t>
  </si>
  <si>
    <t>1814</t>
  </si>
  <si>
    <t>Aug 2010 New 5/8 CUD Replacement Meters Used in Changeout Program"</t>
  </si>
  <si>
    <t>001748</t>
  </si>
  <si>
    <t>1817</t>
  </si>
  <si>
    <t>001750</t>
  </si>
  <si>
    <t>1819</t>
  </si>
  <si>
    <t>001759</t>
  </si>
  <si>
    <t>1828</t>
  </si>
  <si>
    <t>001757</t>
  </si>
  <si>
    <t>1826</t>
  </si>
  <si>
    <t>Sep 2010 5/8 Meter Disposals for Changeout-Depr Adj for NRV"</t>
  </si>
  <si>
    <t>001758</t>
  </si>
  <si>
    <t>1827</t>
  </si>
  <si>
    <t>001763</t>
  </si>
  <si>
    <t>1832</t>
  </si>
  <si>
    <t>001765</t>
  </si>
  <si>
    <t>1834</t>
  </si>
  <si>
    <t>Dec 2010 New 5/8 CUD Replacement Meters Used in Changeout Program"</t>
  </si>
  <si>
    <t>001846</t>
  </si>
  <si>
    <t>1842</t>
  </si>
  <si>
    <t>001847</t>
  </si>
  <si>
    <t>1843</t>
  </si>
  <si>
    <t>001855</t>
  </si>
  <si>
    <t>1851</t>
  </si>
  <si>
    <t>Hwy 100W W/L Replacement - Relocates &amp; Reconnects</t>
  </si>
  <si>
    <t>001857</t>
  </si>
  <si>
    <t>1853</t>
  </si>
  <si>
    <t>Qtr4 CIP - Key Oil 4 DCV</t>
  </si>
  <si>
    <t>001800</t>
  </si>
  <si>
    <t>1859</t>
  </si>
  <si>
    <t>Jan-Feb 2011 5/8 Meter Disposals for Changeout-Depr Adj for NRV"</t>
  </si>
  <si>
    <t>001801</t>
  </si>
  <si>
    <t>1860</t>
  </si>
  <si>
    <t>001768</t>
  </si>
  <si>
    <t>1865</t>
  </si>
  <si>
    <t>001791</t>
  </si>
  <si>
    <t>1867</t>
  </si>
  <si>
    <t>001900</t>
  </si>
  <si>
    <t>1870</t>
  </si>
  <si>
    <t>Apr 2011 New 5/8 CUD Replacement Meters Used in Changeout Program"</t>
  </si>
  <si>
    <t>001840</t>
  </si>
  <si>
    <t>1873</t>
  </si>
  <si>
    <t>001841</t>
  </si>
  <si>
    <t>1874</t>
  </si>
  <si>
    <t>001780</t>
  </si>
  <si>
    <t>1878</t>
  </si>
  <si>
    <t>001997</t>
  </si>
  <si>
    <t>1880</t>
  </si>
  <si>
    <t>001896</t>
  </si>
  <si>
    <t>1896</t>
  </si>
  <si>
    <t>001921</t>
  </si>
  <si>
    <t>1898</t>
  </si>
  <si>
    <t>001943</t>
  </si>
  <si>
    <t>1906</t>
  </si>
  <si>
    <t>001918</t>
  </si>
  <si>
    <t>1909</t>
  </si>
  <si>
    <t>001916</t>
  </si>
  <si>
    <t>1913</t>
  </si>
  <si>
    <t>Nov 2011 Scrapped Meters - Changeout Program (Depr adj for NRV)</t>
  </si>
  <si>
    <t>001917</t>
  </si>
  <si>
    <t>1914</t>
  </si>
  <si>
    <t>001992</t>
  </si>
  <si>
    <t>1916</t>
  </si>
  <si>
    <t>001924</t>
  </si>
  <si>
    <t>1921</t>
  </si>
  <si>
    <t>001995</t>
  </si>
  <si>
    <t>1919</t>
  </si>
  <si>
    <t>001864</t>
  </si>
  <si>
    <t>1932</t>
  </si>
  <si>
    <t>001865</t>
  </si>
  <si>
    <t>1933</t>
  </si>
  <si>
    <t>001793</t>
  </si>
  <si>
    <t>1942</t>
  </si>
  <si>
    <t>001830</t>
  </si>
  <si>
    <t>1937</t>
  </si>
  <si>
    <t>001776</t>
  </si>
  <si>
    <t>1945</t>
  </si>
  <si>
    <t>001888</t>
  </si>
  <si>
    <t>1948</t>
  </si>
  <si>
    <t>001877</t>
  </si>
  <si>
    <t>1951</t>
  </si>
  <si>
    <t>002004</t>
  </si>
  <si>
    <t>1962</t>
  </si>
  <si>
    <t>002042</t>
  </si>
  <si>
    <t>1961</t>
  </si>
  <si>
    <t>001881</t>
  </si>
  <si>
    <t>1967</t>
  </si>
  <si>
    <t>001882</t>
  </si>
  <si>
    <t>1968</t>
  </si>
  <si>
    <t>001893</t>
  </si>
  <si>
    <t>1979</t>
  </si>
  <si>
    <t>001958</t>
  </si>
  <si>
    <t>1982</t>
  </si>
  <si>
    <t>001952</t>
  </si>
  <si>
    <t>1985</t>
  </si>
  <si>
    <t>002023</t>
  </si>
  <si>
    <t>2009</t>
  </si>
  <si>
    <t>002040</t>
  </si>
  <si>
    <t>2013</t>
  </si>
  <si>
    <t>001931</t>
  </si>
  <si>
    <t>2021</t>
  </si>
  <si>
    <t>001935</t>
  </si>
  <si>
    <t>2025</t>
  </si>
  <si>
    <t>001901</t>
  </si>
  <si>
    <t>2027</t>
  </si>
  <si>
    <t>001948</t>
  </si>
  <si>
    <t>2032</t>
  </si>
  <si>
    <t>001949</t>
  </si>
  <si>
    <t>2033</t>
  </si>
  <si>
    <t>002015</t>
  </si>
  <si>
    <t>2045</t>
  </si>
  <si>
    <t>5/8 Meters-New Replacements for Junked Meters"</t>
  </si>
  <si>
    <t>001904</t>
  </si>
  <si>
    <t>2048</t>
  </si>
  <si>
    <t>001905</t>
  </si>
  <si>
    <t>2049</t>
  </si>
  <si>
    <t>001906</t>
  </si>
  <si>
    <t>2050</t>
  </si>
  <si>
    <t>001907</t>
  </si>
  <si>
    <t>2051</t>
  </si>
  <si>
    <t>001910</t>
  </si>
  <si>
    <t>2054</t>
  </si>
  <si>
    <t>002032</t>
  </si>
  <si>
    <t>2039</t>
  </si>
  <si>
    <t>Hwy 31W Relocation, 1008 to VFW Rd</t>
  </si>
  <si>
    <t>001774</t>
  </si>
  <si>
    <t>2060</t>
  </si>
  <si>
    <t>5/8 Meters-New Replacements for Junked Meters-July"</t>
  </si>
  <si>
    <t>002001</t>
  </si>
  <si>
    <t>2062</t>
  </si>
  <si>
    <t>001968</t>
  </si>
  <si>
    <t>2065</t>
  </si>
  <si>
    <t>5/8 Meters-New Replacements for Junked Meters-08/2013"</t>
  </si>
  <si>
    <t>001969</t>
  </si>
  <si>
    <t>2066</t>
  </si>
  <si>
    <t>001825</t>
  </si>
  <si>
    <t>2078</t>
  </si>
  <si>
    <t>001826</t>
  </si>
  <si>
    <t>2079</t>
  </si>
  <si>
    <t>001966</t>
  </si>
  <si>
    <t>2084</t>
  </si>
  <si>
    <t>001975</t>
  </si>
  <si>
    <t>2072</t>
  </si>
  <si>
    <t>002050</t>
  </si>
  <si>
    <t>2093</t>
  </si>
  <si>
    <t>002051</t>
  </si>
  <si>
    <t>2094</t>
  </si>
  <si>
    <t>002052</t>
  </si>
  <si>
    <t>2095</t>
  </si>
  <si>
    <t>001962</t>
  </si>
  <si>
    <t>001963</t>
  </si>
  <si>
    <t>2102</t>
  </si>
  <si>
    <t>5/8 Meters-New Replacements for Junked Meters-12/2013"</t>
  </si>
  <si>
    <t>001964</t>
  </si>
  <si>
    <t>2103</t>
  </si>
  <si>
    <t>2013 Scrapped 5/8 Meters for Changeout Program - Adj Depr for NRV"</t>
  </si>
  <si>
    <t>001984</t>
  </si>
  <si>
    <t>2115</t>
  </si>
  <si>
    <t>002025</t>
  </si>
  <si>
    <t>2116</t>
  </si>
  <si>
    <t>002044</t>
  </si>
  <si>
    <t>2104</t>
  </si>
  <si>
    <t>002056</t>
  </si>
  <si>
    <t>002059</t>
  </si>
  <si>
    <t>5/8 Meters-New Replacements for Junked Meters-01/2014</t>
  </si>
  <si>
    <t>002061</t>
  </si>
  <si>
    <t>002062</t>
  </si>
  <si>
    <t>002063</t>
  </si>
  <si>
    <t>5/8" Replacement Meters for Changeout Program</t>
  </si>
  <si>
    <t>002069</t>
  </si>
  <si>
    <t>002079</t>
  </si>
  <si>
    <t>002083</t>
  </si>
  <si>
    <t>002086</t>
  </si>
  <si>
    <t>002087</t>
  </si>
  <si>
    <t>002090</t>
  </si>
  <si>
    <t>002092</t>
  </si>
  <si>
    <t>002099</t>
  </si>
  <si>
    <t>Meter Changeouts (L&amp;V)</t>
  </si>
  <si>
    <t>002096</t>
  </si>
  <si>
    <t>002097</t>
  </si>
  <si>
    <t>002098</t>
  </si>
  <si>
    <t>002107</t>
  </si>
  <si>
    <t>002110</t>
  </si>
  <si>
    <t>002109</t>
  </si>
  <si>
    <t>002113</t>
  </si>
  <si>
    <t>Labor &amp; Vehicles-Meter Changeouts</t>
  </si>
  <si>
    <t>002124</t>
  </si>
  <si>
    <t>002125</t>
  </si>
  <si>
    <t>002126</t>
  </si>
  <si>
    <t>002130</t>
  </si>
  <si>
    <t>002132</t>
  </si>
  <si>
    <t>002134</t>
  </si>
  <si>
    <t>002137</t>
  </si>
  <si>
    <t>002138</t>
  </si>
  <si>
    <t>002139</t>
  </si>
  <si>
    <t>002148</t>
  </si>
  <si>
    <t>002150</t>
  </si>
  <si>
    <t>002149</t>
  </si>
  <si>
    <t>002155</t>
  </si>
  <si>
    <t>002152</t>
  </si>
  <si>
    <t>002151</t>
  </si>
  <si>
    <t>002163</t>
  </si>
  <si>
    <t>002166</t>
  </si>
  <si>
    <t>002164</t>
  </si>
  <si>
    <t>002167</t>
  </si>
  <si>
    <t>002168</t>
  </si>
  <si>
    <t>002165</t>
  </si>
  <si>
    <t>002169</t>
  </si>
  <si>
    <t>002181</t>
  </si>
  <si>
    <t>002182</t>
  </si>
  <si>
    <t>002183</t>
  </si>
  <si>
    <t>002188</t>
  </si>
  <si>
    <t>5/8" Replacement Meters for Changeout Program-Sept</t>
  </si>
  <si>
    <t>002189</t>
  </si>
  <si>
    <t>002190</t>
  </si>
  <si>
    <t>002192</t>
  </si>
  <si>
    <t>Meter Changeouts, Addl Installation Charges</t>
  </si>
  <si>
    <t>002221</t>
  </si>
  <si>
    <t>Abandoned Assets-Adj for NRV</t>
  </si>
  <si>
    <t>002222</t>
  </si>
  <si>
    <t>002211</t>
  </si>
  <si>
    <t>002212</t>
  </si>
  <si>
    <t>002213</t>
  </si>
  <si>
    <t>002228</t>
  </si>
  <si>
    <t>5/8" Meter Replacements/Changeouts</t>
  </si>
  <si>
    <t>002231</t>
  </si>
  <si>
    <t>002232</t>
  </si>
  <si>
    <t>002233</t>
  </si>
  <si>
    <t>002229</t>
  </si>
  <si>
    <t>002252</t>
  </si>
  <si>
    <t>Meter Changeouts</t>
  </si>
  <si>
    <t>002230</t>
  </si>
  <si>
    <t>002234</t>
  </si>
  <si>
    <t>002247</t>
  </si>
  <si>
    <t>002248</t>
  </si>
  <si>
    <t>002250</t>
  </si>
  <si>
    <t>002261</t>
  </si>
  <si>
    <t>002249</t>
  </si>
  <si>
    <t>002251</t>
  </si>
  <si>
    <t>002260</t>
  </si>
  <si>
    <t>002270</t>
  </si>
  <si>
    <t>002269</t>
  </si>
  <si>
    <t>002271</t>
  </si>
  <si>
    <t>002273</t>
  </si>
  <si>
    <t>1" Meter Replacements/Changeouts</t>
  </si>
  <si>
    <t>002274</t>
  </si>
  <si>
    <t>Meter Changeouts, 6" Fireline-Sumitomo</t>
  </si>
  <si>
    <t>002284</t>
  </si>
  <si>
    <t>002288</t>
  </si>
  <si>
    <t>002291</t>
  </si>
  <si>
    <t>002292</t>
  </si>
  <si>
    <t>002293</t>
  </si>
  <si>
    <t>002295</t>
  </si>
  <si>
    <t>002308</t>
  </si>
  <si>
    <t>002311</t>
  </si>
  <si>
    <t>002312</t>
  </si>
  <si>
    <t>002309</t>
  </si>
  <si>
    <t>002313</t>
  </si>
  <si>
    <t>002315</t>
  </si>
  <si>
    <t>002310</t>
  </si>
  <si>
    <t>002314</t>
  </si>
  <si>
    <t>002316</t>
  </si>
  <si>
    <t>002325</t>
  </si>
  <si>
    <t>002317</t>
  </si>
  <si>
    <t>002342</t>
  </si>
  <si>
    <t>002343</t>
  </si>
  <si>
    <t>002344</t>
  </si>
  <si>
    <t>002349</t>
  </si>
  <si>
    <t>002352</t>
  </si>
  <si>
    <t>002360</t>
  </si>
  <si>
    <t>002362</t>
  </si>
  <si>
    <t>002373</t>
  </si>
  <si>
    <t>5/8" Meters-100E Relocation</t>
  </si>
  <si>
    <t>002379</t>
  </si>
  <si>
    <t>5/8" Meters, Fire Meter Reloc-31W Reloc</t>
  </si>
  <si>
    <t>002361</t>
  </si>
  <si>
    <t>002363</t>
  </si>
  <si>
    <t>002364</t>
  </si>
  <si>
    <t>002382</t>
  </si>
  <si>
    <t>6" Fire Meter-Page Dr</t>
  </si>
  <si>
    <t>002383</t>
  </si>
  <si>
    <t>Meter Changeouts, Addl &amp; Indirect Costs</t>
  </si>
  <si>
    <t>002394</t>
  </si>
  <si>
    <t>002395</t>
  </si>
  <si>
    <t>002407</t>
  </si>
  <si>
    <t>002409</t>
  </si>
  <si>
    <t>002416</t>
  </si>
  <si>
    <t>002417</t>
  </si>
  <si>
    <t>002421</t>
  </si>
  <si>
    <t>002424</t>
  </si>
  <si>
    <t>002425</t>
  </si>
  <si>
    <t>002435</t>
  </si>
  <si>
    <t>002436</t>
  </si>
  <si>
    <t>002439</t>
  </si>
  <si>
    <t>MCOs</t>
  </si>
  <si>
    <t>002441</t>
  </si>
  <si>
    <t>002445</t>
  </si>
  <si>
    <t>002446</t>
  </si>
  <si>
    <t>002447</t>
  </si>
  <si>
    <t>002452</t>
  </si>
  <si>
    <t>002453</t>
  </si>
  <si>
    <t>002448</t>
  </si>
  <si>
    <t>002454</t>
  </si>
  <si>
    <t>002457</t>
  </si>
  <si>
    <t>002492</t>
  </si>
  <si>
    <t>002460</t>
  </si>
  <si>
    <t>002461</t>
  </si>
  <si>
    <t>002462</t>
  </si>
  <si>
    <t>002467</t>
  </si>
  <si>
    <t>002475</t>
  </si>
  <si>
    <t>002476</t>
  </si>
  <si>
    <t>002477</t>
  </si>
  <si>
    <t>Meter installs/Addl Costs, Indirect, MCOs</t>
  </si>
  <si>
    <t>002505</t>
  </si>
  <si>
    <t>002507</t>
  </si>
  <si>
    <t>002508</t>
  </si>
  <si>
    <t>002519</t>
  </si>
  <si>
    <t>002520</t>
  </si>
  <si>
    <t>002521</t>
  </si>
  <si>
    <t>002538</t>
  </si>
  <si>
    <t>002539</t>
  </si>
  <si>
    <t>002526</t>
  </si>
  <si>
    <t>002527</t>
  </si>
  <si>
    <t>002544</t>
  </si>
  <si>
    <t>002545</t>
  </si>
  <si>
    <t>002547</t>
  </si>
  <si>
    <t>002546</t>
  </si>
  <si>
    <t>AMR Project - Phase 1</t>
  </si>
  <si>
    <t>002558</t>
  </si>
  <si>
    <t>002563</t>
  </si>
  <si>
    <t>002570</t>
  </si>
  <si>
    <t>002571</t>
  </si>
  <si>
    <t>5/8" AMR Meters for MCOs</t>
  </si>
  <si>
    <t>002576</t>
  </si>
  <si>
    <t>002584</t>
  </si>
  <si>
    <t>Phase 2 SC AMR Project Costs</t>
  </si>
  <si>
    <t>002586</t>
  </si>
  <si>
    <t>002590</t>
  </si>
  <si>
    <t>5/8" Meters (DUPL)</t>
  </si>
  <si>
    <t>002601</t>
  </si>
  <si>
    <t>002591</t>
  </si>
  <si>
    <t>002592</t>
  </si>
  <si>
    <t>002597</t>
  </si>
  <si>
    <t>002602</t>
  </si>
  <si>
    <t>002603</t>
  </si>
  <si>
    <t>002610</t>
  </si>
  <si>
    <t>002611</t>
  </si>
  <si>
    <t>SC AMR Project Costs 1/1/20-5/31/20</t>
  </si>
  <si>
    <t>002617</t>
  </si>
  <si>
    <t>002618</t>
  </si>
  <si>
    <t>002619</t>
  </si>
  <si>
    <t>AMR MCOs, Indirect Coss</t>
  </si>
  <si>
    <t>002620</t>
  </si>
  <si>
    <t>002630</t>
  </si>
  <si>
    <t>1" Meters (Rev Dupl Entry)</t>
  </si>
  <si>
    <t>002628</t>
  </si>
  <si>
    <t>002631</t>
  </si>
  <si>
    <t>002632</t>
  </si>
  <si>
    <t>002645</t>
  </si>
  <si>
    <t>MCO's</t>
  </si>
  <si>
    <t>002644</t>
  </si>
  <si>
    <t>002653</t>
  </si>
  <si>
    <t>002654</t>
  </si>
  <si>
    <t>Meter MCOs/Disposals</t>
  </si>
  <si>
    <t>002662</t>
  </si>
  <si>
    <t>002663</t>
  </si>
  <si>
    <t>(16) 5/8" MCO's Replacements</t>
  </si>
  <si>
    <t>002664</t>
  </si>
  <si>
    <t>(7) 5/8" AMR MCO's Replacements</t>
  </si>
  <si>
    <t>002665</t>
  </si>
  <si>
    <t>1" MCO Replacement</t>
  </si>
  <si>
    <t>002666</t>
  </si>
  <si>
    <t>AMR/AMI Project - Phase 4 Transfer (06/20-12/20)</t>
  </si>
  <si>
    <t>002667</t>
  </si>
  <si>
    <t>6" DCV, 4" Mtr-Ky Downs, AMR/MCO's, Indirect Costs</t>
  </si>
  <si>
    <t>002673</t>
  </si>
  <si>
    <t>002674</t>
  </si>
  <si>
    <t>002675</t>
  </si>
  <si>
    <t>002682</t>
  </si>
  <si>
    <t>002693</t>
  </si>
  <si>
    <t>002694</t>
  </si>
  <si>
    <t>002695</t>
  </si>
  <si>
    <t>002696</t>
  </si>
  <si>
    <t>002705</t>
  </si>
  <si>
    <t>AMR/AMI Project - Phase 5 Transfer (01/21-04/21)</t>
  </si>
  <si>
    <t>002706</t>
  </si>
  <si>
    <t>002709</t>
  </si>
  <si>
    <t>002712</t>
  </si>
  <si>
    <t>002713</t>
  </si>
  <si>
    <t>002714</t>
  </si>
  <si>
    <t>002710</t>
  </si>
  <si>
    <t>002711</t>
  </si>
  <si>
    <t>002736</t>
  </si>
  <si>
    <t>002737</t>
  </si>
  <si>
    <t>002746</t>
  </si>
  <si>
    <t>002753</t>
  </si>
  <si>
    <t>002756</t>
  </si>
  <si>
    <t>002759</t>
  </si>
  <si>
    <t>MCO 5/8" AMR Replacement Meters</t>
  </si>
  <si>
    <t>002760</t>
  </si>
  <si>
    <t>MCO 1" AMR Replacement Meters</t>
  </si>
  <si>
    <t>002762</t>
  </si>
  <si>
    <t>002765</t>
  </si>
  <si>
    <t>002774</t>
  </si>
  <si>
    <t>AMR/AMI Project - Phase 6 Transfer (05/21-12/21)</t>
  </si>
  <si>
    <t>002781</t>
  </si>
  <si>
    <t>002783</t>
  </si>
  <si>
    <t>002785</t>
  </si>
  <si>
    <t>002786</t>
  </si>
  <si>
    <t>002791</t>
  </si>
  <si>
    <t>002794</t>
  </si>
  <si>
    <t>AMR Project Costs</t>
  </si>
  <si>
    <t>002803</t>
  </si>
  <si>
    <t>002809</t>
  </si>
  <si>
    <t>002811</t>
  </si>
  <si>
    <t>002813</t>
  </si>
  <si>
    <t>002815</t>
  </si>
  <si>
    <t>002817</t>
  </si>
  <si>
    <t>AMR/AMI Project - Phase 6 Transfer (01/22-04/22)</t>
  </si>
  <si>
    <t>002823</t>
  </si>
  <si>
    <t>002827</t>
  </si>
  <si>
    <t>002833</t>
  </si>
  <si>
    <t>002834</t>
  </si>
  <si>
    <t>002837</t>
  </si>
  <si>
    <t>002842</t>
  </si>
  <si>
    <t>002847</t>
  </si>
  <si>
    <t>002851</t>
  </si>
  <si>
    <t>002853</t>
  </si>
  <si>
    <t>AMR/AMI Project - Phase 8 Transfer (05/22-06/22)</t>
  </si>
  <si>
    <t>002854</t>
  </si>
  <si>
    <t>002857</t>
  </si>
  <si>
    <t>AMR/AMI Project - Phase 9 Transfer (07/22-12/22)</t>
  </si>
  <si>
    <t>002858</t>
  </si>
  <si>
    <t>002859</t>
  </si>
  <si>
    <t>002860</t>
  </si>
  <si>
    <t>002873</t>
  </si>
  <si>
    <t>Scrapped Meters - 2022 (Various Sizes)</t>
  </si>
  <si>
    <t>002874</t>
  </si>
  <si>
    <t>5/8" AMR MCOs not Charged from Inventory-2022</t>
  </si>
  <si>
    <t>002875</t>
  </si>
  <si>
    <t>1" AMR MCOs not Charged from Inventory-2022</t>
  </si>
  <si>
    <t>Count = 499</t>
  </si>
  <si>
    <t>G/L Asset Account = 101.3345-5 Meters-Installations</t>
  </si>
  <si>
    <t>000351</t>
  </si>
  <si>
    <t>370</t>
  </si>
  <si>
    <t>Meters - Installation</t>
  </si>
  <si>
    <t>000360</t>
  </si>
  <si>
    <t>380</t>
  </si>
  <si>
    <t>000290</t>
  </si>
  <si>
    <t>389</t>
  </si>
  <si>
    <t>000374</t>
  </si>
  <si>
    <t>398</t>
  </si>
  <si>
    <t>000383</t>
  </si>
  <si>
    <t>407</t>
  </si>
  <si>
    <t>000391</t>
  </si>
  <si>
    <t>416</t>
  </si>
  <si>
    <t>000396</t>
  </si>
  <si>
    <t>423</t>
  </si>
  <si>
    <t>000403</t>
  </si>
  <si>
    <t>430</t>
  </si>
  <si>
    <t>000409</t>
  </si>
  <si>
    <t>436</t>
  </si>
  <si>
    <t>000412</t>
  </si>
  <si>
    <t>440</t>
  </si>
  <si>
    <t>000424</t>
  </si>
  <si>
    <t>452</t>
  </si>
  <si>
    <t>000429</t>
  </si>
  <si>
    <t>457</t>
  </si>
  <si>
    <t>000435</t>
  </si>
  <si>
    <t>463</t>
  </si>
  <si>
    <t>000438</t>
  </si>
  <si>
    <t>467</t>
  </si>
  <si>
    <t>000444</t>
  </si>
  <si>
    <t>472</t>
  </si>
  <si>
    <t>000451</t>
  </si>
  <si>
    <t>479</t>
  </si>
  <si>
    <t>000458</t>
  </si>
  <si>
    <t>486</t>
  </si>
  <si>
    <t>000464</t>
  </si>
  <si>
    <t>492</t>
  </si>
  <si>
    <t>000471</t>
  </si>
  <si>
    <t>499</t>
  </si>
  <si>
    <t>000474</t>
  </si>
  <si>
    <t>504</t>
  </si>
  <si>
    <t>000481</t>
  </si>
  <si>
    <t>512</t>
  </si>
  <si>
    <t>000027</t>
  </si>
  <si>
    <t>16</t>
  </si>
  <si>
    <t>5/8 Meter - Installation"</t>
  </si>
  <si>
    <t>000029</t>
  </si>
  <si>
    <t>17</t>
  </si>
  <si>
    <t>2 Meter - Installation"</t>
  </si>
  <si>
    <t>000030</t>
  </si>
  <si>
    <t>18</t>
  </si>
  <si>
    <t>5/8 x 3/4"  Tandem Yoke"</t>
  </si>
  <si>
    <t>000038</t>
  </si>
  <si>
    <t>19</t>
  </si>
  <si>
    <t>000039</t>
  </si>
  <si>
    <t>20</t>
  </si>
  <si>
    <t>1 Meter - Installation"</t>
  </si>
  <si>
    <t>000020</t>
  </si>
  <si>
    <t>36</t>
  </si>
  <si>
    <t>000035</t>
  </si>
  <si>
    <t>33</t>
  </si>
  <si>
    <t>000036</t>
  </si>
  <si>
    <t>34</t>
  </si>
  <si>
    <t>000037</t>
  </si>
  <si>
    <t>35</t>
  </si>
  <si>
    <t>5/8 X 3/4" Tandem Yoke"</t>
  </si>
  <si>
    <t>000101</t>
  </si>
  <si>
    <t>90</t>
  </si>
  <si>
    <t>000102</t>
  </si>
  <si>
    <t>91</t>
  </si>
  <si>
    <t>5/8  X 3/4" Tandem Yoke"</t>
  </si>
  <si>
    <t>000103</t>
  </si>
  <si>
    <t>92</t>
  </si>
  <si>
    <t>000138</t>
  </si>
  <si>
    <t>128</t>
  </si>
  <si>
    <t>5/8 Meter - Installations"</t>
  </si>
  <si>
    <t>000139</t>
  </si>
  <si>
    <t>129</t>
  </si>
  <si>
    <t>000140</t>
  </si>
  <si>
    <t>130</t>
  </si>
  <si>
    <t>000141</t>
  </si>
  <si>
    <t>131</t>
  </si>
  <si>
    <t>000142</t>
  </si>
  <si>
    <t>132</t>
  </si>
  <si>
    <t>1 1/2 Meters - Installation"</t>
  </si>
  <si>
    <t>000152</t>
  </si>
  <si>
    <t>145</t>
  </si>
  <si>
    <t>000153</t>
  </si>
  <si>
    <t>146</t>
  </si>
  <si>
    <t>2 Meters - Installation"</t>
  </si>
  <si>
    <t>000154</t>
  </si>
  <si>
    <t>147</t>
  </si>
  <si>
    <t>5/8 X 3/4" Tandem Yoke3"</t>
  </si>
  <si>
    <t>000155</t>
  </si>
  <si>
    <t>148</t>
  </si>
  <si>
    <t>1 Meters - Installation"</t>
  </si>
  <si>
    <t>000156</t>
  </si>
  <si>
    <t>149</t>
  </si>
  <si>
    <t>3 Fly Wheel Valve"</t>
  </si>
  <si>
    <t>000157</t>
  </si>
  <si>
    <t>150</t>
  </si>
  <si>
    <t>3 Fly Check Valve"</t>
  </si>
  <si>
    <t>000158</t>
  </si>
  <si>
    <t>151</t>
  </si>
  <si>
    <t>Meter Tap - Installation</t>
  </si>
  <si>
    <t>000169</t>
  </si>
  <si>
    <t>163</t>
  </si>
  <si>
    <t>000170</t>
  </si>
  <si>
    <t>164</t>
  </si>
  <si>
    <t>000171</t>
  </si>
  <si>
    <t>165</t>
  </si>
  <si>
    <t>000193</t>
  </si>
  <si>
    <t>186</t>
  </si>
  <si>
    <t>5/8 Meters - Installation"</t>
  </si>
  <si>
    <t>000194</t>
  </si>
  <si>
    <t>187</t>
  </si>
  <si>
    <t>000195</t>
  </si>
  <si>
    <t>188</t>
  </si>
  <si>
    <t>000196</t>
  </si>
  <si>
    <t>189</t>
  </si>
  <si>
    <t>000197</t>
  </si>
  <si>
    <t>190</t>
  </si>
  <si>
    <t>3/4 Yoke Resetter"</t>
  </si>
  <si>
    <t>000768</t>
  </si>
  <si>
    <t>811</t>
  </si>
  <si>
    <t>000224</t>
  </si>
  <si>
    <t>217</t>
  </si>
  <si>
    <t>000225</t>
  </si>
  <si>
    <t>218</t>
  </si>
  <si>
    <t>5/8 x 3/4 Tandem Yoke"</t>
  </si>
  <si>
    <t>000226</t>
  </si>
  <si>
    <t>219</t>
  </si>
  <si>
    <t>000228</t>
  </si>
  <si>
    <t>220</t>
  </si>
  <si>
    <t>3 Turbo Meter - Installation"</t>
  </si>
  <si>
    <t>000280</t>
  </si>
  <si>
    <t>304</t>
  </si>
  <si>
    <t>000283</t>
  </si>
  <si>
    <t>307</t>
  </si>
  <si>
    <t>000286</t>
  </si>
  <si>
    <t>310</t>
  </si>
  <si>
    <t>000014</t>
  </si>
  <si>
    <t>293</t>
  </si>
  <si>
    <t>000269</t>
  </si>
  <si>
    <t>282</t>
  </si>
  <si>
    <t>000293</t>
  </si>
  <si>
    <t>319</t>
  </si>
  <si>
    <t>000518</t>
  </si>
  <si>
    <t>554</t>
  </si>
  <si>
    <t>000519</t>
  </si>
  <si>
    <t>555</t>
  </si>
  <si>
    <t>Misc Entries - Meter Installations</t>
  </si>
  <si>
    <t>000520</t>
  </si>
  <si>
    <t>556</t>
  </si>
  <si>
    <t>000521</t>
  </si>
  <si>
    <t>557</t>
  </si>
  <si>
    <t>000522</t>
  </si>
  <si>
    <t>558</t>
  </si>
  <si>
    <t>000523</t>
  </si>
  <si>
    <t>559</t>
  </si>
  <si>
    <t>000524</t>
  </si>
  <si>
    <t>560</t>
  </si>
  <si>
    <t>000525</t>
  </si>
  <si>
    <t>561</t>
  </si>
  <si>
    <t>1 Meters - Installations"</t>
  </si>
  <si>
    <t>000526</t>
  </si>
  <si>
    <t>562</t>
  </si>
  <si>
    <t>000527</t>
  </si>
  <si>
    <t>563</t>
  </si>
  <si>
    <t>Misc Entries Meters - Installations</t>
  </si>
  <si>
    <t>000528</t>
  </si>
  <si>
    <t>564</t>
  </si>
  <si>
    <t>000529</t>
  </si>
  <si>
    <t>565</t>
  </si>
  <si>
    <t>000530</t>
  </si>
  <si>
    <t>566</t>
  </si>
  <si>
    <t>000531</t>
  </si>
  <si>
    <t>567</t>
  </si>
  <si>
    <t>000532</t>
  </si>
  <si>
    <t>568</t>
  </si>
  <si>
    <t>000533</t>
  </si>
  <si>
    <t>569</t>
  </si>
  <si>
    <t>000534</t>
  </si>
  <si>
    <t>570</t>
  </si>
  <si>
    <t>Meters - Installations</t>
  </si>
  <si>
    <t>000543</t>
  </si>
  <si>
    <t>579</t>
  </si>
  <si>
    <t>000544</t>
  </si>
  <si>
    <t>580</t>
  </si>
  <si>
    <t>000549</t>
  </si>
  <si>
    <t>585</t>
  </si>
  <si>
    <t>000550</t>
  </si>
  <si>
    <t>586</t>
  </si>
  <si>
    <t>000558</t>
  </si>
  <si>
    <t>592</t>
  </si>
  <si>
    <t>5/8 Meters-Installations"</t>
  </si>
  <si>
    <t>000559</t>
  </si>
  <si>
    <t>593</t>
  </si>
  <si>
    <t>1 Meters-Installations"</t>
  </si>
  <si>
    <t>000562</t>
  </si>
  <si>
    <t>598</t>
  </si>
  <si>
    <t>000563</t>
  </si>
  <si>
    <t>599</t>
  </si>
  <si>
    <t>000577</t>
  </si>
  <si>
    <t>617</t>
  </si>
  <si>
    <t>000580</t>
  </si>
  <si>
    <t>620</t>
  </si>
  <si>
    <t>000585</t>
  </si>
  <si>
    <t>625</t>
  </si>
  <si>
    <t>000586</t>
  </si>
  <si>
    <t>626</t>
  </si>
  <si>
    <t>2 Meters-Installations"</t>
  </si>
  <si>
    <t>000588</t>
  </si>
  <si>
    <t>629</t>
  </si>
  <si>
    <t>000591</t>
  </si>
  <si>
    <t>632</t>
  </si>
  <si>
    <t>000600</t>
  </si>
  <si>
    <t>641</t>
  </si>
  <si>
    <t>000606</t>
  </si>
  <si>
    <t>648</t>
  </si>
  <si>
    <t>000623</t>
  </si>
  <si>
    <t>664</t>
  </si>
  <si>
    <t>000627</t>
  </si>
  <si>
    <t>667</t>
  </si>
  <si>
    <t>000631</t>
  </si>
  <si>
    <t>670</t>
  </si>
  <si>
    <t>000634</t>
  </si>
  <si>
    <t>673</t>
  </si>
  <si>
    <t>000637</t>
  </si>
  <si>
    <t>676</t>
  </si>
  <si>
    <t>000638</t>
  </si>
  <si>
    <t>679</t>
  </si>
  <si>
    <t>000641</t>
  </si>
  <si>
    <t>682</t>
  </si>
  <si>
    <t>000644</t>
  </si>
  <si>
    <t>685</t>
  </si>
  <si>
    <t>000712</t>
  </si>
  <si>
    <t>753</t>
  </si>
  <si>
    <t>000713</t>
  </si>
  <si>
    <t>756</t>
  </si>
  <si>
    <t>000744</t>
  </si>
  <si>
    <t>787</t>
  </si>
  <si>
    <t>000719</t>
  </si>
  <si>
    <t>763</t>
  </si>
  <si>
    <t>000723</t>
  </si>
  <si>
    <t>766</t>
  </si>
  <si>
    <t>000726</t>
  </si>
  <si>
    <t>769</t>
  </si>
  <si>
    <t>000747</t>
  </si>
  <si>
    <t>790</t>
  </si>
  <si>
    <t>000751</t>
  </si>
  <si>
    <t>794</t>
  </si>
  <si>
    <t>000756</t>
  </si>
  <si>
    <t>799</t>
  </si>
  <si>
    <t>000757</t>
  </si>
  <si>
    <t>800</t>
  </si>
  <si>
    <t>000767</t>
  </si>
  <si>
    <t>810</t>
  </si>
  <si>
    <t>000769</t>
  </si>
  <si>
    <t>812</t>
  </si>
  <si>
    <t>000794</t>
  </si>
  <si>
    <t>838</t>
  </si>
  <si>
    <t>000797</t>
  </si>
  <si>
    <t>841</t>
  </si>
  <si>
    <t>000800</t>
  </si>
  <si>
    <t>844</t>
  </si>
  <si>
    <t>000869</t>
  </si>
  <si>
    <t>924</t>
  </si>
  <si>
    <t>000870</t>
  </si>
  <si>
    <t>925</t>
  </si>
  <si>
    <t>000873</t>
  </si>
  <si>
    <t>928</t>
  </si>
  <si>
    <t>000874</t>
  </si>
  <si>
    <t>929</t>
  </si>
  <si>
    <t>000871</t>
  </si>
  <si>
    <t>926</t>
  </si>
  <si>
    <t>000875</t>
  </si>
  <si>
    <t>930</t>
  </si>
  <si>
    <t>000876</t>
  </si>
  <si>
    <t>931</t>
  </si>
  <si>
    <t>000877</t>
  </si>
  <si>
    <t>932</t>
  </si>
  <si>
    <t>000878</t>
  </si>
  <si>
    <t>933</t>
  </si>
  <si>
    <t>000880</t>
  </si>
  <si>
    <t>935</t>
  </si>
  <si>
    <t>000879</t>
  </si>
  <si>
    <t>934</t>
  </si>
  <si>
    <t>000881</t>
  </si>
  <si>
    <t>936</t>
  </si>
  <si>
    <t>000882</t>
  </si>
  <si>
    <t>937</t>
  </si>
  <si>
    <t>000883</t>
  </si>
  <si>
    <t>938</t>
  </si>
  <si>
    <t>000884</t>
  </si>
  <si>
    <t>939</t>
  </si>
  <si>
    <t>000885</t>
  </si>
  <si>
    <t>940</t>
  </si>
  <si>
    <t>000886</t>
  </si>
  <si>
    <t>941</t>
  </si>
  <si>
    <t>000887</t>
  </si>
  <si>
    <t>942</t>
  </si>
  <si>
    <t>000888</t>
  </si>
  <si>
    <t>943</t>
  </si>
  <si>
    <t>000872</t>
  </si>
  <si>
    <t>927</t>
  </si>
  <si>
    <t>000889</t>
  </si>
  <si>
    <t>944</t>
  </si>
  <si>
    <t>000927</t>
  </si>
  <si>
    <t>985</t>
  </si>
  <si>
    <t>000928</t>
  </si>
  <si>
    <t>986</t>
  </si>
  <si>
    <t>000929</t>
  </si>
  <si>
    <t>987</t>
  </si>
  <si>
    <t>000930</t>
  </si>
  <si>
    <t>988</t>
  </si>
  <si>
    <t>000931</t>
  </si>
  <si>
    <t>989</t>
  </si>
  <si>
    <t>000932</t>
  </si>
  <si>
    <t>990</t>
  </si>
  <si>
    <t>000933</t>
  </si>
  <si>
    <t>991</t>
  </si>
  <si>
    <t>000934</t>
  </si>
  <si>
    <t>992</t>
  </si>
  <si>
    <t>000937</t>
  </si>
  <si>
    <t>995</t>
  </si>
  <si>
    <t>000950</t>
  </si>
  <si>
    <t>1010</t>
  </si>
  <si>
    <t>000959</t>
  </si>
  <si>
    <t>1018</t>
  </si>
  <si>
    <t>000980</t>
  </si>
  <si>
    <t>1039</t>
  </si>
  <si>
    <t>000981</t>
  </si>
  <si>
    <t>1040</t>
  </si>
  <si>
    <t>001008</t>
  </si>
  <si>
    <t>1074</t>
  </si>
  <si>
    <t>001009</t>
  </si>
  <si>
    <t>1075</t>
  </si>
  <si>
    <t>001010</t>
  </si>
  <si>
    <t>1076</t>
  </si>
  <si>
    <t>001011</t>
  </si>
  <si>
    <t>1077</t>
  </si>
  <si>
    <t>001024</t>
  </si>
  <si>
    <t>1090</t>
  </si>
  <si>
    <t>001027</t>
  </si>
  <si>
    <t>1093</t>
  </si>
  <si>
    <t>001030</t>
  </si>
  <si>
    <t>1096</t>
  </si>
  <si>
    <t>001032</t>
  </si>
  <si>
    <t>1098</t>
  </si>
  <si>
    <t>001045</t>
  </si>
  <si>
    <t>1111</t>
  </si>
  <si>
    <t>001048</t>
  </si>
  <si>
    <t>1115</t>
  </si>
  <si>
    <t>001052</t>
  </si>
  <si>
    <t>1118</t>
  </si>
  <si>
    <t>001057</t>
  </si>
  <si>
    <t>1123</t>
  </si>
  <si>
    <t>001058</t>
  </si>
  <si>
    <t>1124</t>
  </si>
  <si>
    <t>001059</t>
  </si>
  <si>
    <t>1125</t>
  </si>
  <si>
    <t>001060</t>
  </si>
  <si>
    <t>1126</t>
  </si>
  <si>
    <t>001073</t>
  </si>
  <si>
    <t>1140</t>
  </si>
  <si>
    <t>001076</t>
  </si>
  <si>
    <t>1143</t>
  </si>
  <si>
    <t>001182</t>
  </si>
  <si>
    <t>1249</t>
  </si>
  <si>
    <t>001188</t>
  </si>
  <si>
    <t>1255</t>
  </si>
  <si>
    <t>001195</t>
  </si>
  <si>
    <t>1262</t>
  </si>
  <si>
    <t>001196</t>
  </si>
  <si>
    <t>1263</t>
  </si>
  <si>
    <t>001197</t>
  </si>
  <si>
    <t>1264</t>
  </si>
  <si>
    <t>001223</t>
  </si>
  <si>
    <t>1290</t>
  </si>
  <si>
    <t>001233</t>
  </si>
  <si>
    <t>1300</t>
  </si>
  <si>
    <t>001234</t>
  </si>
  <si>
    <t>1301</t>
  </si>
  <si>
    <t>1.5 Meter Installation"</t>
  </si>
  <si>
    <t>001240</t>
  </si>
  <si>
    <t>1307</t>
  </si>
  <si>
    <t>001241</t>
  </si>
  <si>
    <t>1308</t>
  </si>
  <si>
    <t>1 Meter Installation"</t>
  </si>
  <si>
    <t>001244</t>
  </si>
  <si>
    <t>1311</t>
  </si>
  <si>
    <t>001246</t>
  </si>
  <si>
    <t>1313</t>
  </si>
  <si>
    <t>001249</t>
  </si>
  <si>
    <t>1316</t>
  </si>
  <si>
    <t>001258</t>
  </si>
  <si>
    <t>1325</t>
  </si>
  <si>
    <t>001260</t>
  </si>
  <si>
    <t>1327</t>
  </si>
  <si>
    <t>001270</t>
  </si>
  <si>
    <t>1338</t>
  </si>
  <si>
    <t>001291</t>
  </si>
  <si>
    <t>1360</t>
  </si>
  <si>
    <t>001296</t>
  </si>
  <si>
    <t>1365</t>
  </si>
  <si>
    <t>001297</t>
  </si>
  <si>
    <t>1366</t>
  </si>
  <si>
    <t>001300</t>
  </si>
  <si>
    <t>1369</t>
  </si>
  <si>
    <t>001315</t>
  </si>
  <si>
    <t>1383</t>
  </si>
  <si>
    <t>001305</t>
  </si>
  <si>
    <t>1372</t>
  </si>
  <si>
    <t>001306</t>
  </si>
  <si>
    <t>1373</t>
  </si>
  <si>
    <t>001321</t>
  </si>
  <si>
    <t>1390</t>
  </si>
  <si>
    <t>001322</t>
  </si>
  <si>
    <t>1391</t>
  </si>
  <si>
    <t>001323</t>
  </si>
  <si>
    <t>1392</t>
  </si>
  <si>
    <t>001369</t>
  </si>
  <si>
    <t>1456</t>
  </si>
  <si>
    <t>001378</t>
  </si>
  <si>
    <t>1455</t>
  </si>
  <si>
    <t>001388</t>
  </si>
  <si>
    <t>1457</t>
  </si>
  <si>
    <t>001389</t>
  </si>
  <si>
    <t>1458</t>
  </si>
  <si>
    <t>001390</t>
  </si>
  <si>
    <t>1459</t>
  </si>
  <si>
    <t>001400</t>
  </si>
  <si>
    <t>1469</t>
  </si>
  <si>
    <t>001404</t>
  </si>
  <si>
    <t>1473</t>
  </si>
  <si>
    <t>001406</t>
  </si>
  <si>
    <t>1475</t>
  </si>
  <si>
    <t>001409</t>
  </si>
  <si>
    <t>1478</t>
  </si>
  <si>
    <t>001413</t>
  </si>
  <si>
    <t>1481</t>
  </si>
  <si>
    <t>001425</t>
  </si>
  <si>
    <t>1494</t>
  </si>
  <si>
    <t>001428</t>
  </si>
  <si>
    <t>1497</t>
  </si>
  <si>
    <t>001430</t>
  </si>
  <si>
    <t>1499</t>
  </si>
  <si>
    <t>001458</t>
  </si>
  <si>
    <t>1527</t>
  </si>
  <si>
    <t>001461</t>
  </si>
  <si>
    <t>1530</t>
  </si>
  <si>
    <t>001468</t>
  </si>
  <si>
    <t>1537</t>
  </si>
  <si>
    <t>001473</t>
  </si>
  <si>
    <t>1541</t>
  </si>
  <si>
    <t>001474</t>
  </si>
  <si>
    <t>1542</t>
  </si>
  <si>
    <t>001485</t>
  </si>
  <si>
    <t>1554</t>
  </si>
  <si>
    <t>001490</t>
  </si>
  <si>
    <t>1559</t>
  </si>
  <si>
    <t>001532</t>
  </si>
  <si>
    <t>1600</t>
  </si>
  <si>
    <t>001540</t>
  </si>
  <si>
    <t>1609</t>
  </si>
  <si>
    <t>001565</t>
  </si>
  <si>
    <t>1634</t>
  </si>
  <si>
    <t>001566</t>
  </si>
  <si>
    <t>1635</t>
  </si>
  <si>
    <t>001572</t>
  </si>
  <si>
    <t>1641</t>
  </si>
  <si>
    <t>001600</t>
  </si>
  <si>
    <t>1669</t>
  </si>
  <si>
    <t>001609</t>
  </si>
  <si>
    <t>1678</t>
  </si>
  <si>
    <t>001616</t>
  </si>
  <si>
    <t>1685</t>
  </si>
  <si>
    <t>001618</t>
  </si>
  <si>
    <t>1687</t>
  </si>
  <si>
    <t>001628</t>
  </si>
  <si>
    <t>1697</t>
  </si>
  <si>
    <t>001629</t>
  </si>
  <si>
    <t>1698</t>
  </si>
  <si>
    <t>001633</t>
  </si>
  <si>
    <t>1702</t>
  </si>
  <si>
    <t>001634</t>
  </si>
  <si>
    <t>1703</t>
  </si>
  <si>
    <t>Delk Labor &amp; Equipment Charged to 635-5</t>
  </si>
  <si>
    <t>001635</t>
  </si>
  <si>
    <t>1704</t>
  </si>
  <si>
    <t>001651</t>
  </si>
  <si>
    <t>1720</t>
  </si>
  <si>
    <t>001656</t>
  </si>
  <si>
    <t>1725</t>
  </si>
  <si>
    <t>001665</t>
  </si>
  <si>
    <t>1734</t>
  </si>
  <si>
    <t>001683</t>
  </si>
  <si>
    <t>1752</t>
  </si>
  <si>
    <t>001684</t>
  </si>
  <si>
    <t>1753</t>
  </si>
  <si>
    <t>001695</t>
  </si>
  <si>
    <t>1764</t>
  </si>
  <si>
    <t>001707</t>
  </si>
  <si>
    <t>1776</t>
  </si>
  <si>
    <t>001716</t>
  </si>
  <si>
    <t>1784</t>
  </si>
  <si>
    <t>001723</t>
  </si>
  <si>
    <t>1792</t>
  </si>
  <si>
    <t>001726</t>
  </si>
  <si>
    <t>1795</t>
  </si>
  <si>
    <t>001736</t>
  </si>
  <si>
    <t>1805</t>
  </si>
  <si>
    <t>001741</t>
  </si>
  <si>
    <t>1810</t>
  </si>
  <si>
    <t>001742</t>
  </si>
  <si>
    <t>1815</t>
  </si>
  <si>
    <t>001749</t>
  </si>
  <si>
    <t>1818</t>
  </si>
  <si>
    <t>001751</t>
  </si>
  <si>
    <t>1820</t>
  </si>
  <si>
    <t>001761</t>
  </si>
  <si>
    <t>1830</t>
  </si>
  <si>
    <t>001764</t>
  </si>
  <si>
    <t>1833</t>
  </si>
  <si>
    <t>001850</t>
  </si>
  <si>
    <t>1846</t>
  </si>
  <si>
    <t>001851</t>
  </si>
  <si>
    <t>1847</t>
  </si>
  <si>
    <t>001858</t>
  </si>
  <si>
    <t>1854</t>
  </si>
  <si>
    <t>001880</t>
  </si>
  <si>
    <t>1866</t>
  </si>
  <si>
    <t>001899</t>
  </si>
  <si>
    <t>1869</t>
  </si>
  <si>
    <t>001842</t>
  </si>
  <si>
    <t>1875</t>
  </si>
  <si>
    <t>001843</t>
  </si>
  <si>
    <t>1876</t>
  </si>
  <si>
    <t>001781</t>
  </si>
  <si>
    <t>1879</t>
  </si>
  <si>
    <t>001998</t>
  </si>
  <si>
    <t>1881</t>
  </si>
  <si>
    <t>001897</t>
  </si>
  <si>
    <t>1897</t>
  </si>
  <si>
    <t>001922</t>
  </si>
  <si>
    <t>1899</t>
  </si>
  <si>
    <t>001944</t>
  </si>
  <si>
    <t>1907</t>
  </si>
  <si>
    <t>001919</t>
  </si>
  <si>
    <t>1910</t>
  </si>
  <si>
    <t>001993</t>
  </si>
  <si>
    <t>1917</t>
  </si>
  <si>
    <t>001914</t>
  </si>
  <si>
    <t>1920</t>
  </si>
  <si>
    <t>001925</t>
  </si>
  <si>
    <t>1922</t>
  </si>
  <si>
    <t>001866</t>
  </si>
  <si>
    <t>1934</t>
  </si>
  <si>
    <t>001867</t>
  </si>
  <si>
    <t>1935</t>
  </si>
  <si>
    <t>001794</t>
  </si>
  <si>
    <t>1943</t>
  </si>
  <si>
    <t>001831</t>
  </si>
  <si>
    <t>1938</t>
  </si>
  <si>
    <t>001777</t>
  </si>
  <si>
    <t>1946</t>
  </si>
  <si>
    <t>001889</t>
  </si>
  <si>
    <t>1949</t>
  </si>
  <si>
    <t>001878</t>
  </si>
  <si>
    <t>1952</t>
  </si>
  <si>
    <t>002005</t>
  </si>
  <si>
    <t>1963</t>
  </si>
  <si>
    <t>002006</t>
  </si>
  <si>
    <t>1964</t>
  </si>
  <si>
    <t>001883</t>
  </si>
  <si>
    <t>1969</t>
  </si>
  <si>
    <t>001884</t>
  </si>
  <si>
    <t>1970</t>
  </si>
  <si>
    <t>001894</t>
  </si>
  <si>
    <t>1980</t>
  </si>
  <si>
    <t>001959</t>
  </si>
  <si>
    <t>1983</t>
  </si>
  <si>
    <t>001953</t>
  </si>
  <si>
    <t>1986</t>
  </si>
  <si>
    <t>002024</t>
  </si>
  <si>
    <t>2010</t>
  </si>
  <si>
    <t>002041</t>
  </si>
  <si>
    <t>2014</t>
  </si>
  <si>
    <t>001932</t>
  </si>
  <si>
    <t>2022</t>
  </si>
  <si>
    <t>001936</t>
  </si>
  <si>
    <t>2026</t>
  </si>
  <si>
    <t>001902</t>
  </si>
  <si>
    <t>2028</t>
  </si>
  <si>
    <t>001950</t>
  </si>
  <si>
    <t>2034</t>
  </si>
  <si>
    <t>001951</t>
  </si>
  <si>
    <t>2035</t>
  </si>
  <si>
    <t>001908</t>
  </si>
  <si>
    <t>2052</t>
  </si>
  <si>
    <t>001909</t>
  </si>
  <si>
    <t>2053</t>
  </si>
  <si>
    <t>001911</t>
  </si>
  <si>
    <t>2055</t>
  </si>
  <si>
    <t>002002</t>
  </si>
  <si>
    <t>2063</t>
  </si>
  <si>
    <t>001970</t>
  </si>
  <si>
    <t>2067</t>
  </si>
  <si>
    <t>001827</t>
  </si>
  <si>
    <t>2080</t>
  </si>
  <si>
    <t>001828</t>
  </si>
  <si>
    <t>2081</t>
  </si>
  <si>
    <t>002046</t>
  </si>
  <si>
    <t>2098</t>
  </si>
  <si>
    <t>002053</t>
  </si>
  <si>
    <t>2096</t>
  </si>
  <si>
    <t>002054</t>
  </si>
  <si>
    <t>2097</t>
  </si>
  <si>
    <t>002045</t>
  </si>
  <si>
    <t>2105</t>
  </si>
  <si>
    <t>002057</t>
  </si>
  <si>
    <t>002066</t>
  </si>
  <si>
    <t>002067</t>
  </si>
  <si>
    <t>002070</t>
  </si>
  <si>
    <t>002080</t>
  </si>
  <si>
    <t>002084</t>
  </si>
  <si>
    <t>002088</t>
  </si>
  <si>
    <t>002093</t>
  </si>
  <si>
    <t>002102</t>
  </si>
  <si>
    <t>002108</t>
  </si>
  <si>
    <t>002127</t>
  </si>
  <si>
    <t>002128</t>
  </si>
  <si>
    <t>002131</t>
  </si>
  <si>
    <t>002135</t>
  </si>
  <si>
    <t>002140</t>
  </si>
  <si>
    <t>002153</t>
  </si>
  <si>
    <t>002154</t>
  </si>
  <si>
    <t>002170</t>
  </si>
  <si>
    <t>002171</t>
  </si>
  <si>
    <t>002172</t>
  </si>
  <si>
    <t>002173</t>
  </si>
  <si>
    <t>002184</t>
  </si>
  <si>
    <t>002185</t>
  </si>
  <si>
    <t>002186</t>
  </si>
  <si>
    <t>002191</t>
  </si>
  <si>
    <t>002193</t>
  </si>
  <si>
    <t>002214</t>
  </si>
  <si>
    <t>002215</t>
  </si>
  <si>
    <t>002216</t>
  </si>
  <si>
    <t>002239</t>
  </si>
  <si>
    <t>002240</t>
  </si>
  <si>
    <t>002241</t>
  </si>
  <si>
    <t>002242</t>
  </si>
  <si>
    <t>002253</t>
  </si>
  <si>
    <t>002254</t>
  </si>
  <si>
    <t>002265</t>
  </si>
  <si>
    <t>002272</t>
  </si>
  <si>
    <t>002275</t>
  </si>
  <si>
    <t>(1) 1", 6" Fire Meter - Sumitomo</t>
  </si>
  <si>
    <t>002285</t>
  </si>
  <si>
    <t>002289</t>
  </si>
  <si>
    <t>002318</t>
  </si>
  <si>
    <t>002294</t>
  </si>
  <si>
    <t>002319</t>
  </si>
  <si>
    <t>002320</t>
  </si>
  <si>
    <t>002322</t>
  </si>
  <si>
    <t>002321</t>
  </si>
  <si>
    <t>002323</t>
  </si>
  <si>
    <t>002324</t>
  </si>
  <si>
    <t>002326</t>
  </si>
  <si>
    <t>002347</t>
  </si>
  <si>
    <t>002348</t>
  </si>
  <si>
    <t>002350</t>
  </si>
  <si>
    <t>002353</t>
  </si>
  <si>
    <t>002368</t>
  </si>
  <si>
    <t>002369</t>
  </si>
  <si>
    <t>002370</t>
  </si>
  <si>
    <t>002384</t>
  </si>
  <si>
    <t>002385</t>
  </si>
  <si>
    <t>002397</t>
  </si>
  <si>
    <t>002408</t>
  </si>
  <si>
    <t>002410</t>
  </si>
  <si>
    <t>002418</t>
  </si>
  <si>
    <t>002422</t>
  </si>
  <si>
    <t>002426</t>
  </si>
  <si>
    <t>002427</t>
  </si>
  <si>
    <t>002433</t>
  </si>
  <si>
    <t>002434</t>
  </si>
  <si>
    <t>002442</t>
  </si>
  <si>
    <t>002444</t>
  </si>
  <si>
    <t>002449</t>
  </si>
  <si>
    <t>002455</t>
  </si>
  <si>
    <t>002458</t>
  </si>
  <si>
    <t>002493</t>
  </si>
  <si>
    <t>002463</t>
  </si>
  <si>
    <t>002464</t>
  </si>
  <si>
    <t>002468</t>
  </si>
  <si>
    <t>002481</t>
  </si>
  <si>
    <t>002482</t>
  </si>
  <si>
    <t>002483</t>
  </si>
  <si>
    <t>Meter Installs/Addl Costs, Indirect, MCOs</t>
  </si>
  <si>
    <t>002506</t>
  </si>
  <si>
    <t>002503</t>
  </si>
  <si>
    <t>002509</t>
  </si>
  <si>
    <t>002522</t>
  </si>
  <si>
    <t>002523</t>
  </si>
  <si>
    <t>002524</t>
  </si>
  <si>
    <t>002540</t>
  </si>
  <si>
    <t>002541</t>
  </si>
  <si>
    <t>002528</t>
  </si>
  <si>
    <t>002530</t>
  </si>
  <si>
    <t>002543</t>
  </si>
  <si>
    <t>002550</t>
  </si>
  <si>
    <t>002551</t>
  </si>
  <si>
    <t>002559</t>
  </si>
  <si>
    <t>002562</t>
  </si>
  <si>
    <t>002573</t>
  </si>
  <si>
    <t>002574</t>
  </si>
  <si>
    <t>002587</t>
  </si>
  <si>
    <t>002593</t>
  </si>
  <si>
    <t>002594</t>
  </si>
  <si>
    <t>002598</t>
  </si>
  <si>
    <t>002606</t>
  </si>
  <si>
    <t>002607</t>
  </si>
  <si>
    <t>002608</t>
  </si>
  <si>
    <t>002621</t>
  </si>
  <si>
    <t>002622</t>
  </si>
  <si>
    <t>002623</t>
  </si>
  <si>
    <t>AMR MCOs, Indirect Costs</t>
  </si>
  <si>
    <t>002627</t>
  </si>
  <si>
    <t>002633</t>
  </si>
  <si>
    <t>002634</t>
  </si>
  <si>
    <t>002646</t>
  </si>
  <si>
    <t>002652</t>
  </si>
  <si>
    <t>002668</t>
  </si>
  <si>
    <t>002669</t>
  </si>
  <si>
    <t>002676</t>
  </si>
  <si>
    <t>002677</t>
  </si>
  <si>
    <t>002678</t>
  </si>
  <si>
    <t>002683</t>
  </si>
  <si>
    <t>002701</t>
  </si>
  <si>
    <t>002702</t>
  </si>
  <si>
    <t>002703</t>
  </si>
  <si>
    <t>002704</t>
  </si>
  <si>
    <t>002707</t>
  </si>
  <si>
    <t>002726</t>
  </si>
  <si>
    <t>002729</t>
  </si>
  <si>
    <t>002730</t>
  </si>
  <si>
    <t>002731</t>
  </si>
  <si>
    <t>002727</t>
  </si>
  <si>
    <t>002728</t>
  </si>
  <si>
    <t>002734</t>
  </si>
  <si>
    <t>002738</t>
  </si>
  <si>
    <t>002747</t>
  </si>
  <si>
    <t>002754</t>
  </si>
  <si>
    <t>002758</t>
  </si>
  <si>
    <t>002763</t>
  </si>
  <si>
    <t>002766</t>
  </si>
  <si>
    <t>002782</t>
  </si>
  <si>
    <t>002784</t>
  </si>
  <si>
    <t>002787</t>
  </si>
  <si>
    <t>002789</t>
  </si>
  <si>
    <t>002792</t>
  </si>
  <si>
    <t>002804</t>
  </si>
  <si>
    <t>002810</t>
  </si>
  <si>
    <t>002812</t>
  </si>
  <si>
    <t>002814</t>
  </si>
  <si>
    <t>002816</t>
  </si>
  <si>
    <t>002824</t>
  </si>
  <si>
    <t>002828</t>
  </si>
  <si>
    <t>002835</t>
  </si>
  <si>
    <t>002836</t>
  </si>
  <si>
    <t>002838</t>
  </si>
  <si>
    <t>002840</t>
  </si>
  <si>
    <t>002848</t>
  </si>
  <si>
    <t>002852</t>
  </si>
  <si>
    <t>002855</t>
  </si>
  <si>
    <t>002861</t>
  </si>
  <si>
    <t>002863</t>
  </si>
  <si>
    <t>002865</t>
  </si>
  <si>
    <t>Count = 443</t>
  </si>
  <si>
    <t>G/L Asset Account = 101.3354-5 Hydrants</t>
  </si>
  <si>
    <t>000353</t>
  </si>
  <si>
    <t>371</t>
  </si>
  <si>
    <t>Hydrants</t>
  </si>
  <si>
    <t>000361</t>
  </si>
  <si>
    <t>381</t>
  </si>
  <si>
    <t>000230</t>
  </si>
  <si>
    <t>390</t>
  </si>
  <si>
    <t>000375</t>
  </si>
  <si>
    <t>399</t>
  </si>
  <si>
    <t>000377</t>
  </si>
  <si>
    <t>408</t>
  </si>
  <si>
    <t>000392</t>
  </si>
  <si>
    <t>417</t>
  </si>
  <si>
    <t>000397</t>
  </si>
  <si>
    <t>424</t>
  </si>
  <si>
    <t>000413</t>
  </si>
  <si>
    <t>441</t>
  </si>
  <si>
    <t>000465</t>
  </si>
  <si>
    <t>493</t>
  </si>
  <si>
    <t>000104</t>
  </si>
  <si>
    <t>93</t>
  </si>
  <si>
    <t>5 1/4 Hyrdrant"</t>
  </si>
  <si>
    <t>000143</t>
  </si>
  <si>
    <t>133</t>
  </si>
  <si>
    <t>5 1/4 Hydrants"</t>
  </si>
  <si>
    <t>000159</t>
  </si>
  <si>
    <t>152</t>
  </si>
  <si>
    <t>5 1/4 Hydrant"</t>
  </si>
  <si>
    <t>000172</t>
  </si>
  <si>
    <t>166</t>
  </si>
  <si>
    <t>000188</t>
  </si>
  <si>
    <t>192</t>
  </si>
  <si>
    <t>4 1/2 Hydrants"</t>
  </si>
  <si>
    <t>000198</t>
  </si>
  <si>
    <t>191</t>
  </si>
  <si>
    <t>000227</t>
  </si>
  <si>
    <t>221</t>
  </si>
  <si>
    <t>000270</t>
  </si>
  <si>
    <t>284</t>
  </si>
  <si>
    <t>5 1/4 Fire Hydrant"</t>
  </si>
  <si>
    <t>000295</t>
  </si>
  <si>
    <t>321</t>
  </si>
  <si>
    <t>(1) 4 1/2 &amp; (4) 5 1/4" Fire Hydrants"</t>
  </si>
  <si>
    <t>000316</t>
  </si>
  <si>
    <t>343</t>
  </si>
  <si>
    <t>000646</t>
  </si>
  <si>
    <t>688</t>
  </si>
  <si>
    <t>5.25 Fire Hydrant Assembly"</t>
  </si>
  <si>
    <t>000654</t>
  </si>
  <si>
    <t>696</t>
  </si>
  <si>
    <t>000674</t>
  </si>
  <si>
    <t>715</t>
  </si>
  <si>
    <t>000890</t>
  </si>
  <si>
    <t>945</t>
  </si>
  <si>
    <t>5.25 Fire Hydrant"</t>
  </si>
  <si>
    <t>000891</t>
  </si>
  <si>
    <t>946</t>
  </si>
  <si>
    <t>5.25 Fire Hydrants"</t>
  </si>
  <si>
    <t>001020</t>
  </si>
  <si>
    <t>1086</t>
  </si>
  <si>
    <t>001039</t>
  </si>
  <si>
    <t>1105</t>
  </si>
  <si>
    <t>001040</t>
  </si>
  <si>
    <t>1106</t>
  </si>
  <si>
    <t>4.5 Fire Hydrant"</t>
  </si>
  <si>
    <t>001049</t>
  </si>
  <si>
    <t>1134</t>
  </si>
  <si>
    <t>4.5 Fire Hydrants"</t>
  </si>
  <si>
    <t>001067</t>
  </si>
  <si>
    <t>1133</t>
  </si>
  <si>
    <t>001114</t>
  </si>
  <si>
    <t>1181</t>
  </si>
  <si>
    <t>Relocate Fire Hydrant</t>
  </si>
  <si>
    <t>001115</t>
  </si>
  <si>
    <t>1182</t>
  </si>
  <si>
    <t>1.5 Barrel Extension"</t>
  </si>
  <si>
    <t>001161</t>
  </si>
  <si>
    <t>1228</t>
  </si>
  <si>
    <t>001162</t>
  </si>
  <si>
    <t>1229</t>
  </si>
  <si>
    <t>5.25 Fire Hydrant w/ 6 x 6 TS&amp;V on PVC"</t>
  </si>
  <si>
    <t>001163</t>
  </si>
  <si>
    <t>1230</t>
  </si>
  <si>
    <t>4.5 Fire Hydrant w/ 4 x 4 TS&amp;V on PVC"</t>
  </si>
  <si>
    <t>001164</t>
  </si>
  <si>
    <t>1231</t>
  </si>
  <si>
    <t>Fire Hydrant Extension</t>
  </si>
  <si>
    <t>001165</t>
  </si>
  <si>
    <t>1232</t>
  </si>
  <si>
    <t>18 Fire Hydrant Extension"</t>
  </si>
  <si>
    <t>001166</t>
  </si>
  <si>
    <t>1233</t>
  </si>
  <si>
    <t>5.25 Fire Hydrants-Contractor Installed"</t>
  </si>
  <si>
    <t>001169</t>
  </si>
  <si>
    <t>1236</t>
  </si>
  <si>
    <t>001170</t>
  </si>
  <si>
    <t>1237</t>
  </si>
  <si>
    <t>4.5 Fire Hydrants-Contractor Installed"</t>
  </si>
  <si>
    <t>001179</t>
  </si>
  <si>
    <t>1246</t>
  </si>
  <si>
    <t>001219</t>
  </si>
  <si>
    <t>1286</t>
  </si>
  <si>
    <t>Abandoned Fire Hydrants (1972)</t>
  </si>
  <si>
    <t>001220</t>
  </si>
  <si>
    <t>1287</t>
  </si>
  <si>
    <t>Abandoned Fire Hydrants (1972)-Depr Adj</t>
  </si>
  <si>
    <t>001221</t>
  </si>
  <si>
    <t>1288</t>
  </si>
  <si>
    <t>001288</t>
  </si>
  <si>
    <t>1357</t>
  </si>
  <si>
    <t>001328</t>
  </si>
  <si>
    <t>1397</t>
  </si>
  <si>
    <t>DISPOSAL (2003), 5.25 Fire Hydrant"</t>
  </si>
  <si>
    <t>001329</t>
  </si>
  <si>
    <t>1398</t>
  </si>
  <si>
    <t>DISPOSAL (2003), 5.25 Fire Hydrant - Depr Adj"</t>
  </si>
  <si>
    <t>001330</t>
  </si>
  <si>
    <t>1399</t>
  </si>
  <si>
    <t>001364</t>
  </si>
  <si>
    <t>1433</t>
  </si>
  <si>
    <t>001371</t>
  </si>
  <si>
    <t>1438</t>
  </si>
  <si>
    <t>001435</t>
  </si>
  <si>
    <t>1504</t>
  </si>
  <si>
    <t>001436</t>
  </si>
  <si>
    <t>1505</t>
  </si>
  <si>
    <t>5.25 FH Assy"</t>
  </si>
  <si>
    <t>001437</t>
  </si>
  <si>
    <t>1506</t>
  </si>
  <si>
    <t>FH Barrel Extension</t>
  </si>
  <si>
    <t>001452</t>
  </si>
  <si>
    <t>1521</t>
  </si>
  <si>
    <t>001482</t>
  </si>
  <si>
    <t>1550</t>
  </si>
  <si>
    <t>Relocate Fire Hydrants at Votech School</t>
  </si>
  <si>
    <t>001527</t>
  </si>
  <si>
    <t>1596</t>
  </si>
  <si>
    <t>ABANDONED PLANT-5.25 Hydrant (1992)-I-65</t>
  </si>
  <si>
    <t>001528</t>
  </si>
  <si>
    <t>1597</t>
  </si>
  <si>
    <t>NRV DEPR ADJ-ABANDONED PLANT-5.25 Hydrant (1992)-I-65</t>
  </si>
  <si>
    <t>001529</t>
  </si>
  <si>
    <t>1598</t>
  </si>
  <si>
    <t>001592</t>
  </si>
  <si>
    <t>1661</t>
  </si>
  <si>
    <t>Relocate 5.25 FH Assy"</t>
  </si>
  <si>
    <t>001648</t>
  </si>
  <si>
    <t>1717</t>
  </si>
  <si>
    <t>5.25 Fire Hydrant Assy"</t>
  </si>
  <si>
    <t>001660</t>
  </si>
  <si>
    <t>1732</t>
  </si>
  <si>
    <t>(24) Fire Hydrants - SC Project 13</t>
  </si>
  <si>
    <t>001668</t>
  </si>
  <si>
    <t>1737</t>
  </si>
  <si>
    <t>(2) 5.25 Hydrants @ 31W (City of Franklin)"</t>
  </si>
  <si>
    <t>001673</t>
  </si>
  <si>
    <t>1742</t>
  </si>
  <si>
    <t>Disposal - (1) 4.5 Hydrant - SC Project 13"</t>
  </si>
  <si>
    <t>001674</t>
  </si>
  <si>
    <t>1743</t>
  </si>
  <si>
    <t>Disposal - (1) 4.5 Hydrant - SC Project 13 (Depr Exp Adj for NRV)"</t>
  </si>
  <si>
    <t>001675</t>
  </si>
  <si>
    <t>1744</t>
  </si>
  <si>
    <t>001699</t>
  </si>
  <si>
    <t>1768</t>
  </si>
  <si>
    <t>(6) 5.25 Fire Hydrants"</t>
  </si>
  <si>
    <t>001771</t>
  </si>
  <si>
    <t>1838</t>
  </si>
  <si>
    <t>Retired (2) 4 1/2 Hydrants"</t>
  </si>
  <si>
    <t>001772</t>
  </si>
  <si>
    <t>1839</t>
  </si>
  <si>
    <t>Retired (2) 4 1/2 Hydrants</t>
  </si>
  <si>
    <t>001773</t>
  </si>
  <si>
    <t>1840</t>
  </si>
  <si>
    <t>001856</t>
  </si>
  <si>
    <t>1852</t>
  </si>
  <si>
    <t>Hwy 100W W/L Replacement (1 New 5 1/2</t>
  </si>
  <si>
    <t>001876</t>
  </si>
  <si>
    <t>1862</t>
  </si>
  <si>
    <t>5 1/4 Fire Hydrant Assy"</t>
  </si>
  <si>
    <t>001803</t>
  </si>
  <si>
    <t>1884</t>
  </si>
  <si>
    <t>5 1/4 Fire Hydrant Assy (Fiscal Ct)"</t>
  </si>
  <si>
    <t>001807</t>
  </si>
  <si>
    <t>1894</t>
  </si>
  <si>
    <t>001790</t>
  </si>
  <si>
    <t>2001</t>
  </si>
  <si>
    <t>001872</t>
  </si>
  <si>
    <t>2018</t>
  </si>
  <si>
    <t>5.25 FH Assy-Hwy 100E Relocation"</t>
  </si>
  <si>
    <t>002016</t>
  </si>
  <si>
    <t>2002</t>
  </si>
  <si>
    <t>002017</t>
  </si>
  <si>
    <t>2003</t>
  </si>
  <si>
    <t>002018</t>
  </si>
  <si>
    <t>2004</t>
  </si>
  <si>
    <t>002019</t>
  </si>
  <si>
    <t>2005</t>
  </si>
  <si>
    <t>002020</t>
  </si>
  <si>
    <t>2006</t>
  </si>
  <si>
    <t>002039</t>
  </si>
  <si>
    <t>2012</t>
  </si>
  <si>
    <t>5.25 FH Assy Charged to Relocations</t>
  </si>
  <si>
    <t>002033</t>
  </si>
  <si>
    <t>2040</t>
  </si>
  <si>
    <t>5.25 FH Assy-31W Relocation</t>
  </si>
  <si>
    <t>001820</t>
  </si>
  <si>
    <t>2073</t>
  </si>
  <si>
    <t>(2) 5.25 FH Assy-31W Relocation</t>
  </si>
  <si>
    <t>001821</t>
  </si>
  <si>
    <t>2074</t>
  </si>
  <si>
    <t>(7) 5.25 FH Assy"</t>
  </si>
  <si>
    <t>001819</t>
  </si>
  <si>
    <t>002026</t>
  </si>
  <si>
    <t>2117</t>
  </si>
  <si>
    <t>002027</t>
  </si>
  <si>
    <t>2118</t>
  </si>
  <si>
    <t>002028</t>
  </si>
  <si>
    <t>2119</t>
  </si>
  <si>
    <t>002095</t>
  </si>
  <si>
    <t>002198</t>
  </si>
  <si>
    <t>002224</t>
  </si>
  <si>
    <t>002225</t>
  </si>
  <si>
    <t>Abandoned Assets-Adjmt for NRV</t>
  </si>
  <si>
    <t>002226</t>
  </si>
  <si>
    <t>002332</t>
  </si>
  <si>
    <t>002333</t>
  </si>
  <si>
    <t>002375</t>
  </si>
  <si>
    <t>002376</t>
  </si>
  <si>
    <t>002401</t>
  </si>
  <si>
    <t>002484</t>
  </si>
  <si>
    <t>(1) 4.5"; (1) 5.25"</t>
  </si>
  <si>
    <t>002555</t>
  </si>
  <si>
    <t>5.25" Hydrants</t>
  </si>
  <si>
    <t>002639</t>
  </si>
  <si>
    <t>002752</t>
  </si>
  <si>
    <t>002801</t>
  </si>
  <si>
    <t>5.25" Fire Hydrants</t>
  </si>
  <si>
    <t>Count = 102</t>
  </si>
  <si>
    <t>G/L Asset Account = 101.3392-5 Other Equip-Pumping</t>
  </si>
  <si>
    <t>000398</t>
  </si>
  <si>
    <t>425</t>
  </si>
  <si>
    <t>Other Pumping Equipment</t>
  </si>
  <si>
    <t>000414</t>
  </si>
  <si>
    <t>442</t>
  </si>
  <si>
    <t>Equip - Other Pumping</t>
  </si>
  <si>
    <t>Count = 2</t>
  </si>
  <si>
    <t>G/L Asset Account = 101.3400-5 Software-Billing System</t>
  </si>
  <si>
    <t>000569</t>
  </si>
  <si>
    <t>605</t>
  </si>
  <si>
    <t>Unidentified-Misc Alloc 10.5% from WC</t>
  </si>
  <si>
    <t>000567</t>
  </si>
  <si>
    <t>607</t>
  </si>
  <si>
    <t>FAS Software Installation-Shelton</t>
  </si>
  <si>
    <t>000568</t>
  </si>
  <si>
    <t>606</t>
  </si>
  <si>
    <t>Misc - Labor &amp; Mileage</t>
  </si>
  <si>
    <t>000535</t>
  </si>
  <si>
    <t>571</t>
  </si>
  <si>
    <t>On-Site Work, Alloc from WC</t>
  </si>
  <si>
    <t>000691</t>
  </si>
  <si>
    <t>733</t>
  </si>
  <si>
    <t>MAS 90 Upgrade</t>
  </si>
  <si>
    <t>000692</t>
  </si>
  <si>
    <t>734</t>
  </si>
  <si>
    <t>MAS 90 Programming</t>
  </si>
  <si>
    <t>000759</t>
  </si>
  <si>
    <t>802</t>
  </si>
  <si>
    <t>MAS90 Enhancements / Programming</t>
  </si>
  <si>
    <t>000892</t>
  </si>
  <si>
    <t>947</t>
  </si>
  <si>
    <t>MAS90 Programming Update</t>
  </si>
  <si>
    <t>000893</t>
  </si>
  <si>
    <t>948</t>
  </si>
  <si>
    <t>Install Underground Cable at Office</t>
  </si>
  <si>
    <t>000894</t>
  </si>
  <si>
    <t>949</t>
  </si>
  <si>
    <t>Fixed Asset Software</t>
  </si>
  <si>
    <t>000895</t>
  </si>
  <si>
    <t>950</t>
  </si>
  <si>
    <t>Telephone Support</t>
  </si>
  <si>
    <t>001021</t>
  </si>
  <si>
    <t>1087</t>
  </si>
  <si>
    <t>Accounting Software Upgrade (Alloc from WC)</t>
  </si>
  <si>
    <t>001171</t>
  </si>
  <si>
    <t>1238</t>
  </si>
  <si>
    <t>Website Development (Alloc from WC)</t>
  </si>
  <si>
    <t>001263</t>
  </si>
  <si>
    <t>1331</t>
  </si>
  <si>
    <t>MPulse Software</t>
  </si>
  <si>
    <t>001264</t>
  </si>
  <si>
    <t>1332</t>
  </si>
  <si>
    <t>Website Development</t>
  </si>
  <si>
    <t>001311</t>
  </si>
  <si>
    <t>1379</t>
  </si>
  <si>
    <t>MAS90 Payroll Taxes Upgrade</t>
  </si>
  <si>
    <t>001312</t>
  </si>
  <si>
    <t>1380</t>
  </si>
  <si>
    <t>Off-Site Software Backup</t>
  </si>
  <si>
    <t>001886</t>
  </si>
  <si>
    <t>1960</t>
  </si>
  <si>
    <t>SC Portion of CIS Infinity Billing Software Costs</t>
  </si>
  <si>
    <t>001836</t>
  </si>
  <si>
    <t>1975</t>
  </si>
  <si>
    <t>AdTran IVR System (Allocated Costs)</t>
  </si>
  <si>
    <t>001874</t>
  </si>
  <si>
    <t>2020</t>
  </si>
  <si>
    <t>Allocated Costs - MAS90 Upgrade, BizNet Base</t>
  </si>
  <si>
    <t>001956</t>
  </si>
  <si>
    <t>2059</t>
  </si>
  <si>
    <t>BizNet</t>
  </si>
  <si>
    <t>002034</t>
  </si>
  <si>
    <t>2041</t>
  </si>
  <si>
    <t>SC Portion of CIS Infinity Billing Software Costs-Addl</t>
  </si>
  <si>
    <t>002035</t>
  </si>
  <si>
    <t>2042</t>
  </si>
  <si>
    <t>Addl Costs-MAS90 Upgrade</t>
  </si>
  <si>
    <t>001824</t>
  </si>
  <si>
    <t>2077</t>
  </si>
  <si>
    <t>001977</t>
  </si>
  <si>
    <t>2108</t>
  </si>
  <si>
    <t>Neptune Meter Reading System - Allocated Costs</t>
  </si>
  <si>
    <t>001978</t>
  </si>
  <si>
    <t>2109</t>
  </si>
  <si>
    <t>Oasis, Fixed Asset Software - Allocated Costs</t>
  </si>
  <si>
    <t>002073</t>
  </si>
  <si>
    <t>Billing Software Implementation</t>
  </si>
  <si>
    <t>002074</t>
  </si>
  <si>
    <t>Fixed Asset Software - Final Pmt</t>
  </si>
  <si>
    <t>002081</t>
  </si>
  <si>
    <t>IT Upgrades</t>
  </si>
  <si>
    <t>002104</t>
  </si>
  <si>
    <t>2110</t>
  </si>
  <si>
    <t>MS GV Win, BizNet, Server Migration</t>
  </si>
  <si>
    <t>002118</t>
  </si>
  <si>
    <t>Virtualization Service, Network Upgrade</t>
  </si>
  <si>
    <t>002119</t>
  </si>
  <si>
    <t>CIS Implementation - Final Allocation</t>
  </si>
  <si>
    <t>002143</t>
  </si>
  <si>
    <t>GoDaddy, Assurance</t>
  </si>
  <si>
    <t>002157</t>
  </si>
  <si>
    <t>SDG Blue-Security Assessment</t>
  </si>
  <si>
    <t>002199</t>
  </si>
  <si>
    <t>SDG Blue, Misc Services</t>
  </si>
  <si>
    <t>002200</t>
  </si>
  <si>
    <t>Oasis, Sage100 Upgrade</t>
  </si>
  <si>
    <t>002201</t>
  </si>
  <si>
    <t>Oasis, HRMS Software Implementation</t>
  </si>
  <si>
    <t>002255</t>
  </si>
  <si>
    <t>Network Licenses, labor, HRMS</t>
  </si>
  <si>
    <t>002266</t>
  </si>
  <si>
    <t>Oasis-Elect Timesheets</t>
  </si>
  <si>
    <t>002279</t>
  </si>
  <si>
    <t>Oasis-HRMS/CC Upgrade, Env Systems</t>
  </si>
  <si>
    <t>002299</t>
  </si>
  <si>
    <t>Website Redesign</t>
  </si>
  <si>
    <t>002330</t>
  </si>
  <si>
    <t>Website Redesign, CIS Payments Interface</t>
  </si>
  <si>
    <t>002357</t>
  </si>
  <si>
    <t>Website Redesign, Labor, Misc Software</t>
  </si>
  <si>
    <t>002391</t>
  </si>
  <si>
    <t>Website Redesign, PCI Compliance, Misc-Oasis/Advanced</t>
  </si>
  <si>
    <t>002419</t>
  </si>
  <si>
    <t>KnowBe4</t>
  </si>
  <si>
    <t>002494</t>
  </si>
  <si>
    <t>Misc Software</t>
  </si>
  <si>
    <t>002485</t>
  </si>
  <si>
    <t>AR Automation,AP/ACH, Bank Code Mods</t>
  </si>
  <si>
    <t>002513</t>
  </si>
  <si>
    <t>Vulnerability Assessment</t>
  </si>
  <si>
    <t>002579</t>
  </si>
  <si>
    <t>Labor &amp; Programming-SC911 Fee Setup</t>
  </si>
  <si>
    <t>002624</t>
  </si>
  <si>
    <t>IT Systems Strategic Plan</t>
  </si>
  <si>
    <t>002670</t>
  </si>
  <si>
    <t>MAS90 Software Upgrade</t>
  </si>
  <si>
    <t>002732</t>
  </si>
  <si>
    <t>Labor - Risk/Resilience</t>
  </si>
  <si>
    <t>002745</t>
  </si>
  <si>
    <t>AutoCAD</t>
  </si>
  <si>
    <t>002830</t>
  </si>
  <si>
    <t>Labor / Sage Upgrade</t>
  </si>
  <si>
    <t>002870</t>
  </si>
  <si>
    <t>Consulting / Sales Tax Changes</t>
  </si>
  <si>
    <t>Count = 54</t>
  </si>
  <si>
    <t>G/L Asset Account = 101.3401-5 Hardware-Billing System</t>
  </si>
  <si>
    <t>000276</t>
  </si>
  <si>
    <t>298</t>
  </si>
  <si>
    <t>Alloc 10.5% from WC</t>
  </si>
  <si>
    <t>000277</t>
  </si>
  <si>
    <t>299</t>
  </si>
  <si>
    <t>000278</t>
  </si>
  <si>
    <t>300</t>
  </si>
  <si>
    <t>000307</t>
  </si>
  <si>
    <t>333</t>
  </si>
  <si>
    <t>Hardware - Billing System Additions 2000</t>
  </si>
  <si>
    <t>000565</t>
  </si>
  <si>
    <t>608</t>
  </si>
  <si>
    <t>Reverse Asset #333, detail added</t>
  </si>
  <si>
    <t>000570</t>
  </si>
  <si>
    <t>609</t>
  </si>
  <si>
    <t>Latitude C600 PIII-Alloc from WC</t>
  </si>
  <si>
    <t>000571</t>
  </si>
  <si>
    <t>610</t>
  </si>
  <si>
    <t>HP LaserJet 2100TN-Alloc from WC</t>
  </si>
  <si>
    <t>000572</t>
  </si>
  <si>
    <t>611</t>
  </si>
  <si>
    <t>HP LaserJet-Alloc from WC</t>
  </si>
  <si>
    <t>000661</t>
  </si>
  <si>
    <t>711</t>
  </si>
  <si>
    <t>17 Monitor (alloc)"</t>
  </si>
  <si>
    <t>000673</t>
  </si>
  <si>
    <t>714</t>
  </si>
  <si>
    <t>Software Upgrade (alloc)</t>
  </si>
  <si>
    <t>000676</t>
  </si>
  <si>
    <t>717</t>
  </si>
  <si>
    <t>Phone Support-MAS 90 upgrade</t>
  </si>
  <si>
    <t>000677</t>
  </si>
  <si>
    <t>718</t>
  </si>
  <si>
    <t>Compu Switch &amp; Cables</t>
  </si>
  <si>
    <t>000678</t>
  </si>
  <si>
    <t>719</t>
  </si>
  <si>
    <t>Latitude P3 (alloc)</t>
  </si>
  <si>
    <t>000679</t>
  </si>
  <si>
    <t>720</t>
  </si>
  <si>
    <t>Dell P3 (alloc)</t>
  </si>
  <si>
    <t>000680</t>
  </si>
  <si>
    <t>721</t>
  </si>
  <si>
    <t>Surestone Tape Drive (alloc)</t>
  </si>
  <si>
    <t>000681</t>
  </si>
  <si>
    <t>722</t>
  </si>
  <si>
    <t>Power Conn-Ethernet (alloc)</t>
  </si>
  <si>
    <t>000682</t>
  </si>
  <si>
    <t>723</t>
  </si>
  <si>
    <t>HP Laserjet 8150N (alloc)</t>
  </si>
  <si>
    <t>000683</t>
  </si>
  <si>
    <t>724</t>
  </si>
  <si>
    <t>000684</t>
  </si>
  <si>
    <t>725</t>
  </si>
  <si>
    <t>000685</t>
  </si>
  <si>
    <t>726</t>
  </si>
  <si>
    <t>000686</t>
  </si>
  <si>
    <t>727</t>
  </si>
  <si>
    <t>Pervasive Upgrade (alloc)</t>
  </si>
  <si>
    <t>000690</t>
  </si>
  <si>
    <t>731</t>
  </si>
  <si>
    <t>Office XP Developer</t>
  </si>
  <si>
    <t>000694</t>
  </si>
  <si>
    <t>735</t>
  </si>
  <si>
    <t>Dell Poweredge 2650 (alloc)</t>
  </si>
  <si>
    <t>000695</t>
  </si>
  <si>
    <t>736</t>
  </si>
  <si>
    <t>Windows 2000 Software (alloc)</t>
  </si>
  <si>
    <t>000696</t>
  </si>
  <si>
    <t>737</t>
  </si>
  <si>
    <t>System Upgrade (alloc)</t>
  </si>
  <si>
    <t>000697</t>
  </si>
  <si>
    <t>738</t>
  </si>
  <si>
    <t>Hard Drives System Upgrade (alloc)</t>
  </si>
  <si>
    <t>000698</t>
  </si>
  <si>
    <t>739</t>
  </si>
  <si>
    <t>Fax Modem (alloc)</t>
  </si>
  <si>
    <t>000699</t>
  </si>
  <si>
    <t>740</t>
  </si>
  <si>
    <t>Wls Access (alloc)</t>
  </si>
  <si>
    <t>000700</t>
  </si>
  <si>
    <t>741</t>
  </si>
  <si>
    <t>Mileage Reimbursement</t>
  </si>
  <si>
    <t>000701</t>
  </si>
  <si>
    <t>742</t>
  </si>
  <si>
    <t>Digital Camera (alloc)</t>
  </si>
  <si>
    <t>000702</t>
  </si>
  <si>
    <t>743</t>
  </si>
  <si>
    <t>LCD Projector (alloc)</t>
  </si>
  <si>
    <t>000740</t>
  </si>
  <si>
    <t>781</t>
  </si>
  <si>
    <t>RR Kit w/ EMR Unit</t>
  </si>
  <si>
    <t>000741</t>
  </si>
  <si>
    <t>782</t>
  </si>
  <si>
    <t>Dell OptiPlex P4 Computer</t>
  </si>
  <si>
    <t>000896</t>
  </si>
  <si>
    <t>951</t>
  </si>
  <si>
    <t>HP Laserjet</t>
  </si>
  <si>
    <t>000897</t>
  </si>
  <si>
    <t>952</t>
  </si>
  <si>
    <t>Dell Computer (Alloc from WC)</t>
  </si>
  <si>
    <t>000898</t>
  </si>
  <si>
    <t>953</t>
  </si>
  <si>
    <t>Hard Drives Server</t>
  </si>
  <si>
    <t>000899</t>
  </si>
  <si>
    <t>954</t>
  </si>
  <si>
    <t>Dell Computer (Alloc)</t>
  </si>
  <si>
    <t>000956</t>
  </si>
  <si>
    <t>1015</t>
  </si>
  <si>
    <t>Credit Card Processing Equipment</t>
  </si>
  <si>
    <t>001172</t>
  </si>
  <si>
    <t>1239</t>
  </si>
  <si>
    <t>Receipt Printer for Drive-Thru</t>
  </si>
  <si>
    <t>001265</t>
  </si>
  <si>
    <t>1333</t>
  </si>
  <si>
    <t>Server Hard Drives</t>
  </si>
  <si>
    <t>001266</t>
  </si>
  <si>
    <t>1334</t>
  </si>
  <si>
    <t>Network Firewall</t>
  </si>
  <si>
    <t>001267</t>
  </si>
  <si>
    <t>1335</t>
  </si>
  <si>
    <t>Headset Lifters</t>
  </si>
  <si>
    <t>001268</t>
  </si>
  <si>
    <t>1336</t>
  </si>
  <si>
    <t>Laser Printer</t>
  </si>
  <si>
    <t>001397</t>
  </si>
  <si>
    <t>1466</t>
  </si>
  <si>
    <t>Receipt Printer</t>
  </si>
  <si>
    <t>001669</t>
  </si>
  <si>
    <t>1738</t>
  </si>
  <si>
    <t>(2) Used Replacement Computers</t>
  </si>
  <si>
    <t>001680</t>
  </si>
  <si>
    <t>1749</t>
  </si>
  <si>
    <t>Disposal (2) Office Computers</t>
  </si>
  <si>
    <t>001754</t>
  </si>
  <si>
    <t>1823</t>
  </si>
  <si>
    <t>GIS Hardware</t>
  </si>
  <si>
    <t>001852</t>
  </si>
  <si>
    <t>1848</t>
  </si>
  <si>
    <t>Credit for Double Billing and Double Payment-GIS Hardware</t>
  </si>
  <si>
    <t>001989</t>
  </si>
  <si>
    <t>1957</t>
  </si>
  <si>
    <t>Backup Server (Allocated Cost)</t>
  </si>
  <si>
    <t>001990</t>
  </si>
  <si>
    <t>1958</t>
  </si>
  <si>
    <t>001837</t>
  </si>
  <si>
    <t>1976</t>
  </si>
  <si>
    <t>001873</t>
  </si>
  <si>
    <t>2019</t>
  </si>
  <si>
    <t>002036</t>
  </si>
  <si>
    <t>2043</t>
  </si>
  <si>
    <t>Server, Parts, and Warranty</t>
  </si>
  <si>
    <t>001979</t>
  </si>
  <si>
    <t>IT Upgrades - New Computers</t>
  </si>
  <si>
    <t>002075</t>
  </si>
  <si>
    <t>LED Monitor</t>
  </si>
  <si>
    <t>002082</t>
  </si>
  <si>
    <t>IT Upgrades, New Computer</t>
  </si>
  <si>
    <t>002105</t>
  </si>
  <si>
    <t>Virtualization Service, GIS Server &amp; Web App</t>
  </si>
  <si>
    <t>002120</t>
  </si>
  <si>
    <t>Trimble Nomad HH Unit, GIS Hardware</t>
  </si>
  <si>
    <t>002144</t>
  </si>
  <si>
    <t>GIS Hardware, Hard Drive</t>
  </si>
  <si>
    <t>002256</t>
  </si>
  <si>
    <t>Trimble Nomad, Controller</t>
  </si>
  <si>
    <t>002267</t>
  </si>
  <si>
    <t>Labor, IPod Touch</t>
  </si>
  <si>
    <t>002331</t>
  </si>
  <si>
    <t>Dell Sonicwall</t>
  </si>
  <si>
    <t>002420</t>
  </si>
  <si>
    <t>Firewall Appliance, Nomad</t>
  </si>
  <si>
    <t>002495</t>
  </si>
  <si>
    <t>Mtr Reading Handheld, Phone</t>
  </si>
  <si>
    <t>002498</t>
  </si>
  <si>
    <t>GPS Controller/DataLogger</t>
  </si>
  <si>
    <t>002486</t>
  </si>
  <si>
    <t>(2) Servers</t>
  </si>
  <si>
    <t>002514</t>
  </si>
  <si>
    <t>Misc Hardware</t>
  </si>
  <si>
    <t>002599</t>
  </si>
  <si>
    <t>Widescreen Monitor</t>
  </si>
  <si>
    <t>002625</t>
  </si>
  <si>
    <t>Misc Hardware, Cable, Antenna, Case</t>
  </si>
  <si>
    <t>002647</t>
  </si>
  <si>
    <t>Misc Hardware, Cable, Antenna, Printer</t>
  </si>
  <si>
    <t>002690</t>
  </si>
  <si>
    <t>Printer</t>
  </si>
  <si>
    <t>002772</t>
  </si>
  <si>
    <t>New Server (Alloc Costs)</t>
  </si>
  <si>
    <t>002871</t>
  </si>
  <si>
    <t>VPN, Monitors, Misc Hardware</t>
  </si>
  <si>
    <t>Count = 72</t>
  </si>
  <si>
    <t>G/L Asset Account = 101.3405-5 Furn &amp; Equip-Office</t>
  </si>
  <si>
    <t>000459</t>
  </si>
  <si>
    <t>487</t>
  </si>
  <si>
    <t>Office Furniture &amp; Equipment-GL Balance</t>
  </si>
  <si>
    <t>000053</t>
  </si>
  <si>
    <t>613</t>
  </si>
  <si>
    <t>Side Chairs</t>
  </si>
  <si>
    <t>000235</t>
  </si>
  <si>
    <t>247</t>
  </si>
  <si>
    <t>Office Set-up Costs</t>
  </si>
  <si>
    <t>000274</t>
  </si>
  <si>
    <t>294</t>
  </si>
  <si>
    <t>Sharp UX177/178 Fax Machine</t>
  </si>
  <si>
    <t>000275</t>
  </si>
  <si>
    <t>295</t>
  </si>
  <si>
    <t>IBM Intercom System</t>
  </si>
  <si>
    <t>000573</t>
  </si>
  <si>
    <t>612</t>
  </si>
  <si>
    <t>Reverse Asset #247, Detail Added</t>
  </si>
  <si>
    <t>000574</t>
  </si>
  <si>
    <t>614</t>
  </si>
  <si>
    <t>GL Balance from Old System-Set up costs</t>
  </si>
  <si>
    <t>000671</t>
  </si>
  <si>
    <t>712</t>
  </si>
  <si>
    <t>Drive Thru Night Drop</t>
  </si>
  <si>
    <t>000672</t>
  </si>
  <si>
    <t>713</t>
  </si>
  <si>
    <t>Supplies for Night Drop Box</t>
  </si>
  <si>
    <t>000689</t>
  </si>
  <si>
    <t>730</t>
  </si>
  <si>
    <t>Frame KY Map</t>
  </si>
  <si>
    <t>000742</t>
  </si>
  <si>
    <t>783</t>
  </si>
  <si>
    <t>Shredder &amp; Bags</t>
  </si>
  <si>
    <t>000743</t>
  </si>
  <si>
    <t>784</t>
  </si>
  <si>
    <t>Wallpaper Boardroom</t>
  </si>
  <si>
    <t>000758</t>
  </si>
  <si>
    <t>801</t>
  </si>
  <si>
    <t>Canvas for Drop Box</t>
  </si>
  <si>
    <t>000900</t>
  </si>
  <si>
    <t>955</t>
  </si>
  <si>
    <t>Office Safe</t>
  </si>
  <si>
    <t>000902</t>
  </si>
  <si>
    <t>957</t>
  </si>
  <si>
    <t>Desk Partition</t>
  </si>
  <si>
    <t>000901</t>
  </si>
  <si>
    <t>956</t>
  </si>
  <si>
    <t>Canon MF5550 Fax/Copier/Printer (Disposed 2007)</t>
  </si>
  <si>
    <t>001003</t>
  </si>
  <si>
    <t>1069</t>
  </si>
  <si>
    <t>DISPOSAL-Sharp UX177/178 Fax Machine</t>
  </si>
  <si>
    <t>001041</t>
  </si>
  <si>
    <t>1107</t>
  </si>
  <si>
    <t>Chairmat</t>
  </si>
  <si>
    <t>001324</t>
  </si>
  <si>
    <t>1393</t>
  </si>
  <si>
    <t>Canon MF5550 Fax/Copier/Printer (Quit Working)</t>
  </si>
  <si>
    <t>001715</t>
  </si>
  <si>
    <t>1783</t>
  </si>
  <si>
    <t>Visual Integrator for Projection System</t>
  </si>
  <si>
    <t>001987</t>
  </si>
  <si>
    <t>1955</t>
  </si>
  <si>
    <t>Digital Wireless DVR</t>
  </si>
  <si>
    <t>001988</t>
  </si>
  <si>
    <t>1956</t>
  </si>
  <si>
    <t>Office Chair</t>
  </si>
  <si>
    <t>002257</t>
  </si>
  <si>
    <t>Improvements-Flooring,Furniture,Painting, Alarm Sys</t>
  </si>
  <si>
    <t>002300</t>
  </si>
  <si>
    <t>Labor, Transmitter, Smart TV</t>
  </si>
  <si>
    <t>002358</t>
  </si>
  <si>
    <t>Bldg Improvements, Printer/Copier</t>
  </si>
  <si>
    <t>002487</t>
  </si>
  <si>
    <t>Misc F&amp;F</t>
  </si>
  <si>
    <t>Count = 26</t>
  </si>
  <si>
    <t>G/L Asset Account = 101.3415-5 Equip-Transportation</t>
  </si>
  <si>
    <t>001728</t>
  </si>
  <si>
    <t>1797</t>
  </si>
  <si>
    <t>2010 Ford Ranger (Purchase Cost, Accessories, Graphics)</t>
  </si>
  <si>
    <t>002258</t>
  </si>
  <si>
    <t>2016 Nissan Frontier 4x4</t>
  </si>
  <si>
    <t>G/L Asset Account = 101.3435-5 Equip-Tools &amp; Shop</t>
  </si>
  <si>
    <t>000106</t>
  </si>
  <si>
    <t>372</t>
  </si>
  <si>
    <t>Tools/Shop Equipment</t>
  </si>
  <si>
    <t>000362</t>
  </si>
  <si>
    <t>382</t>
  </si>
  <si>
    <t>Tools &amp; Shop Equipment</t>
  </si>
  <si>
    <t>000229</t>
  </si>
  <si>
    <t>391</t>
  </si>
  <si>
    <t>000376</t>
  </si>
  <si>
    <t>400</t>
  </si>
  <si>
    <t>000384</t>
  </si>
  <si>
    <t>409</t>
  </si>
  <si>
    <t>Tools &amp; Shop Equip</t>
  </si>
  <si>
    <t>000363</t>
  </si>
  <si>
    <t>418</t>
  </si>
  <si>
    <t>000415</t>
  </si>
  <si>
    <t>443</t>
  </si>
  <si>
    <t>Equip - Tools &amp; Shop</t>
  </si>
  <si>
    <t>000452</t>
  </si>
  <si>
    <t>480</t>
  </si>
  <si>
    <t>000466</t>
  </si>
  <si>
    <t>494</t>
  </si>
  <si>
    <t>000475</t>
  </si>
  <si>
    <t>505</t>
  </si>
  <si>
    <t>000311</t>
  </si>
  <si>
    <t>337</t>
  </si>
  <si>
    <t>Press / Push Rod</t>
  </si>
  <si>
    <t>000309</t>
  </si>
  <si>
    <t>335</t>
  </si>
  <si>
    <t>T38 Couplers</t>
  </si>
  <si>
    <t>000310</t>
  </si>
  <si>
    <t>336</t>
  </si>
  <si>
    <t>6 Drill Rods"</t>
  </si>
  <si>
    <t>000536</t>
  </si>
  <si>
    <t>572</t>
  </si>
  <si>
    <t>Misc Tools</t>
  </si>
  <si>
    <t>000748</t>
  </si>
  <si>
    <t>791</t>
  </si>
  <si>
    <t>Pressure Tester (Mfr ID #1305D-10)</t>
  </si>
  <si>
    <t>000903</t>
  </si>
  <si>
    <t>958</t>
  </si>
  <si>
    <t>Compressor for Warehouse</t>
  </si>
  <si>
    <t>001255</t>
  </si>
  <si>
    <t>1322</t>
  </si>
  <si>
    <t>5/8 Sample Station"</t>
  </si>
  <si>
    <t>001422</t>
  </si>
  <si>
    <t>1491</t>
  </si>
  <si>
    <t>5/8 Sample Station (PPA-04/07 purchase)"</t>
  </si>
  <si>
    <t>001923</t>
  </si>
  <si>
    <t>1941</t>
  </si>
  <si>
    <t>Pump</t>
  </si>
  <si>
    <t>001991</t>
  </si>
  <si>
    <t>1959</t>
  </si>
  <si>
    <t>Metal Detector</t>
  </si>
  <si>
    <t>002037</t>
  </si>
  <si>
    <t>2044</t>
  </si>
  <si>
    <t>Digital Leak Detector</t>
  </si>
  <si>
    <t>002121</t>
  </si>
  <si>
    <t>Valve Box Locator</t>
  </si>
  <si>
    <t>002202</t>
  </si>
  <si>
    <t>Metal Detectors</t>
  </si>
  <si>
    <t>002280</t>
  </si>
  <si>
    <t>Fisher Coil, Docking Stn, Mighty Probe Wrench</t>
  </si>
  <si>
    <t>002301</t>
  </si>
  <si>
    <t>Fisher Coil</t>
  </si>
  <si>
    <t>002359</t>
  </si>
  <si>
    <t>Locator, LNC System, Fischer Coil</t>
  </si>
  <si>
    <t>002438</t>
  </si>
  <si>
    <t>Locators</t>
  </si>
  <si>
    <t>002496</t>
  </si>
  <si>
    <t>Trimble</t>
  </si>
  <si>
    <t>002497</t>
  </si>
  <si>
    <t>Fischer Locator/Coil</t>
  </si>
  <si>
    <t>002515</t>
  </si>
  <si>
    <t>Field Test Meter</t>
  </si>
  <si>
    <t>002534</t>
  </si>
  <si>
    <t>Hitch Mount Carrier</t>
  </si>
  <si>
    <t>002580</t>
  </si>
  <si>
    <t>Noise Amplification &amp; Ground Mic</t>
  </si>
  <si>
    <t>002626</t>
  </si>
  <si>
    <t>Noise Loggers, Chainsaw</t>
  </si>
  <si>
    <t>002648</t>
  </si>
  <si>
    <t>Noise Loggers, Leak Detection</t>
  </si>
  <si>
    <t>002671</t>
  </si>
  <si>
    <t>Hedge Trimmer, Pump Tool</t>
  </si>
  <si>
    <t>002691</t>
  </si>
  <si>
    <t>Noise Amplification Equipment</t>
  </si>
  <si>
    <t>002829</t>
  </si>
  <si>
    <t>GPR Parts, Locator</t>
  </si>
  <si>
    <t>Count = 37</t>
  </si>
  <si>
    <t>G/L Asset Account = 101.3465-5 Equip-Communications</t>
  </si>
  <si>
    <t>000453</t>
  </si>
  <si>
    <t>481</t>
  </si>
  <si>
    <t>Equip - Communication</t>
  </si>
  <si>
    <t>000472</t>
  </si>
  <si>
    <t>500</t>
  </si>
  <si>
    <t>000476</t>
  </si>
  <si>
    <t>507</t>
  </si>
  <si>
    <t>Equip - Communications</t>
  </si>
  <si>
    <t>001042</t>
  </si>
  <si>
    <t>1108</t>
  </si>
  <si>
    <t>Vehicle AVL System Costs</t>
  </si>
  <si>
    <t>001537</t>
  </si>
  <si>
    <t>1606</t>
  </si>
  <si>
    <t>Headsets.Com credit</t>
  </si>
  <si>
    <t>001730</t>
  </si>
  <si>
    <t>1799</t>
  </si>
  <si>
    <t>AVL Modem T-78, Rville Tank Antenna</t>
  </si>
  <si>
    <t>001755</t>
  </si>
  <si>
    <t>1824</t>
  </si>
  <si>
    <t>Antenna Installation</t>
  </si>
  <si>
    <t>001930</t>
  </si>
  <si>
    <t>1927</t>
  </si>
  <si>
    <t>AdTran Telephone System</t>
  </si>
  <si>
    <t>001891</t>
  </si>
  <si>
    <t>1977</t>
  </si>
  <si>
    <t>AdTran Telephone System (Allocated Costs)</t>
  </si>
  <si>
    <t>002158</t>
  </si>
  <si>
    <t>New Radio System</t>
  </si>
  <si>
    <t>002392</t>
  </si>
  <si>
    <t>AVL System</t>
  </si>
  <si>
    <t>002393</t>
  </si>
  <si>
    <t>002535</t>
  </si>
  <si>
    <t>Rville Repeaters</t>
  </si>
  <si>
    <t>002672</t>
  </si>
  <si>
    <t>Misc Installation Costs</t>
  </si>
  <si>
    <t>002692</t>
  </si>
  <si>
    <t>VOIP Phone Upgrade (Allocated Costs)</t>
  </si>
  <si>
    <t>002733</t>
  </si>
  <si>
    <t>Grand Total</t>
  </si>
  <si>
    <t>Net Grand Total</t>
  </si>
  <si>
    <t>Count = 2,827</t>
  </si>
  <si>
    <t>Reconciliation of Depreciation Recorded - 2022</t>
  </si>
  <si>
    <t>Total Cr-Charges Depr (Ref Page 15; Col D)</t>
  </si>
  <si>
    <t>Less: Total Charges-Plant Ret (Ref Page 15; Col F)</t>
  </si>
  <si>
    <t>Equals: Total Depr Recorded-2022 (Above)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</si>
</sst>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164" formatCode="\ mm\/dd\/yy"/>
    <numFmt numFmtId="165" formatCode="#,##0.0_);[Red]\(#,##0.0\)"/>
    <numFmt numFmtId="166" formatCode="0.0_);[Red]\(0.0\)"/>
    <numFmt numFmtId="167" formatCode="0_);[Red]\(0\)"/>
  </numFmts>
  <fonts count="6" x14ac:knownFonts="1">
    <font>
      <sz val="10"/>
      <color rgb="FF000000"/>
      <name val="ARIAL"/>
      <charset val="1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/>
    <xf numFmtId="165" fontId="2" fillId="0" borderId="0" xfId="0" applyNumberFormat="1" applyFont="1" applyAlignment="1">
      <alignment horizontal="center"/>
    </xf>
    <xf numFmtId="38" fontId="2" fillId="0" borderId="0" xfId="0" applyNumberFormat="1" applyFont="1" applyAlignment="1">
      <alignment horizontal="center"/>
    </xf>
    <xf numFmtId="38" fontId="2" fillId="0" borderId="0" xfId="0" applyNumberFormat="1" applyFont="1"/>
    <xf numFmtId="38" fontId="1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quotePrefix="1" applyFont="1" applyAlignment="1">
      <alignment vertical="top"/>
    </xf>
    <xf numFmtId="0" fontId="3" fillId="0" borderId="0" xfId="0" applyFont="1"/>
    <xf numFmtId="0" fontId="4" fillId="0" borderId="0" xfId="0" applyFont="1" applyAlignment="1">
      <alignment horizontal="center"/>
    </xf>
    <xf numFmtId="38" fontId="4" fillId="0" borderId="0" xfId="0" quotePrefix="1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38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6" fontId="4" fillId="0" borderId="0" xfId="0" quotePrefix="1" applyNumberFormat="1" applyFont="1" applyAlignment="1">
      <alignment horizontal="center"/>
    </xf>
    <xf numFmtId="167" fontId="4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164" fontId="2" fillId="0" borderId="0" xfId="0" applyNumberFormat="1" applyFont="1" applyAlignment="1">
      <alignment vertical="top"/>
    </xf>
    <xf numFmtId="165" fontId="2" fillId="0" borderId="0" xfId="0" applyNumberFormat="1" applyFont="1" applyAlignment="1">
      <alignment horizontal="center" vertical="top"/>
    </xf>
    <xf numFmtId="38" fontId="3" fillId="0" borderId="0" xfId="0" applyNumberFormat="1" applyFont="1" applyAlignment="1">
      <alignment horizontal="center" vertical="top"/>
    </xf>
    <xf numFmtId="38" fontId="2" fillId="0" borderId="0" xfId="0" applyNumberFormat="1" applyFont="1" applyAlignment="1">
      <alignment vertical="top"/>
    </xf>
    <xf numFmtId="38" fontId="2" fillId="0" borderId="0" xfId="0" applyNumberFormat="1" applyFont="1" applyAlignment="1">
      <alignment horizontal="center" vertical="top"/>
    </xf>
    <xf numFmtId="38" fontId="4" fillId="0" borderId="0" xfId="0" applyNumberFormat="1" applyFont="1"/>
    <xf numFmtId="165" fontId="4" fillId="0" borderId="0" xfId="0" applyNumberFormat="1" applyFont="1" applyAlignment="1">
      <alignment horizontal="center" vertical="top"/>
    </xf>
    <xf numFmtId="0" fontId="5" fillId="0" borderId="0" xfId="0" applyFont="1" applyAlignment="1">
      <alignment vertical="top"/>
    </xf>
    <xf numFmtId="164" fontId="5" fillId="0" borderId="0" xfId="0" applyNumberFormat="1" applyFont="1" applyAlignment="1">
      <alignment vertical="top"/>
    </xf>
    <xf numFmtId="165" fontId="5" fillId="0" borderId="0" xfId="0" applyNumberFormat="1" applyFont="1" applyAlignment="1">
      <alignment horizontal="center" vertical="top"/>
    </xf>
    <xf numFmtId="38" fontId="5" fillId="0" borderId="0" xfId="0" applyNumberFormat="1" applyFont="1" applyAlignment="1">
      <alignment horizontal="center" vertical="top"/>
    </xf>
    <xf numFmtId="38" fontId="5" fillId="0" borderId="0" xfId="0" applyNumberFormat="1" applyFont="1" applyAlignment="1">
      <alignment vertical="top"/>
    </xf>
    <xf numFmtId="0" fontId="5" fillId="0" borderId="0" xfId="0" applyFont="1"/>
    <xf numFmtId="38" fontId="5" fillId="0" borderId="0" xfId="0" applyNumberFormat="1" applyFont="1"/>
    <xf numFmtId="38" fontId="4" fillId="0" borderId="0" xfId="0" applyNumberFormat="1" applyFont="1" applyAlignment="1">
      <alignment vertical="top"/>
    </xf>
    <xf numFmtId="41" fontId="2" fillId="0" borderId="0" xfId="0" applyNumberFormat="1" applyFont="1" applyAlignment="1">
      <alignment vertical="top"/>
    </xf>
    <xf numFmtId="38" fontId="4" fillId="0" borderId="9" xfId="0" applyNumberFormat="1" applyFont="1" applyBorder="1" applyAlignment="1">
      <alignment vertical="top"/>
    </xf>
    <xf numFmtId="0" fontId="4" fillId="0" borderId="1" xfId="0" applyFont="1" applyBorder="1"/>
    <xf numFmtId="0" fontId="2" fillId="0" borderId="2" xfId="0" applyFont="1" applyBorder="1"/>
    <xf numFmtId="165" fontId="2" fillId="0" borderId="2" xfId="0" applyNumberFormat="1" applyFont="1" applyBorder="1" applyAlignment="1">
      <alignment horizontal="center"/>
    </xf>
    <xf numFmtId="38" fontId="2" fillId="0" borderId="2" xfId="0" applyNumberFormat="1" applyFont="1" applyBorder="1" applyAlignment="1">
      <alignment horizontal="center"/>
    </xf>
    <xf numFmtId="38" fontId="2" fillId="0" borderId="2" xfId="0" applyNumberFormat="1" applyFont="1" applyBorder="1"/>
    <xf numFmtId="38" fontId="2" fillId="0" borderId="3" xfId="0" applyNumberFormat="1" applyFont="1" applyBorder="1"/>
    <xf numFmtId="0" fontId="2" fillId="0" borderId="4" xfId="0" applyFont="1" applyBorder="1"/>
    <xf numFmtId="0" fontId="4" fillId="0" borderId="0" xfId="0" applyFont="1"/>
    <xf numFmtId="38" fontId="2" fillId="0" borderId="5" xfId="0" applyNumberFormat="1" applyFont="1" applyBorder="1"/>
    <xf numFmtId="0" fontId="2" fillId="0" borderId="6" xfId="0" applyFont="1" applyBorder="1"/>
    <xf numFmtId="0" fontId="2" fillId="0" borderId="7" xfId="0" applyFont="1" applyBorder="1"/>
    <xf numFmtId="0" fontId="4" fillId="0" borderId="7" xfId="0" applyFont="1" applyBorder="1"/>
    <xf numFmtId="165" fontId="2" fillId="0" borderId="7" xfId="0" applyNumberFormat="1" applyFont="1" applyBorder="1" applyAlignment="1">
      <alignment horizontal="center"/>
    </xf>
    <xf numFmtId="38" fontId="2" fillId="0" borderId="7" xfId="0" applyNumberFormat="1" applyFont="1" applyBorder="1" applyAlignment="1">
      <alignment horizontal="center"/>
    </xf>
    <xf numFmtId="38" fontId="2" fillId="0" borderId="7" xfId="0" applyNumberFormat="1" applyFont="1" applyBorder="1"/>
    <xf numFmtId="38" fontId="2" fillId="0" borderId="8" xfId="0" applyNumberFormat="1" applyFont="1" applyBorder="1"/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8FA30-09C8-473F-86B2-C6123EFD522F}">
  <sheetPr>
    <outlinePr summaryBelow="0" summaryRight="0"/>
    <pageSetUpPr autoPageBreaks="0"/>
  </sheetPr>
  <dimension ref="A1:AG3032"/>
  <sheetViews>
    <sheetView tabSelected="1" zoomScaleNormal="100" workbookViewId="0">
      <pane xSplit="5" ySplit="6" topLeftCell="AC7" activePane="bottomRight" state="frozen"/>
      <selection pane="topRight" activeCell="F1" sqref="F1"/>
      <selection pane="bottomLeft" activeCell="A5" sqref="A5"/>
      <selection pane="bottomRight" activeCell="AK3041" sqref="AK3041"/>
    </sheetView>
  </sheetViews>
  <sheetFormatPr defaultColWidth="6.86328125" defaultRowHeight="12.75" customHeight="1" x14ac:dyDescent="0.35"/>
  <cols>
    <col min="1" max="1" width="8.59765625" style="2" customWidth="1"/>
    <col min="2" max="2" width="14.73046875" style="2" customWidth="1"/>
    <col min="3" max="3" width="60.59765625" style="2" customWidth="1"/>
    <col min="4" max="4" width="8.73046875" style="2" bestFit="1" customWidth="1"/>
    <col min="5" max="5" width="6.86328125" style="2" customWidth="1"/>
    <col min="6" max="6" width="6.86328125" style="3" customWidth="1"/>
    <col min="7" max="8" width="3" style="2" customWidth="1"/>
    <col min="9" max="9" width="8.59765625" style="4" customWidth="1"/>
    <col min="10" max="10" width="14.86328125" style="5" bestFit="1" customWidth="1"/>
    <col min="11" max="11" width="8.73046875" style="2" hidden="1" customWidth="1"/>
    <col min="12" max="12" width="13.86328125" style="5" hidden="1" customWidth="1"/>
    <col min="13" max="13" width="14.86328125" style="5" hidden="1" customWidth="1"/>
    <col min="14" max="16" width="9.3984375" style="5" hidden="1" customWidth="1"/>
    <col min="17" max="17" width="12.265625" style="5" customWidth="1"/>
    <col min="18" max="18" width="6.86328125" style="2" customWidth="1"/>
    <col min="19" max="19" width="13.3984375" style="5" customWidth="1"/>
    <col min="20" max="20" width="7.59765625" style="2" customWidth="1"/>
    <col min="21" max="21" width="6.86328125" style="2" hidden="1" customWidth="1"/>
    <col min="22" max="22" width="9" style="2" hidden="1" customWidth="1"/>
    <col min="23" max="23" width="8.1328125" style="2" hidden="1" customWidth="1"/>
    <col min="24" max="24" width="8" style="2" hidden="1" customWidth="1"/>
    <col min="25" max="25" width="9.3984375" style="2" customWidth="1"/>
    <col min="26" max="26" width="12.265625" style="2" customWidth="1"/>
    <col min="27" max="27" width="11" style="2" customWidth="1"/>
    <col min="28" max="28" width="3.265625" style="2" customWidth="1"/>
    <col min="29" max="31" width="12.59765625" style="5" customWidth="1"/>
    <col min="32" max="32" width="6.86328125" style="2"/>
    <col min="33" max="33" width="8.3984375" style="2" bestFit="1" customWidth="1"/>
    <col min="34" max="16384" width="6.86328125" style="2"/>
  </cols>
  <sheetData>
    <row r="1" spans="1:31" ht="12.75" customHeight="1" x14ac:dyDescent="0.35">
      <c r="A1" s="1" t="s">
        <v>0</v>
      </c>
      <c r="S1" s="1"/>
      <c r="AC1" s="6"/>
    </row>
    <row r="2" spans="1:31" ht="12.75" customHeight="1" x14ac:dyDescent="0.35">
      <c r="A2" s="7" t="s">
        <v>1</v>
      </c>
      <c r="S2" s="1"/>
      <c r="AC2" s="6"/>
    </row>
    <row r="3" spans="1:31" ht="12.75" customHeight="1" x14ac:dyDescent="0.35">
      <c r="A3" s="8" t="s">
        <v>2</v>
      </c>
      <c r="S3" s="1"/>
      <c r="AC3" s="6"/>
    </row>
    <row r="4" spans="1:31" ht="12.75" customHeight="1" x14ac:dyDescent="0.4">
      <c r="A4" s="1"/>
      <c r="B4" s="9"/>
      <c r="C4" s="9"/>
      <c r="D4" s="9"/>
      <c r="I4" s="51"/>
      <c r="J4" s="51"/>
      <c r="N4" s="11" t="s">
        <v>3</v>
      </c>
      <c r="O4" s="11" t="s">
        <v>4</v>
      </c>
      <c r="P4" s="11" t="s">
        <v>5</v>
      </c>
      <c r="Q4" s="11"/>
      <c r="S4" s="11"/>
      <c r="W4" s="12" t="s">
        <v>6</v>
      </c>
      <c r="Y4" s="12" t="s">
        <v>7</v>
      </c>
      <c r="Z4" s="12" t="s">
        <v>7</v>
      </c>
      <c r="AA4" s="12" t="s">
        <v>8</v>
      </c>
      <c r="AC4" s="13"/>
      <c r="AD4" s="13" t="s">
        <v>9</v>
      </c>
      <c r="AE4" s="13" t="s">
        <v>10</v>
      </c>
    </row>
    <row r="5" spans="1:31" ht="12.75" customHeight="1" x14ac:dyDescent="0.4">
      <c r="A5" s="1"/>
      <c r="B5" s="9"/>
      <c r="C5" s="9"/>
      <c r="D5" s="10" t="s">
        <v>11</v>
      </c>
      <c r="F5" s="14" t="s">
        <v>12</v>
      </c>
      <c r="G5" s="51" t="s">
        <v>13</v>
      </c>
      <c r="H5" s="51"/>
      <c r="I5" s="51"/>
      <c r="J5" s="51"/>
      <c r="M5" s="11" t="s">
        <v>3</v>
      </c>
      <c r="N5" s="13" t="s">
        <v>14</v>
      </c>
      <c r="O5" s="13" t="s">
        <v>15</v>
      </c>
      <c r="P5" s="13" t="s">
        <v>16</v>
      </c>
      <c r="Q5" s="11" t="s">
        <v>5</v>
      </c>
      <c r="S5" s="11" t="s">
        <v>17</v>
      </c>
      <c r="T5" s="12" t="s">
        <v>18</v>
      </c>
      <c r="U5" s="12" t="s">
        <v>19</v>
      </c>
      <c r="V5" s="12" t="s">
        <v>19</v>
      </c>
      <c r="W5" s="12" t="s">
        <v>20</v>
      </c>
      <c r="X5" s="12" t="s">
        <v>7</v>
      </c>
      <c r="Y5" s="11" t="s">
        <v>5</v>
      </c>
      <c r="Z5" s="13" t="s">
        <v>21</v>
      </c>
      <c r="AA5" s="11" t="s">
        <v>22</v>
      </c>
      <c r="AC5" s="13" t="s">
        <v>23</v>
      </c>
      <c r="AD5" s="13" t="s">
        <v>24</v>
      </c>
      <c r="AE5" s="13" t="s">
        <v>25</v>
      </c>
    </row>
    <row r="6" spans="1:31" ht="12.75" customHeight="1" x14ac:dyDescent="0.4">
      <c r="A6" s="1" t="s">
        <v>26</v>
      </c>
      <c r="B6" s="9"/>
      <c r="C6" s="9"/>
      <c r="D6" s="10" t="s">
        <v>27</v>
      </c>
      <c r="F6" s="14" t="s">
        <v>28</v>
      </c>
      <c r="G6" s="51" t="s">
        <v>28</v>
      </c>
      <c r="H6" s="51"/>
      <c r="I6" s="13" t="s">
        <v>29</v>
      </c>
      <c r="J6" s="13" t="s">
        <v>30</v>
      </c>
      <c r="K6" s="10" t="s">
        <v>31</v>
      </c>
      <c r="L6" s="13" t="s">
        <v>32</v>
      </c>
      <c r="M6" s="13" t="s">
        <v>33</v>
      </c>
      <c r="N6" s="13" t="s">
        <v>34</v>
      </c>
      <c r="O6" s="13" t="s">
        <v>34</v>
      </c>
      <c r="P6" s="13" t="s">
        <v>34</v>
      </c>
      <c r="Q6" s="13" t="s">
        <v>35</v>
      </c>
      <c r="S6" s="13" t="s">
        <v>35</v>
      </c>
      <c r="T6" s="12" t="s">
        <v>28</v>
      </c>
      <c r="U6" s="12" t="s">
        <v>28</v>
      </c>
      <c r="V6" s="12" t="s">
        <v>36</v>
      </c>
      <c r="W6" s="15" t="s">
        <v>37</v>
      </c>
      <c r="X6" s="13" t="s">
        <v>38</v>
      </c>
      <c r="Y6" s="13" t="s">
        <v>39</v>
      </c>
      <c r="Z6" s="11" t="s">
        <v>5</v>
      </c>
      <c r="AA6" s="13" t="s">
        <v>35</v>
      </c>
      <c r="AC6" s="16">
        <v>2022</v>
      </c>
      <c r="AD6" s="16">
        <v>2022</v>
      </c>
      <c r="AE6" s="16">
        <v>2022</v>
      </c>
    </row>
    <row r="7" spans="1:31" ht="12.75" customHeight="1" x14ac:dyDescent="0.35">
      <c r="A7" s="17" t="s">
        <v>40</v>
      </c>
    </row>
    <row r="8" spans="1:31" ht="12.75" customHeight="1" x14ac:dyDescent="0.35">
      <c r="A8" s="17" t="s">
        <v>41</v>
      </c>
      <c r="B8" s="17" t="s">
        <v>42</v>
      </c>
      <c r="C8" s="17" t="s">
        <v>43</v>
      </c>
      <c r="D8" s="18">
        <v>27942</v>
      </c>
      <c r="E8" s="17" t="s">
        <v>44</v>
      </c>
      <c r="F8" s="19">
        <v>0</v>
      </c>
      <c r="G8" s="17">
        <v>0</v>
      </c>
      <c r="H8" s="17">
        <v>0</v>
      </c>
      <c r="I8" s="20">
        <f>(G8*12)+H8</f>
        <v>0</v>
      </c>
      <c r="J8" s="21">
        <v>654</v>
      </c>
      <c r="K8" s="18">
        <v>44804</v>
      </c>
      <c r="L8" s="21">
        <v>0</v>
      </c>
      <c r="M8" s="21">
        <v>654</v>
      </c>
      <c r="N8" s="21">
        <v>0</v>
      </c>
      <c r="O8" s="21">
        <f>+N8/8*4</f>
        <v>0</v>
      </c>
      <c r="P8" s="21">
        <f t="shared" ref="P8:P17" si="0">+N8+O8</f>
        <v>0</v>
      </c>
      <c r="Q8" s="21">
        <f>+M8-O8</f>
        <v>654</v>
      </c>
      <c r="S8" s="21">
        <f>+M8+N8</f>
        <v>654</v>
      </c>
      <c r="T8" s="19">
        <v>0</v>
      </c>
      <c r="U8" s="19">
        <v>0</v>
      </c>
      <c r="V8" s="22">
        <f>+U8*12</f>
        <v>0</v>
      </c>
      <c r="W8" s="22">
        <f>+V8*12</f>
        <v>0</v>
      </c>
      <c r="X8" s="21">
        <v>0</v>
      </c>
      <c r="Y8" s="21">
        <v>0</v>
      </c>
      <c r="Z8" s="21">
        <f>+S8-Y8</f>
        <v>654</v>
      </c>
      <c r="AA8" s="21">
        <f>+Z8-Q8</f>
        <v>0</v>
      </c>
      <c r="AC8" s="5">
        <v>0</v>
      </c>
      <c r="AD8" s="5">
        <v>0</v>
      </c>
      <c r="AE8" s="5">
        <f>+AD8</f>
        <v>0</v>
      </c>
    </row>
    <row r="9" spans="1:31" ht="12.75" customHeight="1" x14ac:dyDescent="0.35">
      <c r="A9" s="17" t="s">
        <v>45</v>
      </c>
      <c r="B9" s="17" t="s">
        <v>46</v>
      </c>
      <c r="C9" s="17" t="s">
        <v>43</v>
      </c>
      <c r="D9" s="18">
        <v>28855</v>
      </c>
      <c r="E9" s="17" t="s">
        <v>44</v>
      </c>
      <c r="F9" s="19">
        <v>0</v>
      </c>
      <c r="G9" s="17">
        <v>0</v>
      </c>
      <c r="H9" s="17">
        <v>0</v>
      </c>
      <c r="I9" s="20">
        <f t="shared" ref="I9:I17" si="1">(G9*12)+H9</f>
        <v>0</v>
      </c>
      <c r="J9" s="21">
        <v>250</v>
      </c>
      <c r="K9" s="18">
        <v>44804</v>
      </c>
      <c r="L9" s="21">
        <v>0</v>
      </c>
      <c r="M9" s="21">
        <v>250</v>
      </c>
      <c r="N9" s="21">
        <v>0</v>
      </c>
      <c r="O9" s="21">
        <f t="shared" ref="O9:O17" si="2">+N9/8*4</f>
        <v>0</v>
      </c>
      <c r="P9" s="21">
        <f t="shared" si="0"/>
        <v>0</v>
      </c>
      <c r="Q9" s="21">
        <f t="shared" ref="Q9:Q17" si="3">+M9-O9</f>
        <v>250</v>
      </c>
      <c r="S9" s="21">
        <f t="shared" ref="S9:S17" si="4">+M9+N9</f>
        <v>250</v>
      </c>
      <c r="T9" s="19">
        <v>0</v>
      </c>
      <c r="U9" s="19">
        <v>0</v>
      </c>
      <c r="V9" s="22">
        <f t="shared" ref="V9:W17" si="5">+U9*12</f>
        <v>0</v>
      </c>
      <c r="W9" s="22">
        <f t="shared" si="5"/>
        <v>0</v>
      </c>
      <c r="X9" s="21">
        <v>0</v>
      </c>
      <c r="Y9" s="21">
        <v>0</v>
      </c>
      <c r="Z9" s="21">
        <f t="shared" ref="Z9:Z17" si="6">+S9-Y9</f>
        <v>250</v>
      </c>
      <c r="AA9" s="21">
        <f t="shared" ref="AA9:AA17" si="7">+Z9-Q9</f>
        <v>0</v>
      </c>
      <c r="AC9" s="5">
        <v>0</v>
      </c>
      <c r="AD9" s="5">
        <v>0</v>
      </c>
      <c r="AE9" s="5">
        <f t="shared" ref="AE9:AE18" si="8">+AD9</f>
        <v>0</v>
      </c>
    </row>
    <row r="10" spans="1:31" ht="12.75" customHeight="1" x14ac:dyDescent="0.35">
      <c r="A10" s="17" t="s">
        <v>47</v>
      </c>
      <c r="B10" s="17" t="s">
        <v>48</v>
      </c>
      <c r="C10" s="17" t="s">
        <v>43</v>
      </c>
      <c r="D10" s="18">
        <v>31959</v>
      </c>
      <c r="E10" s="17" t="s">
        <v>44</v>
      </c>
      <c r="F10" s="19">
        <v>0</v>
      </c>
      <c r="G10" s="17">
        <v>0</v>
      </c>
      <c r="H10" s="17">
        <v>0</v>
      </c>
      <c r="I10" s="20">
        <f t="shared" si="1"/>
        <v>0</v>
      </c>
      <c r="J10" s="21">
        <v>1</v>
      </c>
      <c r="K10" s="18">
        <v>44804</v>
      </c>
      <c r="L10" s="21">
        <v>0</v>
      </c>
      <c r="M10" s="21">
        <v>1</v>
      </c>
      <c r="N10" s="21">
        <v>0</v>
      </c>
      <c r="O10" s="21">
        <f t="shared" si="2"/>
        <v>0</v>
      </c>
      <c r="P10" s="21">
        <f t="shared" si="0"/>
        <v>0</v>
      </c>
      <c r="Q10" s="21">
        <f t="shared" si="3"/>
        <v>1</v>
      </c>
      <c r="S10" s="21">
        <f t="shared" si="4"/>
        <v>1</v>
      </c>
      <c r="T10" s="19">
        <v>0</v>
      </c>
      <c r="U10" s="19">
        <v>0</v>
      </c>
      <c r="V10" s="22">
        <f t="shared" si="5"/>
        <v>0</v>
      </c>
      <c r="W10" s="22">
        <f t="shared" si="5"/>
        <v>0</v>
      </c>
      <c r="X10" s="21">
        <v>0</v>
      </c>
      <c r="Y10" s="21">
        <v>0</v>
      </c>
      <c r="Z10" s="21">
        <f t="shared" si="6"/>
        <v>1</v>
      </c>
      <c r="AA10" s="21">
        <f t="shared" si="7"/>
        <v>0</v>
      </c>
      <c r="AC10" s="5">
        <v>0</v>
      </c>
      <c r="AD10" s="5">
        <v>0</v>
      </c>
      <c r="AE10" s="5">
        <f t="shared" si="8"/>
        <v>0</v>
      </c>
    </row>
    <row r="11" spans="1:31" ht="12.75" customHeight="1" x14ac:dyDescent="0.35">
      <c r="A11" s="17" t="s">
        <v>49</v>
      </c>
      <c r="B11" s="17" t="s">
        <v>50</v>
      </c>
      <c r="C11" s="17" t="s">
        <v>43</v>
      </c>
      <c r="D11" s="18">
        <v>33055</v>
      </c>
      <c r="E11" s="17" t="s">
        <v>44</v>
      </c>
      <c r="F11" s="19">
        <v>0</v>
      </c>
      <c r="G11" s="17">
        <v>0</v>
      </c>
      <c r="H11" s="17">
        <v>0</v>
      </c>
      <c r="I11" s="20">
        <f t="shared" si="1"/>
        <v>0</v>
      </c>
      <c r="J11" s="21">
        <v>54.5</v>
      </c>
      <c r="K11" s="18">
        <v>44804</v>
      </c>
      <c r="L11" s="21">
        <v>0</v>
      </c>
      <c r="M11" s="21">
        <v>54.5</v>
      </c>
      <c r="N11" s="21">
        <v>0</v>
      </c>
      <c r="O11" s="21">
        <f t="shared" si="2"/>
        <v>0</v>
      </c>
      <c r="P11" s="21">
        <f t="shared" si="0"/>
        <v>0</v>
      </c>
      <c r="Q11" s="21">
        <f t="shared" si="3"/>
        <v>54.5</v>
      </c>
      <c r="S11" s="21">
        <f t="shared" si="4"/>
        <v>54.5</v>
      </c>
      <c r="T11" s="19">
        <v>0</v>
      </c>
      <c r="U11" s="19">
        <v>0</v>
      </c>
      <c r="V11" s="22">
        <f t="shared" si="5"/>
        <v>0</v>
      </c>
      <c r="W11" s="22">
        <f t="shared" si="5"/>
        <v>0</v>
      </c>
      <c r="X11" s="21">
        <v>0</v>
      </c>
      <c r="Y11" s="21">
        <v>0</v>
      </c>
      <c r="Z11" s="21">
        <f t="shared" si="6"/>
        <v>54.5</v>
      </c>
      <c r="AA11" s="21">
        <f t="shared" si="7"/>
        <v>0</v>
      </c>
      <c r="AC11" s="5">
        <v>0</v>
      </c>
      <c r="AD11" s="5">
        <v>0</v>
      </c>
      <c r="AE11" s="5">
        <f t="shared" si="8"/>
        <v>0</v>
      </c>
    </row>
    <row r="12" spans="1:31" ht="12.75" customHeight="1" x14ac:dyDescent="0.35">
      <c r="A12" s="17" t="s">
        <v>51</v>
      </c>
      <c r="B12" s="17" t="s">
        <v>52</v>
      </c>
      <c r="C12" s="17" t="s">
        <v>53</v>
      </c>
      <c r="D12" s="18">
        <v>34150</v>
      </c>
      <c r="E12" s="17" t="s">
        <v>44</v>
      </c>
      <c r="F12" s="19">
        <v>0</v>
      </c>
      <c r="G12" s="17">
        <v>0</v>
      </c>
      <c r="H12" s="17">
        <v>0</v>
      </c>
      <c r="I12" s="20">
        <f t="shared" si="1"/>
        <v>0</v>
      </c>
      <c r="J12" s="21">
        <v>500</v>
      </c>
      <c r="K12" s="18">
        <v>44804</v>
      </c>
      <c r="L12" s="21">
        <v>0</v>
      </c>
      <c r="M12" s="21">
        <v>500</v>
      </c>
      <c r="N12" s="21">
        <v>0</v>
      </c>
      <c r="O12" s="21">
        <f t="shared" si="2"/>
        <v>0</v>
      </c>
      <c r="P12" s="21">
        <f t="shared" si="0"/>
        <v>0</v>
      </c>
      <c r="Q12" s="21">
        <f t="shared" si="3"/>
        <v>500</v>
      </c>
      <c r="S12" s="21">
        <f t="shared" si="4"/>
        <v>500</v>
      </c>
      <c r="T12" s="19">
        <v>0</v>
      </c>
      <c r="U12" s="19">
        <v>0</v>
      </c>
      <c r="V12" s="22">
        <f t="shared" si="5"/>
        <v>0</v>
      </c>
      <c r="W12" s="22">
        <f t="shared" si="5"/>
        <v>0</v>
      </c>
      <c r="X12" s="21">
        <v>0</v>
      </c>
      <c r="Y12" s="21">
        <v>0</v>
      </c>
      <c r="Z12" s="21">
        <f t="shared" si="6"/>
        <v>500</v>
      </c>
      <c r="AA12" s="21">
        <f t="shared" si="7"/>
        <v>0</v>
      </c>
      <c r="AC12" s="5">
        <v>0</v>
      </c>
      <c r="AD12" s="5">
        <v>0</v>
      </c>
      <c r="AE12" s="5">
        <f t="shared" si="8"/>
        <v>0</v>
      </c>
    </row>
    <row r="13" spans="1:31" ht="12.75" customHeight="1" x14ac:dyDescent="0.35">
      <c r="A13" s="17" t="s">
        <v>54</v>
      </c>
      <c r="B13" s="17" t="s">
        <v>55</v>
      </c>
      <c r="C13" s="17" t="s">
        <v>56</v>
      </c>
      <c r="D13" s="18">
        <v>34150</v>
      </c>
      <c r="E13" s="17" t="s">
        <v>44</v>
      </c>
      <c r="F13" s="19">
        <v>0</v>
      </c>
      <c r="G13" s="17">
        <v>0</v>
      </c>
      <c r="H13" s="17">
        <v>0</v>
      </c>
      <c r="I13" s="20">
        <f t="shared" si="1"/>
        <v>0</v>
      </c>
      <c r="J13" s="21">
        <v>101</v>
      </c>
      <c r="K13" s="18">
        <v>44804</v>
      </c>
      <c r="L13" s="21">
        <v>0</v>
      </c>
      <c r="M13" s="21">
        <v>101</v>
      </c>
      <c r="N13" s="21">
        <v>0</v>
      </c>
      <c r="O13" s="21">
        <f t="shared" si="2"/>
        <v>0</v>
      </c>
      <c r="P13" s="21">
        <f t="shared" si="0"/>
        <v>0</v>
      </c>
      <c r="Q13" s="21">
        <f t="shared" si="3"/>
        <v>101</v>
      </c>
      <c r="S13" s="21">
        <f t="shared" si="4"/>
        <v>101</v>
      </c>
      <c r="T13" s="19">
        <v>0</v>
      </c>
      <c r="U13" s="19">
        <v>0</v>
      </c>
      <c r="V13" s="22">
        <f t="shared" si="5"/>
        <v>0</v>
      </c>
      <c r="W13" s="22">
        <f t="shared" si="5"/>
        <v>0</v>
      </c>
      <c r="X13" s="21">
        <v>0</v>
      </c>
      <c r="Y13" s="21">
        <v>0</v>
      </c>
      <c r="Z13" s="21">
        <f t="shared" si="6"/>
        <v>101</v>
      </c>
      <c r="AA13" s="21">
        <f t="shared" si="7"/>
        <v>0</v>
      </c>
      <c r="AC13" s="5">
        <v>0</v>
      </c>
      <c r="AD13" s="5">
        <v>0</v>
      </c>
      <c r="AE13" s="5">
        <f t="shared" si="8"/>
        <v>0</v>
      </c>
    </row>
    <row r="14" spans="1:31" ht="12.75" customHeight="1" x14ac:dyDescent="0.35">
      <c r="A14" s="17" t="s">
        <v>57</v>
      </c>
      <c r="B14" s="17" t="s">
        <v>58</v>
      </c>
      <c r="C14" s="17" t="s">
        <v>59</v>
      </c>
      <c r="D14" s="18">
        <v>34150</v>
      </c>
      <c r="E14" s="17" t="s">
        <v>44</v>
      </c>
      <c r="F14" s="19">
        <v>0</v>
      </c>
      <c r="G14" s="17">
        <v>0</v>
      </c>
      <c r="H14" s="17">
        <v>0</v>
      </c>
      <c r="I14" s="20">
        <f t="shared" si="1"/>
        <v>0</v>
      </c>
      <c r="J14" s="21">
        <v>2001</v>
      </c>
      <c r="K14" s="18">
        <v>44804</v>
      </c>
      <c r="L14" s="21">
        <v>0</v>
      </c>
      <c r="M14" s="21">
        <v>2001</v>
      </c>
      <c r="N14" s="21">
        <v>0</v>
      </c>
      <c r="O14" s="21">
        <f t="shared" si="2"/>
        <v>0</v>
      </c>
      <c r="P14" s="21">
        <f t="shared" si="0"/>
        <v>0</v>
      </c>
      <c r="Q14" s="21">
        <f t="shared" si="3"/>
        <v>2001</v>
      </c>
      <c r="S14" s="21">
        <f t="shared" si="4"/>
        <v>2001</v>
      </c>
      <c r="T14" s="19">
        <v>0</v>
      </c>
      <c r="U14" s="19">
        <v>0</v>
      </c>
      <c r="V14" s="22">
        <f t="shared" si="5"/>
        <v>0</v>
      </c>
      <c r="W14" s="22">
        <f t="shared" si="5"/>
        <v>0</v>
      </c>
      <c r="X14" s="21">
        <v>0</v>
      </c>
      <c r="Y14" s="21">
        <v>0</v>
      </c>
      <c r="Z14" s="21">
        <f t="shared" si="6"/>
        <v>2001</v>
      </c>
      <c r="AA14" s="21">
        <f t="shared" si="7"/>
        <v>0</v>
      </c>
      <c r="AC14" s="5">
        <v>0</v>
      </c>
      <c r="AD14" s="5">
        <v>0</v>
      </c>
      <c r="AE14" s="5">
        <f t="shared" si="8"/>
        <v>0</v>
      </c>
    </row>
    <row r="15" spans="1:31" ht="12.75" customHeight="1" x14ac:dyDescent="0.35">
      <c r="A15" s="17" t="s">
        <v>60</v>
      </c>
      <c r="B15" s="17" t="s">
        <v>61</v>
      </c>
      <c r="C15" s="17" t="s">
        <v>62</v>
      </c>
      <c r="D15" s="18">
        <v>34150</v>
      </c>
      <c r="E15" s="17" t="s">
        <v>44</v>
      </c>
      <c r="F15" s="19">
        <v>0</v>
      </c>
      <c r="G15" s="17">
        <v>0</v>
      </c>
      <c r="H15" s="17">
        <v>0</v>
      </c>
      <c r="I15" s="20">
        <f t="shared" si="1"/>
        <v>0</v>
      </c>
      <c r="J15" s="21">
        <v>101</v>
      </c>
      <c r="K15" s="18">
        <v>44804</v>
      </c>
      <c r="L15" s="21">
        <v>0</v>
      </c>
      <c r="M15" s="21">
        <v>101</v>
      </c>
      <c r="N15" s="21">
        <v>0</v>
      </c>
      <c r="O15" s="21">
        <f t="shared" si="2"/>
        <v>0</v>
      </c>
      <c r="P15" s="21">
        <f t="shared" si="0"/>
        <v>0</v>
      </c>
      <c r="Q15" s="21">
        <f t="shared" si="3"/>
        <v>101</v>
      </c>
      <c r="S15" s="21">
        <f t="shared" si="4"/>
        <v>101</v>
      </c>
      <c r="T15" s="19">
        <v>0</v>
      </c>
      <c r="U15" s="19">
        <v>0</v>
      </c>
      <c r="V15" s="22">
        <f t="shared" si="5"/>
        <v>0</v>
      </c>
      <c r="W15" s="22">
        <f t="shared" si="5"/>
        <v>0</v>
      </c>
      <c r="X15" s="21">
        <v>0</v>
      </c>
      <c r="Y15" s="21">
        <v>0</v>
      </c>
      <c r="Z15" s="21">
        <f t="shared" si="6"/>
        <v>101</v>
      </c>
      <c r="AA15" s="21">
        <f t="shared" si="7"/>
        <v>0</v>
      </c>
      <c r="AC15" s="5">
        <v>0</v>
      </c>
      <c r="AD15" s="5">
        <v>0</v>
      </c>
      <c r="AE15" s="5">
        <f t="shared" si="8"/>
        <v>0</v>
      </c>
    </row>
    <row r="16" spans="1:31" ht="12.75" customHeight="1" x14ac:dyDescent="0.35">
      <c r="A16" s="17" t="s">
        <v>63</v>
      </c>
      <c r="B16" s="17" t="s">
        <v>64</v>
      </c>
      <c r="C16" s="17" t="s">
        <v>65</v>
      </c>
      <c r="D16" s="18">
        <v>34150</v>
      </c>
      <c r="E16" s="17" t="s">
        <v>44</v>
      </c>
      <c r="F16" s="19">
        <v>0</v>
      </c>
      <c r="G16" s="17">
        <v>0</v>
      </c>
      <c r="H16" s="17">
        <v>0</v>
      </c>
      <c r="I16" s="20">
        <f t="shared" si="1"/>
        <v>0</v>
      </c>
      <c r="J16" s="21">
        <v>2215</v>
      </c>
      <c r="K16" s="18">
        <v>44804</v>
      </c>
      <c r="L16" s="21">
        <v>0</v>
      </c>
      <c r="M16" s="21">
        <v>2215</v>
      </c>
      <c r="N16" s="21">
        <v>0</v>
      </c>
      <c r="O16" s="21">
        <f t="shared" si="2"/>
        <v>0</v>
      </c>
      <c r="P16" s="21">
        <f t="shared" si="0"/>
        <v>0</v>
      </c>
      <c r="Q16" s="21">
        <f t="shared" si="3"/>
        <v>2215</v>
      </c>
      <c r="S16" s="21">
        <f t="shared" si="4"/>
        <v>2215</v>
      </c>
      <c r="T16" s="19">
        <v>0</v>
      </c>
      <c r="U16" s="19">
        <v>0</v>
      </c>
      <c r="V16" s="22">
        <f t="shared" si="5"/>
        <v>0</v>
      </c>
      <c r="W16" s="22">
        <f t="shared" si="5"/>
        <v>0</v>
      </c>
      <c r="X16" s="21">
        <v>0</v>
      </c>
      <c r="Y16" s="21">
        <v>0</v>
      </c>
      <c r="Z16" s="21">
        <f t="shared" si="6"/>
        <v>2215</v>
      </c>
      <c r="AA16" s="21">
        <f t="shared" si="7"/>
        <v>0</v>
      </c>
      <c r="AC16" s="5">
        <v>0</v>
      </c>
      <c r="AD16" s="5">
        <v>0</v>
      </c>
      <c r="AE16" s="5">
        <f t="shared" si="8"/>
        <v>0</v>
      </c>
    </row>
    <row r="17" spans="1:31" ht="12.75" customHeight="1" x14ac:dyDescent="0.35">
      <c r="A17" s="17" t="s">
        <v>66</v>
      </c>
      <c r="B17" s="17" t="s">
        <v>67</v>
      </c>
      <c r="C17" s="17" t="s">
        <v>68</v>
      </c>
      <c r="D17" s="18">
        <v>40999</v>
      </c>
      <c r="E17" s="17" t="s">
        <v>44</v>
      </c>
      <c r="F17" s="19">
        <v>0</v>
      </c>
      <c r="G17" s="17">
        <v>0</v>
      </c>
      <c r="H17" s="17">
        <v>0</v>
      </c>
      <c r="I17" s="20">
        <f t="shared" si="1"/>
        <v>0</v>
      </c>
      <c r="J17" s="21">
        <v>-250</v>
      </c>
      <c r="K17" s="18">
        <v>44804</v>
      </c>
      <c r="L17" s="21">
        <v>0</v>
      </c>
      <c r="M17" s="21">
        <v>-250</v>
      </c>
      <c r="N17" s="21">
        <v>0</v>
      </c>
      <c r="O17" s="21">
        <f t="shared" si="2"/>
        <v>0</v>
      </c>
      <c r="P17" s="21">
        <f t="shared" si="0"/>
        <v>0</v>
      </c>
      <c r="Q17" s="21">
        <f t="shared" si="3"/>
        <v>-250</v>
      </c>
      <c r="S17" s="21">
        <f t="shared" si="4"/>
        <v>-250</v>
      </c>
      <c r="T17" s="19">
        <v>0</v>
      </c>
      <c r="U17" s="19">
        <v>0</v>
      </c>
      <c r="V17" s="22">
        <f t="shared" si="5"/>
        <v>0</v>
      </c>
      <c r="W17" s="22">
        <f t="shared" si="5"/>
        <v>0</v>
      </c>
      <c r="X17" s="21">
        <v>0</v>
      </c>
      <c r="Y17" s="21">
        <v>0</v>
      </c>
      <c r="Z17" s="21">
        <f t="shared" si="6"/>
        <v>-250</v>
      </c>
      <c r="AA17" s="21">
        <f t="shared" si="7"/>
        <v>0</v>
      </c>
      <c r="AC17" s="5">
        <v>0</v>
      </c>
      <c r="AD17" s="5">
        <v>0</v>
      </c>
      <c r="AE17" s="5">
        <f t="shared" si="8"/>
        <v>0</v>
      </c>
    </row>
    <row r="18" spans="1:31" ht="12.75" customHeight="1" x14ac:dyDescent="0.4">
      <c r="A18" s="17" t="s">
        <v>40</v>
      </c>
      <c r="J18" s="21">
        <v>5627.5</v>
      </c>
      <c r="L18" s="21">
        <v>0</v>
      </c>
      <c r="M18" s="21">
        <v>5627.5</v>
      </c>
      <c r="N18" s="5">
        <f>SUM(N8:N17)</f>
        <v>0</v>
      </c>
      <c r="O18" s="5">
        <f>SUM(O8:O17)</f>
        <v>0</v>
      </c>
      <c r="P18" s="5">
        <f>SUM(P8:P17)</f>
        <v>0</v>
      </c>
      <c r="Q18" s="5">
        <f>SUM(Q8:Q17)</f>
        <v>5627.5</v>
      </c>
      <c r="S18" s="5">
        <f>SUM(S8:S17)</f>
        <v>5627.5</v>
      </c>
      <c r="T18" s="3"/>
      <c r="U18" s="3"/>
      <c r="V18" s="4"/>
      <c r="X18" s="5">
        <f>SUM(X8:X17)</f>
        <v>0</v>
      </c>
      <c r="Y18" s="5">
        <f>SUM(Y8:Y17)</f>
        <v>0</v>
      </c>
      <c r="Z18" s="5">
        <f>SUM(Z8:Z17)</f>
        <v>5627.5</v>
      </c>
      <c r="AA18" s="5">
        <f>SUM(AA8:AA17)</f>
        <v>0</v>
      </c>
      <c r="AC18" s="23">
        <v>0</v>
      </c>
      <c r="AD18" s="23">
        <v>0</v>
      </c>
      <c r="AE18" s="23">
        <f t="shared" si="8"/>
        <v>0</v>
      </c>
    </row>
    <row r="19" spans="1:31" ht="12.75" customHeight="1" x14ac:dyDescent="0.35">
      <c r="A19" s="17" t="s">
        <v>69</v>
      </c>
      <c r="J19" s="21">
        <v>0</v>
      </c>
      <c r="L19" s="21">
        <v>0</v>
      </c>
      <c r="M19" s="21">
        <v>0</v>
      </c>
      <c r="T19" s="3"/>
      <c r="U19" s="3"/>
      <c r="V19" s="4"/>
      <c r="X19" s="5"/>
      <c r="Y19" s="5"/>
      <c r="Z19" s="5"/>
      <c r="AA19" s="5"/>
    </row>
    <row r="20" spans="1:31" ht="12.75" customHeight="1" x14ac:dyDescent="0.35">
      <c r="A20" s="17" t="s">
        <v>70</v>
      </c>
      <c r="T20" s="3"/>
      <c r="U20" s="3"/>
      <c r="V20" s="4"/>
      <c r="X20" s="5"/>
      <c r="Y20" s="5"/>
      <c r="Z20" s="5"/>
      <c r="AA20" s="5"/>
    </row>
    <row r="21" spans="1:31" ht="12.75" customHeight="1" x14ac:dyDescent="0.35">
      <c r="A21" s="17" t="s">
        <v>71</v>
      </c>
      <c r="J21" s="21">
        <v>5627.5</v>
      </c>
      <c r="L21" s="21">
        <v>0</v>
      </c>
      <c r="M21" s="21">
        <v>5627.5</v>
      </c>
      <c r="T21" s="3"/>
      <c r="U21" s="3"/>
      <c r="V21" s="4"/>
      <c r="X21" s="5"/>
      <c r="Y21" s="5"/>
      <c r="Z21" s="5"/>
      <c r="AA21" s="5"/>
    </row>
    <row r="22" spans="1:31" ht="12.75" customHeight="1" x14ac:dyDescent="0.35">
      <c r="A22" s="17" t="s">
        <v>72</v>
      </c>
      <c r="T22" s="3"/>
      <c r="U22" s="3"/>
      <c r="V22" s="4"/>
      <c r="X22" s="5"/>
      <c r="Y22" s="5"/>
      <c r="Z22" s="5"/>
      <c r="AA22" s="5"/>
    </row>
    <row r="23" spans="1:31" ht="12.75" customHeight="1" x14ac:dyDescent="0.35">
      <c r="A23" s="17" t="s">
        <v>73</v>
      </c>
      <c r="T23" s="3"/>
      <c r="U23" s="3"/>
      <c r="V23" s="4"/>
      <c r="X23" s="5"/>
      <c r="Y23" s="5"/>
      <c r="Z23" s="5"/>
      <c r="AA23" s="5"/>
    </row>
    <row r="24" spans="1:31" ht="12.75" customHeight="1" x14ac:dyDescent="0.35">
      <c r="A24" s="17" t="s">
        <v>74</v>
      </c>
      <c r="T24" s="3"/>
      <c r="U24" s="3"/>
      <c r="V24" s="4"/>
      <c r="X24" s="5"/>
      <c r="Y24" s="5"/>
      <c r="Z24" s="5"/>
      <c r="AA24" s="5"/>
    </row>
    <row r="25" spans="1:31" ht="12.75" customHeight="1" x14ac:dyDescent="0.35">
      <c r="A25" s="17" t="s">
        <v>75</v>
      </c>
      <c r="B25" s="17" t="s">
        <v>76</v>
      </c>
      <c r="C25" s="17" t="s">
        <v>77</v>
      </c>
      <c r="D25" s="18">
        <v>25750</v>
      </c>
      <c r="E25" s="17" t="s">
        <v>44</v>
      </c>
      <c r="F25" s="19">
        <v>0</v>
      </c>
      <c r="G25" s="17">
        <v>0</v>
      </c>
      <c r="H25" s="17">
        <v>0</v>
      </c>
      <c r="I25" s="20">
        <f t="shared" ref="I25:I40" si="9">(G25*12)+H25</f>
        <v>0</v>
      </c>
      <c r="J25" s="21">
        <v>2447.85</v>
      </c>
      <c r="K25" s="18">
        <v>44804</v>
      </c>
      <c r="L25" s="21">
        <v>0</v>
      </c>
      <c r="M25" s="21">
        <v>2447.85</v>
      </c>
      <c r="N25" s="21">
        <v>0</v>
      </c>
      <c r="O25" s="21">
        <f t="shared" ref="O25:O40" si="10">+N25/8*4</f>
        <v>0</v>
      </c>
      <c r="P25" s="21">
        <f t="shared" ref="P25:P40" si="11">+N25+O25</f>
        <v>0</v>
      </c>
      <c r="Q25" s="21">
        <f t="shared" ref="Q25:Q40" si="12">+M25-O25</f>
        <v>2447.85</v>
      </c>
      <c r="S25" s="21">
        <f>+M25+N25</f>
        <v>2447.85</v>
      </c>
      <c r="T25" s="19">
        <v>0</v>
      </c>
      <c r="U25" s="19">
        <v>0</v>
      </c>
      <c r="V25" s="22">
        <f t="shared" ref="V25:W40" si="13">+U25*12</f>
        <v>0</v>
      </c>
      <c r="W25" s="22">
        <f t="shared" si="13"/>
        <v>0</v>
      </c>
      <c r="X25" s="21">
        <v>0</v>
      </c>
      <c r="Y25" s="21">
        <v>0</v>
      </c>
      <c r="Z25" s="21">
        <f t="shared" ref="Z25:Z40" si="14">+S25-Y25</f>
        <v>2447.85</v>
      </c>
      <c r="AA25" s="21">
        <f t="shared" ref="AA25:AA40" si="15">+Z25-Q25</f>
        <v>0</v>
      </c>
      <c r="AC25" s="5">
        <v>0</v>
      </c>
      <c r="AD25" s="5">
        <v>0</v>
      </c>
      <c r="AE25" s="5">
        <f t="shared" ref="AE25:AE41" si="16">+AD25</f>
        <v>0</v>
      </c>
    </row>
    <row r="26" spans="1:31" ht="12.75" customHeight="1" x14ac:dyDescent="0.35">
      <c r="A26" s="17" t="s">
        <v>78</v>
      </c>
      <c r="B26" s="17" t="s">
        <v>79</v>
      </c>
      <c r="C26" s="17" t="s">
        <v>77</v>
      </c>
      <c r="D26" s="18">
        <v>26115</v>
      </c>
      <c r="E26" s="17" t="s">
        <v>44</v>
      </c>
      <c r="F26" s="19">
        <v>0</v>
      </c>
      <c r="G26" s="17">
        <v>0</v>
      </c>
      <c r="H26" s="17">
        <v>0</v>
      </c>
      <c r="I26" s="20">
        <f t="shared" si="9"/>
        <v>0</v>
      </c>
      <c r="J26" s="21">
        <v>15.15</v>
      </c>
      <c r="K26" s="18">
        <v>44804</v>
      </c>
      <c r="L26" s="21">
        <v>0</v>
      </c>
      <c r="M26" s="21">
        <v>15.15</v>
      </c>
      <c r="N26" s="21">
        <v>0</v>
      </c>
      <c r="O26" s="21">
        <f t="shared" si="10"/>
        <v>0</v>
      </c>
      <c r="P26" s="21">
        <f t="shared" si="11"/>
        <v>0</v>
      </c>
      <c r="Q26" s="21">
        <f t="shared" si="12"/>
        <v>15.15</v>
      </c>
      <c r="S26" s="21">
        <f t="shared" ref="S26:S40" si="17">+M26+N26</f>
        <v>15.15</v>
      </c>
      <c r="T26" s="19">
        <v>0</v>
      </c>
      <c r="U26" s="19">
        <v>0</v>
      </c>
      <c r="V26" s="22">
        <f t="shared" si="13"/>
        <v>0</v>
      </c>
      <c r="W26" s="22">
        <f t="shared" si="13"/>
        <v>0</v>
      </c>
      <c r="X26" s="21">
        <v>0</v>
      </c>
      <c r="Y26" s="21">
        <v>0</v>
      </c>
      <c r="Z26" s="21">
        <f t="shared" si="14"/>
        <v>15.15</v>
      </c>
      <c r="AA26" s="21">
        <f t="shared" si="15"/>
        <v>0</v>
      </c>
      <c r="AC26" s="5">
        <v>0</v>
      </c>
      <c r="AD26" s="5">
        <v>0</v>
      </c>
      <c r="AE26" s="5">
        <f t="shared" si="16"/>
        <v>0</v>
      </c>
    </row>
    <row r="27" spans="1:31" ht="12.75" customHeight="1" x14ac:dyDescent="0.35">
      <c r="A27" s="17" t="s">
        <v>80</v>
      </c>
      <c r="B27" s="17" t="s">
        <v>81</v>
      </c>
      <c r="C27" s="17" t="s">
        <v>77</v>
      </c>
      <c r="D27" s="18">
        <v>26481</v>
      </c>
      <c r="E27" s="17" t="s">
        <v>44</v>
      </c>
      <c r="F27" s="19">
        <v>0</v>
      </c>
      <c r="G27" s="17">
        <v>0</v>
      </c>
      <c r="H27" s="17">
        <v>0</v>
      </c>
      <c r="I27" s="20">
        <f t="shared" si="9"/>
        <v>0</v>
      </c>
      <c r="J27" s="21">
        <v>35.549999999999997</v>
      </c>
      <c r="K27" s="18">
        <v>44804</v>
      </c>
      <c r="L27" s="21">
        <v>0</v>
      </c>
      <c r="M27" s="21">
        <v>35.549999999999997</v>
      </c>
      <c r="N27" s="21">
        <v>0</v>
      </c>
      <c r="O27" s="21">
        <f t="shared" si="10"/>
        <v>0</v>
      </c>
      <c r="P27" s="21">
        <f t="shared" si="11"/>
        <v>0</v>
      </c>
      <c r="Q27" s="21">
        <f t="shared" si="12"/>
        <v>35.549999999999997</v>
      </c>
      <c r="S27" s="21">
        <f t="shared" si="17"/>
        <v>35.549999999999997</v>
      </c>
      <c r="T27" s="19">
        <v>0</v>
      </c>
      <c r="U27" s="19">
        <v>0</v>
      </c>
      <c r="V27" s="22">
        <f t="shared" si="13"/>
        <v>0</v>
      </c>
      <c r="W27" s="22">
        <f t="shared" si="13"/>
        <v>0</v>
      </c>
      <c r="X27" s="21">
        <v>0</v>
      </c>
      <c r="Y27" s="21">
        <v>0</v>
      </c>
      <c r="Z27" s="21">
        <f t="shared" si="14"/>
        <v>35.549999999999997</v>
      </c>
      <c r="AA27" s="21">
        <f t="shared" si="15"/>
        <v>0</v>
      </c>
      <c r="AC27" s="5">
        <v>0</v>
      </c>
      <c r="AD27" s="5">
        <v>0</v>
      </c>
      <c r="AE27" s="5">
        <f t="shared" si="16"/>
        <v>0</v>
      </c>
    </row>
    <row r="28" spans="1:31" ht="12.75" customHeight="1" x14ac:dyDescent="0.35">
      <c r="A28" s="17" t="s">
        <v>82</v>
      </c>
      <c r="B28" s="17" t="s">
        <v>83</v>
      </c>
      <c r="C28" s="17" t="s">
        <v>77</v>
      </c>
      <c r="D28" s="18">
        <v>27029</v>
      </c>
      <c r="E28" s="17" t="s">
        <v>44</v>
      </c>
      <c r="F28" s="19">
        <v>0</v>
      </c>
      <c r="G28" s="17">
        <v>0</v>
      </c>
      <c r="H28" s="17">
        <v>0</v>
      </c>
      <c r="I28" s="20">
        <f t="shared" si="9"/>
        <v>0</v>
      </c>
      <c r="J28" s="21">
        <v>1223.2</v>
      </c>
      <c r="K28" s="18">
        <v>44804</v>
      </c>
      <c r="L28" s="21">
        <v>0</v>
      </c>
      <c r="M28" s="21">
        <v>1223.2</v>
      </c>
      <c r="N28" s="21">
        <v>0</v>
      </c>
      <c r="O28" s="21">
        <f t="shared" si="10"/>
        <v>0</v>
      </c>
      <c r="P28" s="21">
        <f t="shared" si="11"/>
        <v>0</v>
      </c>
      <c r="Q28" s="21">
        <f t="shared" si="12"/>
        <v>1223.2</v>
      </c>
      <c r="S28" s="21">
        <f t="shared" si="17"/>
        <v>1223.2</v>
      </c>
      <c r="T28" s="19">
        <v>0</v>
      </c>
      <c r="U28" s="19">
        <v>0</v>
      </c>
      <c r="V28" s="22">
        <f t="shared" si="13"/>
        <v>0</v>
      </c>
      <c r="W28" s="22">
        <f t="shared" si="13"/>
        <v>0</v>
      </c>
      <c r="X28" s="21">
        <v>0</v>
      </c>
      <c r="Y28" s="21">
        <v>0</v>
      </c>
      <c r="Z28" s="21">
        <f t="shared" si="14"/>
        <v>1223.2</v>
      </c>
      <c r="AA28" s="21">
        <f t="shared" si="15"/>
        <v>0</v>
      </c>
      <c r="AC28" s="5">
        <v>0</v>
      </c>
      <c r="AD28" s="5">
        <v>0</v>
      </c>
      <c r="AE28" s="5">
        <f t="shared" si="16"/>
        <v>0</v>
      </c>
    </row>
    <row r="29" spans="1:31" ht="12.75" customHeight="1" x14ac:dyDescent="0.35">
      <c r="A29" s="17" t="s">
        <v>84</v>
      </c>
      <c r="B29" s="17" t="s">
        <v>85</v>
      </c>
      <c r="C29" s="17" t="s">
        <v>77</v>
      </c>
      <c r="D29" s="18">
        <v>27211</v>
      </c>
      <c r="E29" s="17" t="s">
        <v>44</v>
      </c>
      <c r="F29" s="19">
        <v>0</v>
      </c>
      <c r="G29" s="17">
        <v>0</v>
      </c>
      <c r="H29" s="17">
        <v>0</v>
      </c>
      <c r="I29" s="20">
        <f t="shared" si="9"/>
        <v>0</v>
      </c>
      <c r="J29" s="21">
        <v>30.64</v>
      </c>
      <c r="K29" s="18">
        <v>44804</v>
      </c>
      <c r="L29" s="21">
        <v>0</v>
      </c>
      <c r="M29" s="21">
        <v>30.64</v>
      </c>
      <c r="N29" s="21">
        <v>0</v>
      </c>
      <c r="O29" s="21">
        <f t="shared" si="10"/>
        <v>0</v>
      </c>
      <c r="P29" s="21">
        <f t="shared" si="11"/>
        <v>0</v>
      </c>
      <c r="Q29" s="21">
        <f t="shared" si="12"/>
        <v>30.64</v>
      </c>
      <c r="S29" s="21">
        <f t="shared" si="17"/>
        <v>30.64</v>
      </c>
      <c r="T29" s="19">
        <v>0</v>
      </c>
      <c r="U29" s="19">
        <v>0</v>
      </c>
      <c r="V29" s="22">
        <f t="shared" si="13"/>
        <v>0</v>
      </c>
      <c r="W29" s="22">
        <f t="shared" si="13"/>
        <v>0</v>
      </c>
      <c r="X29" s="21">
        <v>0</v>
      </c>
      <c r="Y29" s="21">
        <v>0</v>
      </c>
      <c r="Z29" s="21">
        <f t="shared" si="14"/>
        <v>30.64</v>
      </c>
      <c r="AA29" s="21">
        <f t="shared" si="15"/>
        <v>0</v>
      </c>
      <c r="AC29" s="5">
        <v>0</v>
      </c>
      <c r="AD29" s="5">
        <v>0</v>
      </c>
      <c r="AE29" s="5">
        <f t="shared" si="16"/>
        <v>0</v>
      </c>
    </row>
    <row r="30" spans="1:31" ht="12.75" customHeight="1" x14ac:dyDescent="0.35">
      <c r="A30" s="17" t="s">
        <v>86</v>
      </c>
      <c r="B30" s="17" t="s">
        <v>87</v>
      </c>
      <c r="C30" s="17" t="s">
        <v>77</v>
      </c>
      <c r="D30" s="18">
        <v>27576</v>
      </c>
      <c r="E30" s="17" t="s">
        <v>44</v>
      </c>
      <c r="F30" s="19">
        <v>0</v>
      </c>
      <c r="G30" s="17">
        <v>0</v>
      </c>
      <c r="H30" s="17">
        <v>0</v>
      </c>
      <c r="I30" s="20">
        <f t="shared" si="9"/>
        <v>0</v>
      </c>
      <c r="J30" s="21">
        <v>29.2</v>
      </c>
      <c r="K30" s="18">
        <v>44804</v>
      </c>
      <c r="L30" s="21">
        <v>0</v>
      </c>
      <c r="M30" s="21">
        <v>29.2</v>
      </c>
      <c r="N30" s="21">
        <v>0</v>
      </c>
      <c r="O30" s="21">
        <f t="shared" si="10"/>
        <v>0</v>
      </c>
      <c r="P30" s="21">
        <f t="shared" si="11"/>
        <v>0</v>
      </c>
      <c r="Q30" s="21">
        <f t="shared" si="12"/>
        <v>29.2</v>
      </c>
      <c r="S30" s="21">
        <f t="shared" si="17"/>
        <v>29.2</v>
      </c>
      <c r="T30" s="19">
        <v>0</v>
      </c>
      <c r="U30" s="19">
        <v>0</v>
      </c>
      <c r="V30" s="22">
        <f t="shared" si="13"/>
        <v>0</v>
      </c>
      <c r="W30" s="22">
        <f t="shared" si="13"/>
        <v>0</v>
      </c>
      <c r="X30" s="21">
        <v>0</v>
      </c>
      <c r="Y30" s="21">
        <v>0</v>
      </c>
      <c r="Z30" s="21">
        <f t="shared" si="14"/>
        <v>29.2</v>
      </c>
      <c r="AA30" s="21">
        <f t="shared" si="15"/>
        <v>0</v>
      </c>
      <c r="AC30" s="5">
        <v>0</v>
      </c>
      <c r="AD30" s="5">
        <v>0</v>
      </c>
      <c r="AE30" s="5">
        <f t="shared" si="16"/>
        <v>0</v>
      </c>
    </row>
    <row r="31" spans="1:31" ht="12.75" customHeight="1" x14ac:dyDescent="0.35">
      <c r="A31" s="17" t="s">
        <v>88</v>
      </c>
      <c r="B31" s="17" t="s">
        <v>89</v>
      </c>
      <c r="C31" s="17" t="s">
        <v>77</v>
      </c>
      <c r="D31" s="18">
        <v>27942</v>
      </c>
      <c r="E31" s="17" t="s">
        <v>44</v>
      </c>
      <c r="F31" s="19">
        <v>0</v>
      </c>
      <c r="G31" s="17">
        <v>0</v>
      </c>
      <c r="H31" s="17">
        <v>0</v>
      </c>
      <c r="I31" s="20">
        <f t="shared" si="9"/>
        <v>0</v>
      </c>
      <c r="J31" s="21">
        <v>-654</v>
      </c>
      <c r="K31" s="18">
        <v>44804</v>
      </c>
      <c r="L31" s="21">
        <v>0</v>
      </c>
      <c r="M31" s="21">
        <v>-654</v>
      </c>
      <c r="N31" s="21">
        <v>0</v>
      </c>
      <c r="O31" s="21">
        <f t="shared" si="10"/>
        <v>0</v>
      </c>
      <c r="P31" s="21">
        <f t="shared" si="11"/>
        <v>0</v>
      </c>
      <c r="Q31" s="21">
        <f t="shared" si="12"/>
        <v>-654</v>
      </c>
      <c r="S31" s="21">
        <f t="shared" si="17"/>
        <v>-654</v>
      </c>
      <c r="T31" s="19">
        <v>0</v>
      </c>
      <c r="U31" s="19">
        <v>0</v>
      </c>
      <c r="V31" s="22">
        <f t="shared" si="13"/>
        <v>0</v>
      </c>
      <c r="W31" s="22">
        <f t="shared" si="13"/>
        <v>0</v>
      </c>
      <c r="X31" s="21">
        <v>0</v>
      </c>
      <c r="Y31" s="21">
        <v>0</v>
      </c>
      <c r="Z31" s="21">
        <f t="shared" si="14"/>
        <v>-654</v>
      </c>
      <c r="AA31" s="21">
        <f t="shared" si="15"/>
        <v>0</v>
      </c>
      <c r="AC31" s="5">
        <v>0</v>
      </c>
      <c r="AD31" s="5">
        <v>0</v>
      </c>
      <c r="AE31" s="5">
        <f t="shared" si="16"/>
        <v>0</v>
      </c>
    </row>
    <row r="32" spans="1:31" ht="12.75" customHeight="1" x14ac:dyDescent="0.35">
      <c r="A32" s="17" t="s">
        <v>90</v>
      </c>
      <c r="B32" s="17" t="s">
        <v>91</v>
      </c>
      <c r="C32" s="17" t="s">
        <v>77</v>
      </c>
      <c r="D32" s="18">
        <v>28672</v>
      </c>
      <c r="E32" s="17" t="s">
        <v>44</v>
      </c>
      <c r="F32" s="19">
        <v>0</v>
      </c>
      <c r="G32" s="17">
        <v>0</v>
      </c>
      <c r="H32" s="17">
        <v>0</v>
      </c>
      <c r="I32" s="20">
        <f t="shared" si="9"/>
        <v>0</v>
      </c>
      <c r="J32" s="21">
        <v>246</v>
      </c>
      <c r="K32" s="18">
        <v>44804</v>
      </c>
      <c r="L32" s="21">
        <v>0</v>
      </c>
      <c r="M32" s="21">
        <v>246</v>
      </c>
      <c r="N32" s="21">
        <v>0</v>
      </c>
      <c r="O32" s="21">
        <f t="shared" si="10"/>
        <v>0</v>
      </c>
      <c r="P32" s="21">
        <f t="shared" si="11"/>
        <v>0</v>
      </c>
      <c r="Q32" s="21">
        <f t="shared" si="12"/>
        <v>246</v>
      </c>
      <c r="S32" s="21">
        <f t="shared" si="17"/>
        <v>246</v>
      </c>
      <c r="T32" s="19">
        <v>0</v>
      </c>
      <c r="U32" s="19">
        <v>0</v>
      </c>
      <c r="V32" s="22">
        <f t="shared" si="13"/>
        <v>0</v>
      </c>
      <c r="W32" s="22">
        <f t="shared" si="13"/>
        <v>0</v>
      </c>
      <c r="X32" s="21">
        <v>0</v>
      </c>
      <c r="Y32" s="21">
        <v>0</v>
      </c>
      <c r="Z32" s="21">
        <f t="shared" si="14"/>
        <v>246</v>
      </c>
      <c r="AA32" s="21">
        <f t="shared" si="15"/>
        <v>0</v>
      </c>
      <c r="AC32" s="5">
        <v>0</v>
      </c>
      <c r="AD32" s="5">
        <v>0</v>
      </c>
      <c r="AE32" s="5">
        <f t="shared" si="16"/>
        <v>0</v>
      </c>
    </row>
    <row r="33" spans="1:31" ht="12.75" customHeight="1" x14ac:dyDescent="0.35">
      <c r="A33" s="17" t="s">
        <v>92</v>
      </c>
      <c r="B33" s="17" t="s">
        <v>93</v>
      </c>
      <c r="C33" s="17" t="s">
        <v>77</v>
      </c>
      <c r="D33" s="18">
        <v>29220</v>
      </c>
      <c r="E33" s="17" t="s">
        <v>44</v>
      </c>
      <c r="F33" s="19">
        <v>0</v>
      </c>
      <c r="G33" s="17">
        <v>0</v>
      </c>
      <c r="H33" s="17">
        <v>0</v>
      </c>
      <c r="I33" s="20">
        <f t="shared" si="9"/>
        <v>0</v>
      </c>
      <c r="J33" s="21">
        <v>45</v>
      </c>
      <c r="K33" s="18">
        <v>44804</v>
      </c>
      <c r="L33" s="21">
        <v>0</v>
      </c>
      <c r="M33" s="21">
        <v>45</v>
      </c>
      <c r="N33" s="21">
        <v>0</v>
      </c>
      <c r="O33" s="21">
        <f t="shared" si="10"/>
        <v>0</v>
      </c>
      <c r="P33" s="21">
        <f t="shared" si="11"/>
        <v>0</v>
      </c>
      <c r="Q33" s="21">
        <f t="shared" si="12"/>
        <v>45</v>
      </c>
      <c r="S33" s="21">
        <f t="shared" si="17"/>
        <v>45</v>
      </c>
      <c r="T33" s="19">
        <v>0</v>
      </c>
      <c r="U33" s="19">
        <v>0</v>
      </c>
      <c r="V33" s="22">
        <f t="shared" si="13"/>
        <v>0</v>
      </c>
      <c r="W33" s="22">
        <f t="shared" si="13"/>
        <v>0</v>
      </c>
      <c r="X33" s="21">
        <v>0</v>
      </c>
      <c r="Y33" s="21">
        <v>0</v>
      </c>
      <c r="Z33" s="21">
        <f t="shared" si="14"/>
        <v>45</v>
      </c>
      <c r="AA33" s="21">
        <f t="shared" si="15"/>
        <v>0</v>
      </c>
      <c r="AC33" s="5">
        <v>0</v>
      </c>
      <c r="AD33" s="5">
        <v>0</v>
      </c>
      <c r="AE33" s="5">
        <f t="shared" si="16"/>
        <v>0</v>
      </c>
    </row>
    <row r="34" spans="1:31" ht="12.75" customHeight="1" x14ac:dyDescent="0.35">
      <c r="A34" s="17" t="s">
        <v>94</v>
      </c>
      <c r="B34" s="17" t="s">
        <v>95</v>
      </c>
      <c r="C34" s="17" t="s">
        <v>77</v>
      </c>
      <c r="D34" s="18">
        <v>31047</v>
      </c>
      <c r="E34" s="17" t="s">
        <v>44</v>
      </c>
      <c r="F34" s="19">
        <v>0</v>
      </c>
      <c r="G34" s="17">
        <v>0</v>
      </c>
      <c r="H34" s="17">
        <v>0</v>
      </c>
      <c r="I34" s="20">
        <f t="shared" si="9"/>
        <v>0</v>
      </c>
      <c r="J34" s="21">
        <v>1231</v>
      </c>
      <c r="K34" s="18">
        <v>44804</v>
      </c>
      <c r="L34" s="21">
        <v>0</v>
      </c>
      <c r="M34" s="21">
        <v>1231</v>
      </c>
      <c r="N34" s="21">
        <v>0</v>
      </c>
      <c r="O34" s="21">
        <f t="shared" si="10"/>
        <v>0</v>
      </c>
      <c r="P34" s="21">
        <f t="shared" si="11"/>
        <v>0</v>
      </c>
      <c r="Q34" s="21">
        <f t="shared" si="12"/>
        <v>1231</v>
      </c>
      <c r="S34" s="21">
        <f t="shared" si="17"/>
        <v>1231</v>
      </c>
      <c r="T34" s="19">
        <v>0</v>
      </c>
      <c r="U34" s="19">
        <v>0</v>
      </c>
      <c r="V34" s="22">
        <f t="shared" si="13"/>
        <v>0</v>
      </c>
      <c r="W34" s="22">
        <f t="shared" si="13"/>
        <v>0</v>
      </c>
      <c r="X34" s="21">
        <v>0</v>
      </c>
      <c r="Y34" s="21">
        <v>0</v>
      </c>
      <c r="Z34" s="21">
        <f t="shared" si="14"/>
        <v>1231</v>
      </c>
      <c r="AA34" s="21">
        <f t="shared" si="15"/>
        <v>0</v>
      </c>
      <c r="AC34" s="5">
        <v>0</v>
      </c>
      <c r="AD34" s="5">
        <v>0</v>
      </c>
      <c r="AE34" s="5">
        <f t="shared" si="16"/>
        <v>0</v>
      </c>
    </row>
    <row r="35" spans="1:31" ht="12.75" customHeight="1" x14ac:dyDescent="0.35">
      <c r="A35" s="17" t="s">
        <v>96</v>
      </c>
      <c r="B35" s="17" t="s">
        <v>97</v>
      </c>
      <c r="C35" s="17" t="s">
        <v>77</v>
      </c>
      <c r="D35" s="18">
        <v>32690</v>
      </c>
      <c r="E35" s="17" t="s">
        <v>44</v>
      </c>
      <c r="F35" s="19">
        <v>0</v>
      </c>
      <c r="G35" s="17">
        <v>0</v>
      </c>
      <c r="H35" s="17">
        <v>0</v>
      </c>
      <c r="I35" s="20">
        <f t="shared" si="9"/>
        <v>0</v>
      </c>
      <c r="J35" s="21">
        <v>39</v>
      </c>
      <c r="K35" s="18">
        <v>44804</v>
      </c>
      <c r="L35" s="21">
        <v>0</v>
      </c>
      <c r="M35" s="21">
        <v>39</v>
      </c>
      <c r="N35" s="21">
        <v>0</v>
      </c>
      <c r="O35" s="21">
        <f t="shared" si="10"/>
        <v>0</v>
      </c>
      <c r="P35" s="21">
        <f t="shared" si="11"/>
        <v>0</v>
      </c>
      <c r="Q35" s="21">
        <f t="shared" si="12"/>
        <v>39</v>
      </c>
      <c r="S35" s="21">
        <f t="shared" si="17"/>
        <v>39</v>
      </c>
      <c r="T35" s="19">
        <v>0</v>
      </c>
      <c r="U35" s="19">
        <v>0</v>
      </c>
      <c r="V35" s="22">
        <f t="shared" si="13"/>
        <v>0</v>
      </c>
      <c r="W35" s="22">
        <f t="shared" si="13"/>
        <v>0</v>
      </c>
      <c r="X35" s="21">
        <v>0</v>
      </c>
      <c r="Y35" s="21">
        <v>0</v>
      </c>
      <c r="Z35" s="21">
        <f t="shared" si="14"/>
        <v>39</v>
      </c>
      <c r="AA35" s="21">
        <f t="shared" si="15"/>
        <v>0</v>
      </c>
      <c r="AC35" s="5">
        <v>0</v>
      </c>
      <c r="AD35" s="5">
        <v>0</v>
      </c>
      <c r="AE35" s="5">
        <f t="shared" si="16"/>
        <v>0</v>
      </c>
    </row>
    <row r="36" spans="1:31" ht="12.75" customHeight="1" x14ac:dyDescent="0.35">
      <c r="A36" s="17" t="s">
        <v>98</v>
      </c>
      <c r="B36" s="17" t="s">
        <v>99</v>
      </c>
      <c r="C36" s="17" t="s">
        <v>100</v>
      </c>
      <c r="D36" s="18">
        <v>34150</v>
      </c>
      <c r="E36" s="17" t="s">
        <v>44</v>
      </c>
      <c r="F36" s="19">
        <v>0</v>
      </c>
      <c r="G36" s="17">
        <v>0</v>
      </c>
      <c r="H36" s="17">
        <v>0</v>
      </c>
      <c r="I36" s="20">
        <f t="shared" si="9"/>
        <v>0</v>
      </c>
      <c r="J36" s="21">
        <v>1768</v>
      </c>
      <c r="K36" s="18">
        <v>44804</v>
      </c>
      <c r="L36" s="21">
        <v>0</v>
      </c>
      <c r="M36" s="21">
        <v>1768</v>
      </c>
      <c r="N36" s="21">
        <v>0</v>
      </c>
      <c r="O36" s="21">
        <f t="shared" si="10"/>
        <v>0</v>
      </c>
      <c r="P36" s="21">
        <f t="shared" si="11"/>
        <v>0</v>
      </c>
      <c r="Q36" s="21">
        <f t="shared" si="12"/>
        <v>1768</v>
      </c>
      <c r="S36" s="21">
        <f t="shared" si="17"/>
        <v>1768</v>
      </c>
      <c r="T36" s="19">
        <v>0</v>
      </c>
      <c r="U36" s="19">
        <v>0</v>
      </c>
      <c r="V36" s="22">
        <f t="shared" si="13"/>
        <v>0</v>
      </c>
      <c r="W36" s="22">
        <f t="shared" si="13"/>
        <v>0</v>
      </c>
      <c r="X36" s="21">
        <v>0</v>
      </c>
      <c r="Y36" s="21">
        <v>0</v>
      </c>
      <c r="Z36" s="21">
        <f t="shared" si="14"/>
        <v>1768</v>
      </c>
      <c r="AA36" s="21">
        <f t="shared" si="15"/>
        <v>0</v>
      </c>
      <c r="AC36" s="5">
        <v>0</v>
      </c>
      <c r="AD36" s="5">
        <v>0</v>
      </c>
      <c r="AE36" s="5">
        <f t="shared" si="16"/>
        <v>0</v>
      </c>
    </row>
    <row r="37" spans="1:31" ht="12.75" customHeight="1" x14ac:dyDescent="0.35">
      <c r="A37" s="17" t="s">
        <v>101</v>
      </c>
      <c r="B37" s="17" t="s">
        <v>102</v>
      </c>
      <c r="C37" s="17" t="s">
        <v>103</v>
      </c>
      <c r="D37" s="18">
        <v>34150</v>
      </c>
      <c r="E37" s="17" t="s">
        <v>44</v>
      </c>
      <c r="F37" s="19">
        <v>0</v>
      </c>
      <c r="G37" s="17">
        <v>0</v>
      </c>
      <c r="H37" s="17">
        <v>0</v>
      </c>
      <c r="I37" s="20">
        <f t="shared" si="9"/>
        <v>0</v>
      </c>
      <c r="J37" s="21">
        <v>5031.5</v>
      </c>
      <c r="K37" s="18">
        <v>44804</v>
      </c>
      <c r="L37" s="21">
        <v>0</v>
      </c>
      <c r="M37" s="21">
        <v>5031.5</v>
      </c>
      <c r="N37" s="21">
        <v>0</v>
      </c>
      <c r="O37" s="21">
        <f t="shared" si="10"/>
        <v>0</v>
      </c>
      <c r="P37" s="21">
        <f t="shared" si="11"/>
        <v>0</v>
      </c>
      <c r="Q37" s="21">
        <f t="shared" si="12"/>
        <v>5031.5</v>
      </c>
      <c r="S37" s="21">
        <f t="shared" si="17"/>
        <v>5031.5</v>
      </c>
      <c r="T37" s="19">
        <v>0</v>
      </c>
      <c r="U37" s="19">
        <v>0</v>
      </c>
      <c r="V37" s="22">
        <f t="shared" si="13"/>
        <v>0</v>
      </c>
      <c r="W37" s="22">
        <f t="shared" si="13"/>
        <v>0</v>
      </c>
      <c r="X37" s="21">
        <v>0</v>
      </c>
      <c r="Y37" s="21">
        <v>0</v>
      </c>
      <c r="Z37" s="21">
        <f t="shared" si="14"/>
        <v>5031.5</v>
      </c>
      <c r="AA37" s="21">
        <f t="shared" si="15"/>
        <v>0</v>
      </c>
      <c r="AC37" s="5">
        <v>0</v>
      </c>
      <c r="AD37" s="5">
        <v>0</v>
      </c>
      <c r="AE37" s="5">
        <f t="shared" si="16"/>
        <v>0</v>
      </c>
    </row>
    <row r="38" spans="1:31" ht="12.75" customHeight="1" x14ac:dyDescent="0.35">
      <c r="A38" s="17" t="s">
        <v>104</v>
      </c>
      <c r="B38" s="17" t="s">
        <v>105</v>
      </c>
      <c r="C38" s="17" t="s">
        <v>106</v>
      </c>
      <c r="D38" s="18">
        <v>34150</v>
      </c>
      <c r="E38" s="17" t="s">
        <v>44</v>
      </c>
      <c r="F38" s="19">
        <v>0</v>
      </c>
      <c r="G38" s="17">
        <v>0</v>
      </c>
      <c r="H38" s="17">
        <v>0</v>
      </c>
      <c r="I38" s="20">
        <f t="shared" si="9"/>
        <v>0</v>
      </c>
      <c r="J38" s="21">
        <v>5009</v>
      </c>
      <c r="K38" s="18">
        <v>44804</v>
      </c>
      <c r="L38" s="21">
        <v>0</v>
      </c>
      <c r="M38" s="21">
        <v>5009</v>
      </c>
      <c r="N38" s="21">
        <v>0</v>
      </c>
      <c r="O38" s="21">
        <f t="shared" si="10"/>
        <v>0</v>
      </c>
      <c r="P38" s="21">
        <f t="shared" si="11"/>
        <v>0</v>
      </c>
      <c r="Q38" s="21">
        <f t="shared" si="12"/>
        <v>5009</v>
      </c>
      <c r="S38" s="21">
        <f t="shared" si="17"/>
        <v>5009</v>
      </c>
      <c r="T38" s="19">
        <v>0</v>
      </c>
      <c r="U38" s="19">
        <v>0</v>
      </c>
      <c r="V38" s="22">
        <f t="shared" si="13"/>
        <v>0</v>
      </c>
      <c r="W38" s="22">
        <f t="shared" si="13"/>
        <v>0</v>
      </c>
      <c r="X38" s="21">
        <v>0</v>
      </c>
      <c r="Y38" s="21">
        <v>0</v>
      </c>
      <c r="Z38" s="21">
        <f t="shared" si="14"/>
        <v>5009</v>
      </c>
      <c r="AA38" s="21">
        <f t="shared" si="15"/>
        <v>0</v>
      </c>
      <c r="AC38" s="5">
        <v>0</v>
      </c>
      <c r="AD38" s="5">
        <v>0</v>
      </c>
      <c r="AE38" s="5">
        <f t="shared" si="16"/>
        <v>0</v>
      </c>
    </row>
    <row r="39" spans="1:31" ht="12.75" customHeight="1" x14ac:dyDescent="0.35">
      <c r="A39" s="17" t="s">
        <v>107</v>
      </c>
      <c r="B39" s="17" t="s">
        <v>108</v>
      </c>
      <c r="C39" s="17" t="s">
        <v>109</v>
      </c>
      <c r="D39" s="18">
        <v>34515</v>
      </c>
      <c r="E39" s="17" t="s">
        <v>44</v>
      </c>
      <c r="F39" s="19">
        <v>0</v>
      </c>
      <c r="G39" s="17">
        <v>0</v>
      </c>
      <c r="H39" s="17">
        <v>0</v>
      </c>
      <c r="I39" s="20">
        <f t="shared" si="9"/>
        <v>0</v>
      </c>
      <c r="J39" s="21">
        <v>424</v>
      </c>
      <c r="K39" s="18">
        <v>44804</v>
      </c>
      <c r="L39" s="21">
        <v>0</v>
      </c>
      <c r="M39" s="21">
        <v>424</v>
      </c>
      <c r="N39" s="21">
        <v>0</v>
      </c>
      <c r="O39" s="21">
        <f t="shared" si="10"/>
        <v>0</v>
      </c>
      <c r="P39" s="21">
        <f t="shared" si="11"/>
        <v>0</v>
      </c>
      <c r="Q39" s="21">
        <f t="shared" si="12"/>
        <v>424</v>
      </c>
      <c r="S39" s="21">
        <f t="shared" si="17"/>
        <v>424</v>
      </c>
      <c r="T39" s="19">
        <v>0</v>
      </c>
      <c r="U39" s="19">
        <v>0</v>
      </c>
      <c r="V39" s="22">
        <f t="shared" si="13"/>
        <v>0</v>
      </c>
      <c r="W39" s="22">
        <f t="shared" si="13"/>
        <v>0</v>
      </c>
      <c r="X39" s="21">
        <v>0</v>
      </c>
      <c r="Y39" s="21">
        <v>0</v>
      </c>
      <c r="Z39" s="21">
        <f t="shared" si="14"/>
        <v>424</v>
      </c>
      <c r="AA39" s="21">
        <f t="shared" si="15"/>
        <v>0</v>
      </c>
      <c r="AC39" s="5">
        <v>0</v>
      </c>
      <c r="AD39" s="5">
        <v>0</v>
      </c>
      <c r="AE39" s="5">
        <f t="shared" si="16"/>
        <v>0</v>
      </c>
    </row>
    <row r="40" spans="1:31" ht="12.75" customHeight="1" x14ac:dyDescent="0.35">
      <c r="A40" s="17" t="s">
        <v>110</v>
      </c>
      <c r="B40" s="17" t="s">
        <v>111</v>
      </c>
      <c r="C40" s="17" t="s">
        <v>112</v>
      </c>
      <c r="D40" s="18">
        <v>35246</v>
      </c>
      <c r="E40" s="17" t="s">
        <v>44</v>
      </c>
      <c r="F40" s="19">
        <v>0</v>
      </c>
      <c r="G40" s="17">
        <v>0</v>
      </c>
      <c r="H40" s="17">
        <v>0</v>
      </c>
      <c r="I40" s="20">
        <f t="shared" si="9"/>
        <v>0</v>
      </c>
      <c r="J40" s="21">
        <v>3000</v>
      </c>
      <c r="K40" s="18">
        <v>44804</v>
      </c>
      <c r="L40" s="21">
        <v>0</v>
      </c>
      <c r="M40" s="21">
        <v>3000</v>
      </c>
      <c r="N40" s="21">
        <v>0</v>
      </c>
      <c r="O40" s="21">
        <f t="shared" si="10"/>
        <v>0</v>
      </c>
      <c r="P40" s="21">
        <f t="shared" si="11"/>
        <v>0</v>
      </c>
      <c r="Q40" s="21">
        <f t="shared" si="12"/>
        <v>3000</v>
      </c>
      <c r="S40" s="21">
        <f t="shared" si="17"/>
        <v>3000</v>
      </c>
      <c r="T40" s="19">
        <v>0</v>
      </c>
      <c r="U40" s="19">
        <v>0</v>
      </c>
      <c r="V40" s="22">
        <f t="shared" si="13"/>
        <v>0</v>
      </c>
      <c r="W40" s="22">
        <f t="shared" si="13"/>
        <v>0</v>
      </c>
      <c r="X40" s="21">
        <v>0</v>
      </c>
      <c r="Y40" s="21">
        <v>0</v>
      </c>
      <c r="Z40" s="21">
        <f t="shared" si="14"/>
        <v>3000</v>
      </c>
      <c r="AA40" s="21">
        <f t="shared" si="15"/>
        <v>0</v>
      </c>
      <c r="AC40" s="5">
        <v>0</v>
      </c>
      <c r="AD40" s="5">
        <v>0</v>
      </c>
      <c r="AE40" s="5">
        <f t="shared" si="16"/>
        <v>0</v>
      </c>
    </row>
    <row r="41" spans="1:31" ht="12.75" customHeight="1" x14ac:dyDescent="0.4">
      <c r="A41" s="17" t="s">
        <v>74</v>
      </c>
      <c r="J41" s="21">
        <v>19921.09</v>
      </c>
      <c r="L41" s="21">
        <v>0</v>
      </c>
      <c r="M41" s="21">
        <v>19921.09</v>
      </c>
      <c r="N41" s="5">
        <f>SUM(N25:N40)</f>
        <v>0</v>
      </c>
      <c r="O41" s="5">
        <f>SUM(O25:O40)</f>
        <v>0</v>
      </c>
      <c r="P41" s="5">
        <f>SUM(P25:P40)</f>
        <v>0</v>
      </c>
      <c r="Q41" s="5">
        <f>SUM(Q25:Q40)</f>
        <v>19921.09</v>
      </c>
      <c r="S41" s="5">
        <f>SUM(S25:S40)</f>
        <v>19921.09</v>
      </c>
      <c r="T41" s="3"/>
      <c r="U41" s="3"/>
      <c r="V41" s="4"/>
      <c r="X41" s="5">
        <f>SUM(X25:X40)</f>
        <v>0</v>
      </c>
      <c r="Y41" s="5">
        <f>SUM(Y25:Y40)</f>
        <v>0</v>
      </c>
      <c r="Z41" s="5">
        <f>SUM(Z25:Z40)</f>
        <v>19921.09</v>
      </c>
      <c r="AA41" s="5">
        <f>SUM(AA25:AA40)</f>
        <v>0</v>
      </c>
      <c r="AC41" s="23">
        <v>0</v>
      </c>
      <c r="AD41" s="23">
        <v>0</v>
      </c>
      <c r="AE41" s="23">
        <f t="shared" si="16"/>
        <v>0</v>
      </c>
    </row>
    <row r="42" spans="1:31" ht="12.75" customHeight="1" x14ac:dyDescent="0.35">
      <c r="A42" s="17" t="s">
        <v>69</v>
      </c>
      <c r="J42" s="21">
        <v>0</v>
      </c>
      <c r="L42" s="21">
        <v>0</v>
      </c>
      <c r="M42" s="21">
        <v>0</v>
      </c>
      <c r="T42" s="3"/>
      <c r="U42" s="3"/>
      <c r="V42" s="4"/>
      <c r="X42" s="5"/>
      <c r="Y42" s="5"/>
      <c r="Z42" s="5"/>
      <c r="AA42" s="5"/>
    </row>
    <row r="43" spans="1:31" ht="12.75" customHeight="1" x14ac:dyDescent="0.35">
      <c r="A43" s="17" t="s">
        <v>70</v>
      </c>
      <c r="T43" s="3"/>
      <c r="U43" s="3"/>
      <c r="V43" s="4"/>
      <c r="X43" s="5"/>
      <c r="Y43" s="5"/>
      <c r="Z43" s="5"/>
      <c r="AA43" s="5"/>
    </row>
    <row r="44" spans="1:31" ht="12.75" customHeight="1" x14ac:dyDescent="0.35">
      <c r="A44" s="17" t="s">
        <v>71</v>
      </c>
      <c r="J44" s="21">
        <v>19921.09</v>
      </c>
      <c r="L44" s="21">
        <v>0</v>
      </c>
      <c r="M44" s="21">
        <v>19921.09</v>
      </c>
      <c r="T44" s="3"/>
      <c r="U44" s="3"/>
      <c r="V44" s="4"/>
      <c r="X44" s="5"/>
      <c r="Y44" s="5"/>
      <c r="Z44" s="5"/>
      <c r="AA44" s="5"/>
    </row>
    <row r="45" spans="1:31" ht="12.75" customHeight="1" x14ac:dyDescent="0.35">
      <c r="A45" s="17" t="s">
        <v>113</v>
      </c>
      <c r="T45" s="3"/>
      <c r="U45" s="3"/>
      <c r="V45" s="4"/>
      <c r="X45" s="5"/>
      <c r="Y45" s="5"/>
      <c r="Z45" s="5"/>
      <c r="AA45" s="5"/>
    </row>
    <row r="46" spans="1:31" ht="12.75" customHeight="1" x14ac:dyDescent="0.35">
      <c r="A46" s="17" t="s">
        <v>73</v>
      </c>
      <c r="T46" s="3"/>
      <c r="U46" s="3"/>
      <c r="V46" s="4"/>
      <c r="X46" s="5"/>
      <c r="Y46" s="5"/>
      <c r="Z46" s="5"/>
      <c r="AA46" s="5"/>
    </row>
    <row r="47" spans="1:31" ht="12.75" customHeight="1" x14ac:dyDescent="0.35">
      <c r="A47" s="17" t="s">
        <v>114</v>
      </c>
      <c r="T47" s="3"/>
      <c r="U47" s="3"/>
      <c r="V47" s="4"/>
      <c r="X47" s="5"/>
      <c r="Y47" s="5"/>
      <c r="Z47" s="5"/>
      <c r="AA47" s="5"/>
    </row>
    <row r="48" spans="1:31" ht="12.75" customHeight="1" x14ac:dyDescent="0.35">
      <c r="A48" s="17" t="s">
        <v>115</v>
      </c>
      <c r="B48" s="17" t="s">
        <v>116</v>
      </c>
      <c r="C48" s="17" t="s">
        <v>117</v>
      </c>
      <c r="D48" s="18">
        <v>36708</v>
      </c>
      <c r="E48" s="17" t="s">
        <v>118</v>
      </c>
      <c r="F48" s="19">
        <v>10</v>
      </c>
      <c r="G48" s="17">
        <v>0</v>
      </c>
      <c r="H48" s="17">
        <v>0</v>
      </c>
      <c r="I48" s="20">
        <f t="shared" ref="I48:I50" si="18">(G48*12)+H48</f>
        <v>0</v>
      </c>
      <c r="J48" s="21">
        <v>2739.85</v>
      </c>
      <c r="K48" s="18">
        <v>44804</v>
      </c>
      <c r="L48" s="21">
        <v>2739.85</v>
      </c>
      <c r="M48" s="21">
        <v>0</v>
      </c>
      <c r="N48" s="21">
        <v>0</v>
      </c>
      <c r="O48" s="21">
        <f t="shared" ref="O48:O50" si="19">+N48/8*4</f>
        <v>0</v>
      </c>
      <c r="P48" s="21">
        <f t="shared" ref="P48:P50" si="20">+N48+O48</f>
        <v>0</v>
      </c>
      <c r="Q48" s="21">
        <f t="shared" ref="Q48:Q50" si="21">+M48-O48</f>
        <v>0</v>
      </c>
      <c r="S48" s="21">
        <f t="shared" ref="S48:S50" si="22">+M48+N48</f>
        <v>0</v>
      </c>
      <c r="T48" s="19">
        <v>10</v>
      </c>
      <c r="U48" s="19">
        <f>+T48-F48</f>
        <v>0</v>
      </c>
      <c r="V48" s="22">
        <f t="shared" ref="V48:W50" si="23">+U48*12</f>
        <v>0</v>
      </c>
      <c r="W48" s="22">
        <f t="shared" si="23"/>
        <v>0</v>
      </c>
      <c r="X48" s="21">
        <v>0</v>
      </c>
      <c r="Y48" s="21">
        <v>0</v>
      </c>
      <c r="Z48" s="21">
        <f t="shared" ref="Z48:Z49" si="24">+S48-Y48</f>
        <v>0</v>
      </c>
      <c r="AA48" s="21">
        <f t="shared" ref="AA48:AA50" si="25">+Z48-Q48</f>
        <v>0</v>
      </c>
      <c r="AC48" s="5">
        <v>0</v>
      </c>
      <c r="AD48" s="5">
        <v>0</v>
      </c>
      <c r="AE48" s="5">
        <f t="shared" ref="AE48:AE50" si="26">+AD48</f>
        <v>0</v>
      </c>
    </row>
    <row r="49" spans="1:31" ht="12.75" customHeight="1" x14ac:dyDescent="0.35">
      <c r="A49" s="17" t="s">
        <v>119</v>
      </c>
      <c r="B49" s="17" t="s">
        <v>120</v>
      </c>
      <c r="C49" s="17" t="s">
        <v>121</v>
      </c>
      <c r="D49" s="18">
        <v>37073</v>
      </c>
      <c r="E49" s="17" t="s">
        <v>118</v>
      </c>
      <c r="F49" s="19">
        <v>10</v>
      </c>
      <c r="G49" s="17">
        <v>0</v>
      </c>
      <c r="H49" s="17">
        <v>0</v>
      </c>
      <c r="I49" s="20">
        <f t="shared" si="18"/>
        <v>0</v>
      </c>
      <c r="J49" s="21">
        <v>5665.53</v>
      </c>
      <c r="K49" s="18">
        <v>44804</v>
      </c>
      <c r="L49" s="21">
        <v>5665.53</v>
      </c>
      <c r="M49" s="21">
        <v>0</v>
      </c>
      <c r="N49" s="21">
        <v>0</v>
      </c>
      <c r="O49" s="21">
        <f t="shared" si="19"/>
        <v>0</v>
      </c>
      <c r="P49" s="21">
        <f t="shared" si="20"/>
        <v>0</v>
      </c>
      <c r="Q49" s="21">
        <f t="shared" si="21"/>
        <v>0</v>
      </c>
      <c r="S49" s="21">
        <f t="shared" si="22"/>
        <v>0</v>
      </c>
      <c r="T49" s="19">
        <v>10</v>
      </c>
      <c r="U49" s="19">
        <f>+T49-F49</f>
        <v>0</v>
      </c>
      <c r="V49" s="22">
        <f t="shared" si="23"/>
        <v>0</v>
      </c>
      <c r="W49" s="22">
        <f t="shared" si="23"/>
        <v>0</v>
      </c>
      <c r="X49" s="21">
        <v>0</v>
      </c>
      <c r="Y49" s="21">
        <v>0</v>
      </c>
      <c r="Z49" s="21">
        <f t="shared" si="24"/>
        <v>0</v>
      </c>
      <c r="AA49" s="21">
        <f t="shared" si="25"/>
        <v>0</v>
      </c>
      <c r="AC49" s="5">
        <v>0</v>
      </c>
      <c r="AD49" s="5">
        <v>0</v>
      </c>
      <c r="AE49" s="5">
        <f t="shared" si="26"/>
        <v>0</v>
      </c>
    </row>
    <row r="50" spans="1:31" ht="12.75" customHeight="1" x14ac:dyDescent="0.4">
      <c r="A50" s="17" t="s">
        <v>122</v>
      </c>
      <c r="B50" s="17" t="s">
        <v>123</v>
      </c>
      <c r="C50" s="17" t="s">
        <v>124</v>
      </c>
      <c r="D50" s="18">
        <v>37469</v>
      </c>
      <c r="E50" s="17" t="s">
        <v>118</v>
      </c>
      <c r="F50" s="19">
        <v>50</v>
      </c>
      <c r="G50" s="17">
        <v>29</v>
      </c>
      <c r="H50" s="17">
        <v>11</v>
      </c>
      <c r="I50" s="20">
        <f t="shared" si="18"/>
        <v>359</v>
      </c>
      <c r="J50" s="21">
        <v>94.6</v>
      </c>
      <c r="K50" s="18">
        <v>44804</v>
      </c>
      <c r="L50" s="21">
        <v>37.97</v>
      </c>
      <c r="M50" s="21">
        <v>56.63</v>
      </c>
      <c r="N50" s="21">
        <v>1.26</v>
      </c>
      <c r="O50" s="21">
        <f t="shared" si="19"/>
        <v>0.63</v>
      </c>
      <c r="P50" s="21">
        <f t="shared" si="20"/>
        <v>1.8900000000000001</v>
      </c>
      <c r="Q50" s="21">
        <f t="shared" si="21"/>
        <v>56</v>
      </c>
      <c r="S50" s="21">
        <f t="shared" si="22"/>
        <v>57.89</v>
      </c>
      <c r="T50" s="19">
        <v>10</v>
      </c>
      <c r="U50" s="19">
        <f>+T50-F50</f>
        <v>-40</v>
      </c>
      <c r="V50" s="22">
        <f t="shared" si="23"/>
        <v>-480</v>
      </c>
      <c r="W50" s="23">
        <f>+I50+8+V50</f>
        <v>-113</v>
      </c>
      <c r="X50" s="21">
        <v>0</v>
      </c>
      <c r="Y50" s="21">
        <v>0</v>
      </c>
      <c r="Z50" s="21">
        <v>0</v>
      </c>
      <c r="AA50" s="21">
        <f t="shared" si="25"/>
        <v>-56</v>
      </c>
      <c r="AC50" s="5">
        <v>0</v>
      </c>
      <c r="AD50" s="5">
        <v>56</v>
      </c>
      <c r="AE50" s="5">
        <f t="shared" si="26"/>
        <v>56</v>
      </c>
    </row>
    <row r="51" spans="1:31" ht="12.75" customHeight="1" x14ac:dyDescent="0.4">
      <c r="A51" s="17" t="s">
        <v>114</v>
      </c>
      <c r="J51" s="21">
        <v>8499.98</v>
      </c>
      <c r="L51" s="21">
        <v>8443.35</v>
      </c>
      <c r="M51" s="21">
        <v>56.63</v>
      </c>
      <c r="N51" s="5">
        <f>SUM(N48:N50)</f>
        <v>1.26</v>
      </c>
      <c r="O51" s="5">
        <f>SUM(O48:O50)</f>
        <v>0.63</v>
      </c>
      <c r="P51" s="5">
        <f>SUM(P48:P50)</f>
        <v>1.8900000000000001</v>
      </c>
      <c r="Q51" s="5">
        <f>SUM(Q48:Q50)</f>
        <v>56</v>
      </c>
      <c r="S51" s="5">
        <f>SUM(S48:S50)</f>
        <v>57.89</v>
      </c>
      <c r="T51" s="3"/>
      <c r="U51" s="3"/>
      <c r="V51" s="4"/>
      <c r="X51" s="5">
        <f>SUM(X48:X50)</f>
        <v>0</v>
      </c>
      <c r="Y51" s="5">
        <f>SUM(Y48:Y50)</f>
        <v>0</v>
      </c>
      <c r="Z51" s="5">
        <f>SUM(Z48:Z50)</f>
        <v>0</v>
      </c>
      <c r="AA51" s="5">
        <f>SUM(AA48:AA50)</f>
        <v>-56</v>
      </c>
      <c r="AC51" s="23">
        <v>0</v>
      </c>
      <c r="AD51" s="23">
        <f>SUM(AD48:AD50)</f>
        <v>56</v>
      </c>
      <c r="AE51" s="23">
        <f>SUM(AE48:AE50)</f>
        <v>56</v>
      </c>
    </row>
    <row r="52" spans="1:31" ht="12.75" customHeight="1" x14ac:dyDescent="0.35">
      <c r="A52" s="17" t="s">
        <v>69</v>
      </c>
      <c r="J52" s="21">
        <v>0</v>
      </c>
      <c r="L52" s="21">
        <v>0</v>
      </c>
      <c r="M52" s="21">
        <v>0</v>
      </c>
      <c r="T52" s="3"/>
      <c r="U52" s="3"/>
      <c r="V52" s="4"/>
      <c r="X52" s="5"/>
      <c r="Y52" s="5"/>
      <c r="Z52" s="5"/>
      <c r="AA52" s="5"/>
    </row>
    <row r="53" spans="1:31" ht="12.75" customHeight="1" x14ac:dyDescent="0.35">
      <c r="A53" s="17" t="s">
        <v>70</v>
      </c>
      <c r="T53" s="3"/>
      <c r="U53" s="3"/>
      <c r="V53" s="4"/>
      <c r="X53" s="5"/>
      <c r="Y53" s="5"/>
      <c r="Z53" s="5"/>
      <c r="AA53" s="5"/>
    </row>
    <row r="54" spans="1:31" ht="12.75" customHeight="1" x14ac:dyDescent="0.35">
      <c r="A54" s="17" t="s">
        <v>71</v>
      </c>
      <c r="J54" s="21">
        <v>8499.98</v>
      </c>
      <c r="L54" s="21">
        <v>8443.35</v>
      </c>
      <c r="M54" s="21">
        <v>56.63</v>
      </c>
      <c r="T54" s="3"/>
      <c r="U54" s="3"/>
      <c r="V54" s="4"/>
      <c r="X54" s="5"/>
      <c r="Y54" s="5"/>
      <c r="Z54" s="5"/>
      <c r="AA54" s="5"/>
    </row>
    <row r="55" spans="1:31" ht="12.75" customHeight="1" x14ac:dyDescent="0.35">
      <c r="A55" s="17" t="s">
        <v>125</v>
      </c>
      <c r="T55" s="3"/>
      <c r="U55" s="3"/>
      <c r="V55" s="4"/>
      <c r="X55" s="5"/>
      <c r="Y55" s="5"/>
      <c r="Z55" s="5"/>
      <c r="AA55" s="5"/>
    </row>
    <row r="56" spans="1:31" ht="12.75" customHeight="1" x14ac:dyDescent="0.35">
      <c r="A56" s="17" t="s">
        <v>73</v>
      </c>
      <c r="T56" s="3"/>
      <c r="U56" s="3"/>
      <c r="V56" s="4"/>
      <c r="X56" s="5"/>
      <c r="Y56" s="5"/>
      <c r="Z56" s="5"/>
      <c r="AA56" s="5"/>
    </row>
    <row r="57" spans="1:31" ht="12.75" customHeight="1" x14ac:dyDescent="0.35">
      <c r="A57" s="17" t="s">
        <v>126</v>
      </c>
      <c r="T57" s="3"/>
      <c r="U57" s="3"/>
      <c r="V57" s="4"/>
      <c r="X57" s="5"/>
      <c r="Y57" s="5"/>
      <c r="Z57" s="5"/>
      <c r="AA57" s="5"/>
    </row>
    <row r="58" spans="1:31" ht="12.75" customHeight="1" x14ac:dyDescent="0.35">
      <c r="A58" s="17" t="s">
        <v>127</v>
      </c>
      <c r="B58" s="17" t="s">
        <v>128</v>
      </c>
      <c r="C58" s="17" t="s">
        <v>129</v>
      </c>
      <c r="D58" s="18">
        <v>25750</v>
      </c>
      <c r="E58" s="17" t="s">
        <v>118</v>
      </c>
      <c r="F58" s="19">
        <v>10</v>
      </c>
      <c r="G58" s="17">
        <v>0</v>
      </c>
      <c r="H58" s="17">
        <v>0</v>
      </c>
      <c r="I58" s="20">
        <f t="shared" ref="I58:I63" si="27">(G58*12)+H58</f>
        <v>0</v>
      </c>
      <c r="J58" s="21">
        <v>1987.14</v>
      </c>
      <c r="K58" s="18">
        <v>44804</v>
      </c>
      <c r="L58" s="21">
        <v>1987.14</v>
      </c>
      <c r="M58" s="21">
        <v>0</v>
      </c>
      <c r="N58" s="21">
        <v>0</v>
      </c>
      <c r="O58" s="21">
        <f t="shared" ref="O58:O63" si="28">+N58/8*4</f>
        <v>0</v>
      </c>
      <c r="P58" s="21">
        <f t="shared" ref="P58:P63" si="29">+N58+O58</f>
        <v>0</v>
      </c>
      <c r="Q58" s="21">
        <f t="shared" ref="Q58:Q63" si="30">+M58-O58</f>
        <v>0</v>
      </c>
      <c r="S58" s="21">
        <f t="shared" ref="S58:S63" si="31">+M58+N58</f>
        <v>0</v>
      </c>
      <c r="T58" s="19">
        <v>10</v>
      </c>
      <c r="U58" s="19">
        <f t="shared" ref="U58:U63" si="32">+T58-F58</f>
        <v>0</v>
      </c>
      <c r="V58" s="22">
        <f t="shared" ref="V58:W63" si="33">+U58*12</f>
        <v>0</v>
      </c>
      <c r="W58" s="22">
        <f t="shared" si="33"/>
        <v>0</v>
      </c>
      <c r="X58" s="21">
        <v>0</v>
      </c>
      <c r="Y58" s="21">
        <v>0</v>
      </c>
      <c r="Z58" s="21">
        <f t="shared" ref="Z58:Z63" si="34">+S58-Y58</f>
        <v>0</v>
      </c>
      <c r="AA58" s="21">
        <f t="shared" ref="AA58:AA63" si="35">+Z58-Q58</f>
        <v>0</v>
      </c>
      <c r="AC58" s="5">
        <v>0</v>
      </c>
      <c r="AD58" s="5">
        <v>0</v>
      </c>
      <c r="AE58" s="5">
        <f t="shared" ref="AE58:AE64" si="36">+AD58</f>
        <v>0</v>
      </c>
    </row>
    <row r="59" spans="1:31" ht="12.75" customHeight="1" x14ac:dyDescent="0.35">
      <c r="A59" s="17" t="s">
        <v>130</v>
      </c>
      <c r="B59" s="17" t="s">
        <v>131</v>
      </c>
      <c r="C59" s="17" t="s">
        <v>129</v>
      </c>
      <c r="D59" s="18">
        <v>26115</v>
      </c>
      <c r="E59" s="17" t="s">
        <v>118</v>
      </c>
      <c r="F59" s="19">
        <v>10</v>
      </c>
      <c r="G59" s="17">
        <v>0</v>
      </c>
      <c r="H59" s="17">
        <v>0</v>
      </c>
      <c r="I59" s="20">
        <f t="shared" si="27"/>
        <v>0</v>
      </c>
      <c r="J59" s="21">
        <v>12.3</v>
      </c>
      <c r="K59" s="18">
        <v>44804</v>
      </c>
      <c r="L59" s="21">
        <v>12.3</v>
      </c>
      <c r="M59" s="21">
        <v>0</v>
      </c>
      <c r="N59" s="21">
        <v>0</v>
      </c>
      <c r="O59" s="21">
        <f t="shared" si="28"/>
        <v>0</v>
      </c>
      <c r="P59" s="21">
        <f t="shared" si="29"/>
        <v>0</v>
      </c>
      <c r="Q59" s="21">
        <f t="shared" si="30"/>
        <v>0</v>
      </c>
      <c r="S59" s="21">
        <f t="shared" si="31"/>
        <v>0</v>
      </c>
      <c r="T59" s="19">
        <v>10</v>
      </c>
      <c r="U59" s="19">
        <f t="shared" si="32"/>
        <v>0</v>
      </c>
      <c r="V59" s="22">
        <f t="shared" si="33"/>
        <v>0</v>
      </c>
      <c r="W59" s="22">
        <f t="shared" si="33"/>
        <v>0</v>
      </c>
      <c r="X59" s="21">
        <v>0</v>
      </c>
      <c r="Y59" s="21">
        <v>0</v>
      </c>
      <c r="Z59" s="21">
        <f t="shared" si="34"/>
        <v>0</v>
      </c>
      <c r="AA59" s="21">
        <f t="shared" si="35"/>
        <v>0</v>
      </c>
      <c r="AC59" s="5">
        <v>0</v>
      </c>
      <c r="AD59" s="5">
        <v>0</v>
      </c>
      <c r="AE59" s="5">
        <f t="shared" si="36"/>
        <v>0</v>
      </c>
    </row>
    <row r="60" spans="1:31" ht="12.75" customHeight="1" x14ac:dyDescent="0.35">
      <c r="A60" s="17" t="s">
        <v>132</v>
      </c>
      <c r="B60" s="17" t="s">
        <v>133</v>
      </c>
      <c r="C60" s="17" t="s">
        <v>129</v>
      </c>
      <c r="D60" s="18">
        <v>26481</v>
      </c>
      <c r="E60" s="17" t="s">
        <v>118</v>
      </c>
      <c r="F60" s="19">
        <v>10</v>
      </c>
      <c r="G60" s="17">
        <v>0</v>
      </c>
      <c r="H60" s="17">
        <v>0</v>
      </c>
      <c r="I60" s="20">
        <f t="shared" si="27"/>
        <v>0</v>
      </c>
      <c r="J60" s="21">
        <v>28.86</v>
      </c>
      <c r="K60" s="18">
        <v>44804</v>
      </c>
      <c r="L60" s="21">
        <v>28.86</v>
      </c>
      <c r="M60" s="21">
        <v>0</v>
      </c>
      <c r="N60" s="21">
        <v>0</v>
      </c>
      <c r="O60" s="21">
        <f t="shared" si="28"/>
        <v>0</v>
      </c>
      <c r="P60" s="21">
        <f t="shared" si="29"/>
        <v>0</v>
      </c>
      <c r="Q60" s="21">
        <f t="shared" si="30"/>
        <v>0</v>
      </c>
      <c r="S60" s="21">
        <f t="shared" si="31"/>
        <v>0</v>
      </c>
      <c r="T60" s="19">
        <v>10</v>
      </c>
      <c r="U60" s="19">
        <f t="shared" si="32"/>
        <v>0</v>
      </c>
      <c r="V60" s="22">
        <f t="shared" si="33"/>
        <v>0</v>
      </c>
      <c r="W60" s="22">
        <f t="shared" si="33"/>
        <v>0</v>
      </c>
      <c r="X60" s="21">
        <v>0</v>
      </c>
      <c r="Y60" s="21">
        <v>0</v>
      </c>
      <c r="Z60" s="21">
        <f t="shared" si="34"/>
        <v>0</v>
      </c>
      <c r="AA60" s="21">
        <f t="shared" si="35"/>
        <v>0</v>
      </c>
      <c r="AC60" s="5">
        <v>0</v>
      </c>
      <c r="AD60" s="5">
        <v>0</v>
      </c>
      <c r="AE60" s="5">
        <f t="shared" si="36"/>
        <v>0</v>
      </c>
    </row>
    <row r="61" spans="1:31" ht="12.75" customHeight="1" x14ac:dyDescent="0.35">
      <c r="A61" s="17" t="s">
        <v>134</v>
      </c>
      <c r="B61" s="17" t="s">
        <v>135</v>
      </c>
      <c r="C61" s="17" t="s">
        <v>129</v>
      </c>
      <c r="D61" s="18">
        <v>26846</v>
      </c>
      <c r="E61" s="17" t="s">
        <v>118</v>
      </c>
      <c r="F61" s="19">
        <v>10</v>
      </c>
      <c r="G61" s="17">
        <v>0</v>
      </c>
      <c r="H61" s="17">
        <v>0</v>
      </c>
      <c r="I61" s="20">
        <f t="shared" si="27"/>
        <v>0</v>
      </c>
      <c r="J61" s="21">
        <v>992.98</v>
      </c>
      <c r="K61" s="18">
        <v>44804</v>
      </c>
      <c r="L61" s="21">
        <v>992.98</v>
      </c>
      <c r="M61" s="21">
        <v>0</v>
      </c>
      <c r="N61" s="21">
        <v>0</v>
      </c>
      <c r="O61" s="21">
        <f t="shared" si="28"/>
        <v>0</v>
      </c>
      <c r="P61" s="21">
        <f t="shared" si="29"/>
        <v>0</v>
      </c>
      <c r="Q61" s="21">
        <f t="shared" si="30"/>
        <v>0</v>
      </c>
      <c r="S61" s="21">
        <f t="shared" si="31"/>
        <v>0</v>
      </c>
      <c r="T61" s="19">
        <v>10</v>
      </c>
      <c r="U61" s="19">
        <f t="shared" si="32"/>
        <v>0</v>
      </c>
      <c r="V61" s="22">
        <f t="shared" si="33"/>
        <v>0</v>
      </c>
      <c r="W61" s="22">
        <f t="shared" si="33"/>
        <v>0</v>
      </c>
      <c r="X61" s="21">
        <v>0</v>
      </c>
      <c r="Y61" s="21">
        <v>0</v>
      </c>
      <c r="Z61" s="21">
        <f t="shared" si="34"/>
        <v>0</v>
      </c>
      <c r="AA61" s="21">
        <f t="shared" si="35"/>
        <v>0</v>
      </c>
      <c r="AC61" s="5">
        <v>0</v>
      </c>
      <c r="AD61" s="5">
        <v>0</v>
      </c>
      <c r="AE61" s="5">
        <f t="shared" si="36"/>
        <v>0</v>
      </c>
    </row>
    <row r="62" spans="1:31" ht="12.75" customHeight="1" x14ac:dyDescent="0.35">
      <c r="A62" s="17" t="s">
        <v>136</v>
      </c>
      <c r="B62" s="17" t="s">
        <v>137</v>
      </c>
      <c r="C62" s="17" t="s">
        <v>129</v>
      </c>
      <c r="D62" s="18">
        <v>27211</v>
      </c>
      <c r="E62" s="17" t="s">
        <v>118</v>
      </c>
      <c r="F62" s="19">
        <v>10</v>
      </c>
      <c r="G62" s="17">
        <v>0</v>
      </c>
      <c r="H62" s="17">
        <v>0</v>
      </c>
      <c r="I62" s="20">
        <f t="shared" si="27"/>
        <v>0</v>
      </c>
      <c r="J62" s="21">
        <v>24.88</v>
      </c>
      <c r="K62" s="18">
        <v>44804</v>
      </c>
      <c r="L62" s="21">
        <v>24.88</v>
      </c>
      <c r="M62" s="21">
        <v>0</v>
      </c>
      <c r="N62" s="21">
        <v>0</v>
      </c>
      <c r="O62" s="21">
        <f t="shared" si="28"/>
        <v>0</v>
      </c>
      <c r="P62" s="21">
        <f t="shared" si="29"/>
        <v>0</v>
      </c>
      <c r="Q62" s="21">
        <f t="shared" si="30"/>
        <v>0</v>
      </c>
      <c r="S62" s="21">
        <f t="shared" si="31"/>
        <v>0</v>
      </c>
      <c r="T62" s="19">
        <v>10</v>
      </c>
      <c r="U62" s="19">
        <f t="shared" si="32"/>
        <v>0</v>
      </c>
      <c r="V62" s="22">
        <f t="shared" si="33"/>
        <v>0</v>
      </c>
      <c r="W62" s="22">
        <f t="shared" si="33"/>
        <v>0</v>
      </c>
      <c r="X62" s="21">
        <v>0</v>
      </c>
      <c r="Y62" s="21">
        <v>0</v>
      </c>
      <c r="Z62" s="21">
        <f t="shared" si="34"/>
        <v>0</v>
      </c>
      <c r="AA62" s="21">
        <f t="shared" si="35"/>
        <v>0</v>
      </c>
      <c r="AC62" s="5">
        <v>0</v>
      </c>
      <c r="AD62" s="5">
        <v>0</v>
      </c>
      <c r="AE62" s="5">
        <f t="shared" si="36"/>
        <v>0</v>
      </c>
    </row>
    <row r="63" spans="1:31" ht="12.75" customHeight="1" x14ac:dyDescent="0.35">
      <c r="A63" s="17" t="s">
        <v>138</v>
      </c>
      <c r="B63" s="17" t="s">
        <v>139</v>
      </c>
      <c r="C63" s="17" t="s">
        <v>129</v>
      </c>
      <c r="D63" s="18">
        <v>27576</v>
      </c>
      <c r="E63" s="17" t="s">
        <v>118</v>
      </c>
      <c r="F63" s="19">
        <v>10</v>
      </c>
      <c r="G63" s="17">
        <v>0</v>
      </c>
      <c r="H63" s="17">
        <v>0</v>
      </c>
      <c r="I63" s="20">
        <f t="shared" si="27"/>
        <v>0</v>
      </c>
      <c r="J63" s="21">
        <v>23.71</v>
      </c>
      <c r="K63" s="18">
        <v>44804</v>
      </c>
      <c r="L63" s="21">
        <v>23.71</v>
      </c>
      <c r="M63" s="21">
        <v>0</v>
      </c>
      <c r="N63" s="21">
        <v>0</v>
      </c>
      <c r="O63" s="21">
        <f t="shared" si="28"/>
        <v>0</v>
      </c>
      <c r="P63" s="21">
        <f t="shared" si="29"/>
        <v>0</v>
      </c>
      <c r="Q63" s="21">
        <f t="shared" si="30"/>
        <v>0</v>
      </c>
      <c r="S63" s="21">
        <f t="shared" si="31"/>
        <v>0</v>
      </c>
      <c r="T63" s="19">
        <v>10</v>
      </c>
      <c r="U63" s="19">
        <f t="shared" si="32"/>
        <v>0</v>
      </c>
      <c r="V63" s="22">
        <f t="shared" si="33"/>
        <v>0</v>
      </c>
      <c r="W63" s="22">
        <f t="shared" si="33"/>
        <v>0</v>
      </c>
      <c r="X63" s="21">
        <v>0</v>
      </c>
      <c r="Y63" s="21">
        <v>0</v>
      </c>
      <c r="Z63" s="21">
        <f t="shared" si="34"/>
        <v>0</v>
      </c>
      <c r="AA63" s="21">
        <f t="shared" si="35"/>
        <v>0</v>
      </c>
      <c r="AC63" s="5">
        <v>0</v>
      </c>
      <c r="AD63" s="5">
        <v>0</v>
      </c>
      <c r="AE63" s="5">
        <f t="shared" si="36"/>
        <v>0</v>
      </c>
    </row>
    <row r="64" spans="1:31" ht="12.75" customHeight="1" x14ac:dyDescent="0.4">
      <c r="A64" s="17" t="s">
        <v>126</v>
      </c>
      <c r="J64" s="21">
        <v>3069.87</v>
      </c>
      <c r="L64" s="21">
        <v>3069.87</v>
      </c>
      <c r="M64" s="21">
        <v>0</v>
      </c>
      <c r="N64" s="5">
        <f>SUM(N58:N63)</f>
        <v>0</v>
      </c>
      <c r="O64" s="5">
        <f>SUM(O58:O63)</f>
        <v>0</v>
      </c>
      <c r="P64" s="5">
        <f>SUM(P58:P63)</f>
        <v>0</v>
      </c>
      <c r="Q64" s="5">
        <f>SUM(Q58:Q63)</f>
        <v>0</v>
      </c>
      <c r="S64" s="5">
        <f>SUM(S58:S63)</f>
        <v>0</v>
      </c>
      <c r="T64" s="3"/>
      <c r="U64" s="3"/>
      <c r="V64" s="4"/>
      <c r="X64" s="5">
        <f>SUM(X58:X63)</f>
        <v>0</v>
      </c>
      <c r="Y64" s="5">
        <f>SUM(Y58:Y63)</f>
        <v>0</v>
      </c>
      <c r="Z64" s="5">
        <f>SUM(Z58:Z63)</f>
        <v>0</v>
      </c>
      <c r="AA64" s="5">
        <f>SUM(AA58:AA63)</f>
        <v>0</v>
      </c>
      <c r="AC64" s="23">
        <v>0</v>
      </c>
      <c r="AD64" s="23">
        <v>0</v>
      </c>
      <c r="AE64" s="23">
        <f t="shared" si="36"/>
        <v>0</v>
      </c>
    </row>
    <row r="65" spans="1:31" ht="12.75" customHeight="1" x14ac:dyDescent="0.35">
      <c r="A65" s="17" t="s">
        <v>69</v>
      </c>
      <c r="J65" s="21">
        <v>0</v>
      </c>
      <c r="L65" s="21">
        <v>0</v>
      </c>
      <c r="M65" s="21">
        <v>0</v>
      </c>
      <c r="T65" s="3"/>
      <c r="U65" s="3"/>
      <c r="V65" s="4"/>
      <c r="X65" s="5"/>
      <c r="Y65" s="5"/>
      <c r="Z65" s="5"/>
      <c r="AA65" s="5"/>
    </row>
    <row r="66" spans="1:31" ht="12.75" customHeight="1" x14ac:dyDescent="0.35">
      <c r="A66" s="17" t="s">
        <v>70</v>
      </c>
      <c r="T66" s="3"/>
      <c r="U66" s="3"/>
      <c r="V66" s="4"/>
      <c r="X66" s="5"/>
      <c r="Y66" s="5"/>
      <c r="Z66" s="5"/>
      <c r="AA66" s="5"/>
    </row>
    <row r="67" spans="1:31" ht="12.75" customHeight="1" x14ac:dyDescent="0.35">
      <c r="A67" s="17" t="s">
        <v>71</v>
      </c>
      <c r="J67" s="21">
        <v>3069.87</v>
      </c>
      <c r="L67" s="21">
        <v>3069.87</v>
      </c>
      <c r="M67" s="21">
        <v>0</v>
      </c>
      <c r="T67" s="3"/>
      <c r="U67" s="3"/>
      <c r="V67" s="4"/>
      <c r="X67" s="5"/>
      <c r="Y67" s="5"/>
      <c r="Z67" s="5"/>
      <c r="AA67" s="5"/>
    </row>
    <row r="68" spans="1:31" ht="12.75" customHeight="1" x14ac:dyDescent="0.35">
      <c r="A68" s="17" t="s">
        <v>140</v>
      </c>
      <c r="T68" s="3"/>
      <c r="U68" s="3"/>
      <c r="V68" s="4"/>
      <c r="X68" s="5"/>
      <c r="Y68" s="5"/>
      <c r="Z68" s="5"/>
      <c r="AA68" s="5"/>
    </row>
    <row r="69" spans="1:31" ht="12.75" customHeight="1" x14ac:dyDescent="0.35">
      <c r="A69" s="17" t="s">
        <v>73</v>
      </c>
      <c r="T69" s="3"/>
      <c r="U69" s="3"/>
      <c r="V69" s="4"/>
      <c r="X69" s="5"/>
      <c r="Y69" s="5"/>
      <c r="Z69" s="5"/>
      <c r="AA69" s="5"/>
    </row>
    <row r="70" spans="1:31" ht="12.75" customHeight="1" x14ac:dyDescent="0.35">
      <c r="A70" s="17" t="s">
        <v>141</v>
      </c>
      <c r="T70" s="3"/>
      <c r="U70" s="3"/>
      <c r="V70" s="4"/>
      <c r="X70" s="5"/>
      <c r="Y70" s="5"/>
      <c r="Z70" s="5"/>
      <c r="AA70" s="5"/>
    </row>
    <row r="71" spans="1:31" ht="12.75" customHeight="1" x14ac:dyDescent="0.4">
      <c r="A71" s="17" t="s">
        <v>142</v>
      </c>
      <c r="B71" s="17" t="s">
        <v>143</v>
      </c>
      <c r="C71" s="17" t="s">
        <v>144</v>
      </c>
      <c r="D71" s="18">
        <v>27972</v>
      </c>
      <c r="E71" s="17" t="s">
        <v>118</v>
      </c>
      <c r="F71" s="19">
        <v>50</v>
      </c>
      <c r="G71" s="17">
        <v>3</v>
      </c>
      <c r="H71" s="17">
        <v>11</v>
      </c>
      <c r="I71" s="20">
        <f t="shared" ref="I71:I116" si="37">(G71*12)+H71</f>
        <v>47</v>
      </c>
      <c r="J71" s="21">
        <v>51510.92</v>
      </c>
      <c r="K71" s="18">
        <v>44804</v>
      </c>
      <c r="L71" s="21">
        <v>47475.97</v>
      </c>
      <c r="M71" s="21">
        <v>4034.95</v>
      </c>
      <c r="N71" s="21">
        <v>686.81</v>
      </c>
      <c r="O71" s="21">
        <f t="shared" ref="O71:O115" si="38">+N71/8*4</f>
        <v>343.40499999999997</v>
      </c>
      <c r="P71" s="21">
        <f t="shared" ref="P71:P85" si="39">+N71+O71</f>
        <v>1030.2149999999999</v>
      </c>
      <c r="Q71" s="21">
        <f t="shared" ref="Q71:Q85" si="40">+M71-O71</f>
        <v>3691.5450000000001</v>
      </c>
      <c r="S71" s="21">
        <f t="shared" ref="S71:S116" si="41">+M71+N71</f>
        <v>4721.76</v>
      </c>
      <c r="T71" s="19">
        <v>20</v>
      </c>
      <c r="U71" s="19">
        <f t="shared" ref="U71:U85" si="42">+T71-F71</f>
        <v>-30</v>
      </c>
      <c r="V71" s="22">
        <f t="shared" ref="V71:V116" si="43">+U71*12</f>
        <v>-360</v>
      </c>
      <c r="W71" s="23">
        <f>+I71+8+V71</f>
        <v>-305</v>
      </c>
      <c r="X71" s="21">
        <v>0</v>
      </c>
      <c r="Y71" s="21">
        <f>+W71*X71</f>
        <v>0</v>
      </c>
      <c r="Z71" s="21">
        <v>0</v>
      </c>
      <c r="AA71" s="21">
        <f t="shared" ref="AA71:AA85" si="44">+Z71-Q71</f>
        <v>-3691.5450000000001</v>
      </c>
      <c r="AC71" s="5">
        <v>0</v>
      </c>
      <c r="AD71" s="5">
        <v>4721.76</v>
      </c>
      <c r="AE71" s="5">
        <f>+AC71+AD71</f>
        <v>4721.76</v>
      </c>
    </row>
    <row r="72" spans="1:31" ht="12.75" customHeight="1" x14ac:dyDescent="0.4">
      <c r="A72" s="17" t="s">
        <v>145</v>
      </c>
      <c r="B72" s="17" t="s">
        <v>146</v>
      </c>
      <c r="C72" s="17" t="s">
        <v>144</v>
      </c>
      <c r="D72" s="18">
        <v>28672</v>
      </c>
      <c r="E72" s="17" t="s">
        <v>118</v>
      </c>
      <c r="F72" s="19">
        <v>50</v>
      </c>
      <c r="G72" s="17">
        <v>5</v>
      </c>
      <c r="H72" s="17">
        <v>10</v>
      </c>
      <c r="I72" s="20">
        <f t="shared" si="37"/>
        <v>70</v>
      </c>
      <c r="J72" s="21">
        <v>31738.25</v>
      </c>
      <c r="K72" s="18">
        <v>44804</v>
      </c>
      <c r="L72" s="21">
        <v>28035.68</v>
      </c>
      <c r="M72" s="21">
        <v>3702.57</v>
      </c>
      <c r="N72" s="21">
        <v>423.18</v>
      </c>
      <c r="O72" s="21">
        <f t="shared" si="38"/>
        <v>211.59</v>
      </c>
      <c r="P72" s="21">
        <f t="shared" si="39"/>
        <v>634.77</v>
      </c>
      <c r="Q72" s="21">
        <f t="shared" si="40"/>
        <v>3490.98</v>
      </c>
      <c r="S72" s="21">
        <f t="shared" si="41"/>
        <v>4125.75</v>
      </c>
      <c r="T72" s="19">
        <v>20</v>
      </c>
      <c r="U72" s="19">
        <f t="shared" si="42"/>
        <v>-30</v>
      </c>
      <c r="V72" s="22">
        <f t="shared" si="43"/>
        <v>-360</v>
      </c>
      <c r="W72" s="23">
        <f t="shared" ref="W72:W84" si="45">+I72+8+V72</f>
        <v>-282</v>
      </c>
      <c r="X72" s="21">
        <v>0</v>
      </c>
      <c r="Y72" s="21">
        <f t="shared" ref="Y72:Y85" si="46">+W72*X72</f>
        <v>0</v>
      </c>
      <c r="Z72" s="21">
        <v>0</v>
      </c>
      <c r="AA72" s="21">
        <f t="shared" si="44"/>
        <v>-3490.98</v>
      </c>
      <c r="AC72" s="5">
        <v>0</v>
      </c>
      <c r="AD72" s="5">
        <v>4125.75</v>
      </c>
      <c r="AE72" s="5">
        <f t="shared" ref="AE72:AE116" si="47">+AC72+AD72</f>
        <v>4125.75</v>
      </c>
    </row>
    <row r="73" spans="1:31" ht="12.75" customHeight="1" x14ac:dyDescent="0.4">
      <c r="A73" s="17" t="s">
        <v>147</v>
      </c>
      <c r="B73" s="17" t="s">
        <v>148</v>
      </c>
      <c r="C73" s="17" t="s">
        <v>144</v>
      </c>
      <c r="D73" s="18">
        <v>29768</v>
      </c>
      <c r="E73" s="17" t="s">
        <v>118</v>
      </c>
      <c r="F73" s="19">
        <v>50</v>
      </c>
      <c r="G73" s="17">
        <v>8</v>
      </c>
      <c r="H73" s="17">
        <v>10</v>
      </c>
      <c r="I73" s="20">
        <f t="shared" si="37"/>
        <v>106</v>
      </c>
      <c r="J73" s="21">
        <v>785.85</v>
      </c>
      <c r="K73" s="18">
        <v>44804</v>
      </c>
      <c r="L73" s="21">
        <v>647.14</v>
      </c>
      <c r="M73" s="21">
        <v>138.71</v>
      </c>
      <c r="N73" s="21">
        <v>10.48</v>
      </c>
      <c r="O73" s="21">
        <f t="shared" si="38"/>
        <v>5.24</v>
      </c>
      <c r="P73" s="21">
        <f t="shared" si="39"/>
        <v>15.72</v>
      </c>
      <c r="Q73" s="21">
        <f t="shared" si="40"/>
        <v>133.47</v>
      </c>
      <c r="S73" s="21">
        <f t="shared" si="41"/>
        <v>149.19</v>
      </c>
      <c r="T73" s="19">
        <v>20</v>
      </c>
      <c r="U73" s="19">
        <f t="shared" si="42"/>
        <v>-30</v>
      </c>
      <c r="V73" s="22">
        <f t="shared" si="43"/>
        <v>-360</v>
      </c>
      <c r="W73" s="23">
        <f t="shared" si="45"/>
        <v>-246</v>
      </c>
      <c r="X73" s="21">
        <v>0</v>
      </c>
      <c r="Y73" s="21">
        <f t="shared" si="46"/>
        <v>0</v>
      </c>
      <c r="Z73" s="21">
        <v>0</v>
      </c>
      <c r="AA73" s="21">
        <f t="shared" si="44"/>
        <v>-133.47</v>
      </c>
      <c r="AC73" s="5">
        <v>0</v>
      </c>
      <c r="AD73" s="5">
        <v>149.19</v>
      </c>
      <c r="AE73" s="5">
        <f t="shared" si="47"/>
        <v>149.19</v>
      </c>
    </row>
    <row r="74" spans="1:31" ht="12.75" customHeight="1" x14ac:dyDescent="0.4">
      <c r="A74" s="17" t="s">
        <v>149</v>
      </c>
      <c r="B74" s="17" t="s">
        <v>150</v>
      </c>
      <c r="C74" s="17" t="s">
        <v>144</v>
      </c>
      <c r="D74" s="18">
        <v>30133</v>
      </c>
      <c r="E74" s="17" t="s">
        <v>118</v>
      </c>
      <c r="F74" s="19">
        <v>50</v>
      </c>
      <c r="G74" s="17">
        <v>9</v>
      </c>
      <c r="H74" s="17">
        <v>10</v>
      </c>
      <c r="I74" s="20">
        <f t="shared" si="37"/>
        <v>118</v>
      </c>
      <c r="J74" s="21">
        <v>132.72</v>
      </c>
      <c r="K74" s="18">
        <v>44804</v>
      </c>
      <c r="L74" s="21">
        <v>106.84</v>
      </c>
      <c r="M74" s="21">
        <v>25.88</v>
      </c>
      <c r="N74" s="21">
        <v>1.77</v>
      </c>
      <c r="O74" s="21">
        <f t="shared" si="38"/>
        <v>0.88500000000000001</v>
      </c>
      <c r="P74" s="21">
        <f t="shared" si="39"/>
        <v>2.6550000000000002</v>
      </c>
      <c r="Q74" s="21">
        <f t="shared" si="40"/>
        <v>24.994999999999997</v>
      </c>
      <c r="S74" s="21">
        <f t="shared" si="41"/>
        <v>27.65</v>
      </c>
      <c r="T74" s="19">
        <v>20</v>
      </c>
      <c r="U74" s="19">
        <f t="shared" si="42"/>
        <v>-30</v>
      </c>
      <c r="V74" s="22">
        <f t="shared" si="43"/>
        <v>-360</v>
      </c>
      <c r="W74" s="23">
        <f t="shared" si="45"/>
        <v>-234</v>
      </c>
      <c r="X74" s="21">
        <v>0</v>
      </c>
      <c r="Y74" s="21">
        <f t="shared" si="46"/>
        <v>0</v>
      </c>
      <c r="Z74" s="21">
        <v>0</v>
      </c>
      <c r="AA74" s="21">
        <f t="shared" si="44"/>
        <v>-24.994999999999997</v>
      </c>
      <c r="AC74" s="5">
        <v>0</v>
      </c>
      <c r="AD74" s="5">
        <v>27.65</v>
      </c>
      <c r="AE74" s="5">
        <f t="shared" si="47"/>
        <v>27.65</v>
      </c>
    </row>
    <row r="75" spans="1:31" ht="12.75" customHeight="1" x14ac:dyDescent="0.4">
      <c r="A75" s="17" t="s">
        <v>151</v>
      </c>
      <c r="B75" s="17" t="s">
        <v>152</v>
      </c>
      <c r="C75" s="17" t="s">
        <v>144</v>
      </c>
      <c r="D75" s="18">
        <v>30864</v>
      </c>
      <c r="E75" s="17" t="s">
        <v>118</v>
      </c>
      <c r="F75" s="19">
        <v>50</v>
      </c>
      <c r="G75" s="17">
        <v>11</v>
      </c>
      <c r="H75" s="17">
        <v>10</v>
      </c>
      <c r="I75" s="20">
        <f t="shared" si="37"/>
        <v>142</v>
      </c>
      <c r="J75" s="21">
        <v>3291.54</v>
      </c>
      <c r="K75" s="18">
        <v>44804</v>
      </c>
      <c r="L75" s="21">
        <v>2512.52</v>
      </c>
      <c r="M75" s="21">
        <v>779.02</v>
      </c>
      <c r="N75" s="21">
        <v>43.88</v>
      </c>
      <c r="O75" s="21">
        <f t="shared" si="38"/>
        <v>21.94</v>
      </c>
      <c r="P75" s="21">
        <f t="shared" si="39"/>
        <v>65.820000000000007</v>
      </c>
      <c r="Q75" s="21">
        <f t="shared" si="40"/>
        <v>757.07999999999993</v>
      </c>
      <c r="S75" s="21">
        <f t="shared" si="41"/>
        <v>822.9</v>
      </c>
      <c r="T75" s="19">
        <v>20</v>
      </c>
      <c r="U75" s="19">
        <f t="shared" si="42"/>
        <v>-30</v>
      </c>
      <c r="V75" s="22">
        <f t="shared" si="43"/>
        <v>-360</v>
      </c>
      <c r="W75" s="23">
        <f t="shared" si="45"/>
        <v>-210</v>
      </c>
      <c r="X75" s="21">
        <v>0</v>
      </c>
      <c r="Y75" s="21">
        <f t="shared" si="46"/>
        <v>0</v>
      </c>
      <c r="Z75" s="21">
        <v>0</v>
      </c>
      <c r="AA75" s="21">
        <f t="shared" si="44"/>
        <v>-757.07999999999993</v>
      </c>
      <c r="AC75" s="5">
        <v>0</v>
      </c>
      <c r="AD75" s="5">
        <v>822.9</v>
      </c>
      <c r="AE75" s="5">
        <f t="shared" si="47"/>
        <v>822.9</v>
      </c>
    </row>
    <row r="76" spans="1:31" ht="12.75" customHeight="1" x14ac:dyDescent="0.4">
      <c r="A76" s="17" t="s">
        <v>153</v>
      </c>
      <c r="B76" s="17" t="s">
        <v>154</v>
      </c>
      <c r="C76" s="17" t="s">
        <v>144</v>
      </c>
      <c r="D76" s="18">
        <v>31229</v>
      </c>
      <c r="E76" s="17" t="s">
        <v>118</v>
      </c>
      <c r="F76" s="19">
        <v>50</v>
      </c>
      <c r="G76" s="17">
        <v>12</v>
      </c>
      <c r="H76" s="17">
        <v>10</v>
      </c>
      <c r="I76" s="20">
        <f t="shared" si="37"/>
        <v>154</v>
      </c>
      <c r="J76" s="21">
        <v>11803.43</v>
      </c>
      <c r="K76" s="18">
        <v>44804</v>
      </c>
      <c r="L76" s="21">
        <v>8773.94</v>
      </c>
      <c r="M76" s="21">
        <v>3029.49</v>
      </c>
      <c r="N76" s="21">
        <v>157.38</v>
      </c>
      <c r="O76" s="21">
        <f t="shared" si="38"/>
        <v>78.69</v>
      </c>
      <c r="P76" s="21">
        <f t="shared" si="39"/>
        <v>236.07</v>
      </c>
      <c r="Q76" s="21">
        <f t="shared" si="40"/>
        <v>2950.7999999999997</v>
      </c>
      <c r="S76" s="21">
        <f t="shared" si="41"/>
        <v>3186.87</v>
      </c>
      <c r="T76" s="19">
        <v>20</v>
      </c>
      <c r="U76" s="19">
        <f t="shared" si="42"/>
        <v>-30</v>
      </c>
      <c r="V76" s="22">
        <f t="shared" si="43"/>
        <v>-360</v>
      </c>
      <c r="W76" s="23">
        <f t="shared" si="45"/>
        <v>-198</v>
      </c>
      <c r="X76" s="21">
        <v>0</v>
      </c>
      <c r="Y76" s="21">
        <f t="shared" si="46"/>
        <v>0</v>
      </c>
      <c r="Z76" s="21">
        <v>0</v>
      </c>
      <c r="AA76" s="21">
        <f t="shared" si="44"/>
        <v>-2950.7999999999997</v>
      </c>
      <c r="AC76" s="5">
        <v>0</v>
      </c>
      <c r="AD76" s="5">
        <v>3186.87</v>
      </c>
      <c r="AE76" s="5">
        <f t="shared" si="47"/>
        <v>3186.87</v>
      </c>
    </row>
    <row r="77" spans="1:31" ht="12.75" customHeight="1" x14ac:dyDescent="0.4">
      <c r="A77" s="17" t="s">
        <v>155</v>
      </c>
      <c r="B77" s="17" t="s">
        <v>156</v>
      </c>
      <c r="C77" s="17" t="s">
        <v>144</v>
      </c>
      <c r="D77" s="18">
        <v>31594</v>
      </c>
      <c r="E77" s="17" t="s">
        <v>118</v>
      </c>
      <c r="F77" s="19">
        <v>50</v>
      </c>
      <c r="G77" s="17">
        <v>13</v>
      </c>
      <c r="H77" s="17">
        <v>10</v>
      </c>
      <c r="I77" s="20">
        <f t="shared" si="37"/>
        <v>166</v>
      </c>
      <c r="J77" s="21">
        <v>532.38</v>
      </c>
      <c r="K77" s="18">
        <v>44804</v>
      </c>
      <c r="L77" s="21">
        <v>385.18</v>
      </c>
      <c r="M77" s="21">
        <v>147.19999999999999</v>
      </c>
      <c r="N77" s="21">
        <v>7.1</v>
      </c>
      <c r="O77" s="21">
        <f t="shared" si="38"/>
        <v>3.55</v>
      </c>
      <c r="P77" s="21">
        <f t="shared" si="39"/>
        <v>10.649999999999999</v>
      </c>
      <c r="Q77" s="21">
        <f t="shared" si="40"/>
        <v>143.64999999999998</v>
      </c>
      <c r="S77" s="21">
        <f t="shared" si="41"/>
        <v>154.29999999999998</v>
      </c>
      <c r="T77" s="19">
        <v>20</v>
      </c>
      <c r="U77" s="19">
        <f t="shared" si="42"/>
        <v>-30</v>
      </c>
      <c r="V77" s="22">
        <f t="shared" si="43"/>
        <v>-360</v>
      </c>
      <c r="W77" s="23">
        <f t="shared" si="45"/>
        <v>-186</v>
      </c>
      <c r="X77" s="21">
        <v>0</v>
      </c>
      <c r="Y77" s="21">
        <f t="shared" si="46"/>
        <v>0</v>
      </c>
      <c r="Z77" s="21">
        <v>0</v>
      </c>
      <c r="AA77" s="21">
        <f t="shared" si="44"/>
        <v>-143.64999999999998</v>
      </c>
      <c r="AC77" s="5">
        <v>0</v>
      </c>
      <c r="AD77" s="5">
        <v>154.29999999999998</v>
      </c>
      <c r="AE77" s="5">
        <f t="shared" si="47"/>
        <v>154.29999999999998</v>
      </c>
    </row>
    <row r="78" spans="1:31" ht="12.75" customHeight="1" x14ac:dyDescent="0.4">
      <c r="A78" s="17" t="s">
        <v>157</v>
      </c>
      <c r="B78" s="17" t="s">
        <v>158</v>
      </c>
      <c r="C78" s="17" t="s">
        <v>144</v>
      </c>
      <c r="D78" s="18">
        <v>31959</v>
      </c>
      <c r="E78" s="17" t="s">
        <v>118</v>
      </c>
      <c r="F78" s="19">
        <v>50</v>
      </c>
      <c r="G78" s="17">
        <v>14</v>
      </c>
      <c r="H78" s="17">
        <v>10</v>
      </c>
      <c r="I78" s="20">
        <f t="shared" si="37"/>
        <v>178</v>
      </c>
      <c r="J78" s="21">
        <v>7693.21</v>
      </c>
      <c r="K78" s="18">
        <v>44804</v>
      </c>
      <c r="L78" s="21">
        <v>5411.09</v>
      </c>
      <c r="M78" s="21">
        <v>2282.12</v>
      </c>
      <c r="N78" s="21">
        <v>102.58</v>
      </c>
      <c r="O78" s="21">
        <f t="shared" si="38"/>
        <v>51.29</v>
      </c>
      <c r="P78" s="21">
        <f t="shared" si="39"/>
        <v>153.87</v>
      </c>
      <c r="Q78" s="21">
        <f t="shared" si="40"/>
        <v>2230.83</v>
      </c>
      <c r="S78" s="21">
        <f t="shared" si="41"/>
        <v>2384.6999999999998</v>
      </c>
      <c r="T78" s="19">
        <v>20</v>
      </c>
      <c r="U78" s="19">
        <f t="shared" si="42"/>
        <v>-30</v>
      </c>
      <c r="V78" s="22">
        <f t="shared" si="43"/>
        <v>-360</v>
      </c>
      <c r="W78" s="23">
        <f t="shared" si="45"/>
        <v>-174</v>
      </c>
      <c r="X78" s="21">
        <v>0</v>
      </c>
      <c r="Y78" s="21">
        <f t="shared" si="46"/>
        <v>0</v>
      </c>
      <c r="Z78" s="21">
        <v>0</v>
      </c>
      <c r="AA78" s="21">
        <f t="shared" si="44"/>
        <v>-2230.83</v>
      </c>
      <c r="AC78" s="5">
        <v>0</v>
      </c>
      <c r="AD78" s="5">
        <v>2384.6999999999998</v>
      </c>
      <c r="AE78" s="5">
        <f t="shared" si="47"/>
        <v>2384.6999999999998</v>
      </c>
    </row>
    <row r="79" spans="1:31" ht="12.75" customHeight="1" x14ac:dyDescent="0.4">
      <c r="A79" s="17" t="s">
        <v>159</v>
      </c>
      <c r="B79" s="17" t="s">
        <v>160</v>
      </c>
      <c r="C79" s="17" t="s">
        <v>144</v>
      </c>
      <c r="D79" s="18">
        <v>33055</v>
      </c>
      <c r="E79" s="17" t="s">
        <v>118</v>
      </c>
      <c r="F79" s="19">
        <v>50</v>
      </c>
      <c r="G79" s="17">
        <v>17</v>
      </c>
      <c r="H79" s="17">
        <v>10</v>
      </c>
      <c r="I79" s="20">
        <f t="shared" si="37"/>
        <v>214</v>
      </c>
      <c r="J79" s="21">
        <v>50000.47</v>
      </c>
      <c r="K79" s="18">
        <v>44804</v>
      </c>
      <c r="L79" s="21">
        <v>32166.99</v>
      </c>
      <c r="M79" s="21">
        <v>17833.48</v>
      </c>
      <c r="N79" s="21">
        <v>666.67</v>
      </c>
      <c r="O79" s="21">
        <f t="shared" si="38"/>
        <v>333.33499999999998</v>
      </c>
      <c r="P79" s="21">
        <f t="shared" si="39"/>
        <v>1000.0049999999999</v>
      </c>
      <c r="Q79" s="21">
        <f t="shared" si="40"/>
        <v>17500.145</v>
      </c>
      <c r="S79" s="21">
        <f t="shared" si="41"/>
        <v>18500.149999999998</v>
      </c>
      <c r="T79" s="19">
        <v>20</v>
      </c>
      <c r="U79" s="19">
        <f t="shared" si="42"/>
        <v>-30</v>
      </c>
      <c r="V79" s="22">
        <f t="shared" si="43"/>
        <v>-360</v>
      </c>
      <c r="W79" s="23">
        <f t="shared" si="45"/>
        <v>-138</v>
      </c>
      <c r="X79" s="21">
        <v>0</v>
      </c>
      <c r="Y79" s="21">
        <f t="shared" si="46"/>
        <v>0</v>
      </c>
      <c r="Z79" s="21">
        <v>0</v>
      </c>
      <c r="AA79" s="21">
        <f t="shared" si="44"/>
        <v>-17500.145</v>
      </c>
      <c r="AC79" s="5">
        <v>0</v>
      </c>
      <c r="AD79" s="5">
        <v>18500.150000000001</v>
      </c>
      <c r="AE79" s="5">
        <f t="shared" si="47"/>
        <v>18500.150000000001</v>
      </c>
    </row>
    <row r="80" spans="1:31" ht="12.75" customHeight="1" x14ac:dyDescent="0.4">
      <c r="A80" s="17" t="s">
        <v>161</v>
      </c>
      <c r="B80" s="17" t="s">
        <v>162</v>
      </c>
      <c r="C80" s="17" t="s">
        <v>163</v>
      </c>
      <c r="D80" s="18">
        <v>33785</v>
      </c>
      <c r="E80" s="17" t="s">
        <v>118</v>
      </c>
      <c r="F80" s="19">
        <v>50</v>
      </c>
      <c r="G80" s="17">
        <v>19</v>
      </c>
      <c r="H80" s="17">
        <v>10</v>
      </c>
      <c r="I80" s="20">
        <f t="shared" si="37"/>
        <v>238</v>
      </c>
      <c r="J80" s="21">
        <v>208.69</v>
      </c>
      <c r="K80" s="18">
        <v>44804</v>
      </c>
      <c r="L80" s="21">
        <v>123.75</v>
      </c>
      <c r="M80" s="21">
        <v>84.94</v>
      </c>
      <c r="N80" s="21">
        <v>2.78</v>
      </c>
      <c r="O80" s="21">
        <f t="shared" si="38"/>
        <v>1.39</v>
      </c>
      <c r="P80" s="21">
        <f t="shared" si="39"/>
        <v>4.17</v>
      </c>
      <c r="Q80" s="21">
        <f t="shared" si="40"/>
        <v>83.55</v>
      </c>
      <c r="S80" s="21">
        <f t="shared" si="41"/>
        <v>87.72</v>
      </c>
      <c r="T80" s="19">
        <v>20</v>
      </c>
      <c r="U80" s="19">
        <f t="shared" si="42"/>
        <v>-30</v>
      </c>
      <c r="V80" s="22">
        <f t="shared" si="43"/>
        <v>-360</v>
      </c>
      <c r="W80" s="23">
        <f t="shared" si="45"/>
        <v>-114</v>
      </c>
      <c r="X80" s="21">
        <v>0</v>
      </c>
      <c r="Y80" s="21">
        <f t="shared" si="46"/>
        <v>0</v>
      </c>
      <c r="Z80" s="21">
        <v>0</v>
      </c>
      <c r="AA80" s="21">
        <f t="shared" si="44"/>
        <v>-83.55</v>
      </c>
      <c r="AC80" s="5">
        <v>0</v>
      </c>
      <c r="AD80" s="5">
        <v>87.72</v>
      </c>
      <c r="AE80" s="5">
        <f t="shared" si="47"/>
        <v>87.72</v>
      </c>
    </row>
    <row r="81" spans="1:31" ht="12.75" customHeight="1" x14ac:dyDescent="0.4">
      <c r="A81" s="17" t="s">
        <v>164</v>
      </c>
      <c r="B81" s="17" t="s">
        <v>165</v>
      </c>
      <c r="C81" s="17" t="s">
        <v>166</v>
      </c>
      <c r="D81" s="18">
        <v>34515</v>
      </c>
      <c r="E81" s="17" t="s">
        <v>118</v>
      </c>
      <c r="F81" s="19">
        <v>50</v>
      </c>
      <c r="G81" s="17">
        <v>21</v>
      </c>
      <c r="H81" s="17">
        <v>10</v>
      </c>
      <c r="I81" s="20">
        <f t="shared" si="37"/>
        <v>262</v>
      </c>
      <c r="J81" s="21">
        <v>195</v>
      </c>
      <c r="K81" s="18">
        <v>44804</v>
      </c>
      <c r="L81" s="21">
        <v>107.91</v>
      </c>
      <c r="M81" s="21">
        <v>87.09</v>
      </c>
      <c r="N81" s="21">
        <v>2.6</v>
      </c>
      <c r="O81" s="21">
        <f t="shared" si="38"/>
        <v>1.3</v>
      </c>
      <c r="P81" s="21">
        <f t="shared" si="39"/>
        <v>3.9000000000000004</v>
      </c>
      <c r="Q81" s="21">
        <f t="shared" si="40"/>
        <v>85.79</v>
      </c>
      <c r="S81" s="21">
        <f t="shared" si="41"/>
        <v>89.69</v>
      </c>
      <c r="T81" s="19">
        <v>20</v>
      </c>
      <c r="U81" s="19">
        <f t="shared" si="42"/>
        <v>-30</v>
      </c>
      <c r="V81" s="22">
        <f t="shared" si="43"/>
        <v>-360</v>
      </c>
      <c r="W81" s="23">
        <f t="shared" si="45"/>
        <v>-90</v>
      </c>
      <c r="X81" s="21">
        <v>0</v>
      </c>
      <c r="Y81" s="21">
        <f t="shared" si="46"/>
        <v>0</v>
      </c>
      <c r="Z81" s="21">
        <v>0</v>
      </c>
      <c r="AA81" s="21">
        <f t="shared" si="44"/>
        <v>-85.79</v>
      </c>
      <c r="AC81" s="5">
        <v>0</v>
      </c>
      <c r="AD81" s="5">
        <v>89.690000000000012</v>
      </c>
      <c r="AE81" s="5">
        <f t="shared" si="47"/>
        <v>89.690000000000012</v>
      </c>
    </row>
    <row r="82" spans="1:31" ht="12.75" customHeight="1" x14ac:dyDescent="0.4">
      <c r="A82" s="17" t="s">
        <v>167</v>
      </c>
      <c r="B82" s="17" t="s">
        <v>168</v>
      </c>
      <c r="C82" s="17" t="s">
        <v>169</v>
      </c>
      <c r="D82" s="18">
        <v>35611</v>
      </c>
      <c r="E82" s="17" t="s">
        <v>118</v>
      </c>
      <c r="F82" s="19">
        <v>50</v>
      </c>
      <c r="G82" s="17">
        <v>24</v>
      </c>
      <c r="H82" s="17">
        <v>10</v>
      </c>
      <c r="I82" s="20">
        <f t="shared" si="37"/>
        <v>298</v>
      </c>
      <c r="J82" s="21">
        <v>3972.56</v>
      </c>
      <c r="K82" s="18">
        <v>44804</v>
      </c>
      <c r="L82" s="21">
        <v>1959.76</v>
      </c>
      <c r="M82" s="21">
        <v>2012.8</v>
      </c>
      <c r="N82" s="21">
        <v>52.96</v>
      </c>
      <c r="O82" s="21">
        <f t="shared" si="38"/>
        <v>26.48</v>
      </c>
      <c r="P82" s="21">
        <f t="shared" si="39"/>
        <v>79.44</v>
      </c>
      <c r="Q82" s="21">
        <f t="shared" si="40"/>
        <v>1986.32</v>
      </c>
      <c r="S82" s="21">
        <f t="shared" si="41"/>
        <v>2065.7599999999998</v>
      </c>
      <c r="T82" s="19">
        <v>20</v>
      </c>
      <c r="U82" s="19">
        <f t="shared" si="42"/>
        <v>-30</v>
      </c>
      <c r="V82" s="22">
        <f t="shared" si="43"/>
        <v>-360</v>
      </c>
      <c r="W82" s="23">
        <f t="shared" si="45"/>
        <v>-54</v>
      </c>
      <c r="X82" s="21">
        <v>0</v>
      </c>
      <c r="Y82" s="21">
        <f t="shared" si="46"/>
        <v>0</v>
      </c>
      <c r="Z82" s="21">
        <v>0</v>
      </c>
      <c r="AA82" s="21">
        <f t="shared" si="44"/>
        <v>-1986.32</v>
      </c>
      <c r="AC82" s="5">
        <v>0</v>
      </c>
      <c r="AD82" s="5">
        <v>2065.7599999999998</v>
      </c>
      <c r="AE82" s="5">
        <f t="shared" si="47"/>
        <v>2065.7599999999998</v>
      </c>
    </row>
    <row r="83" spans="1:31" ht="12.75" customHeight="1" x14ac:dyDescent="0.4">
      <c r="A83" s="17" t="s">
        <v>170</v>
      </c>
      <c r="B83" s="17" t="s">
        <v>171</v>
      </c>
      <c r="C83" s="17" t="s">
        <v>172</v>
      </c>
      <c r="D83" s="18">
        <v>36831</v>
      </c>
      <c r="E83" s="17" t="s">
        <v>118</v>
      </c>
      <c r="F83" s="19">
        <v>50</v>
      </c>
      <c r="G83" s="17">
        <v>28</v>
      </c>
      <c r="H83" s="17">
        <v>2</v>
      </c>
      <c r="I83" s="20">
        <f t="shared" si="37"/>
        <v>338</v>
      </c>
      <c r="J83" s="21">
        <v>8081.82</v>
      </c>
      <c r="K83" s="18">
        <v>44804</v>
      </c>
      <c r="L83" s="21">
        <v>3529.14</v>
      </c>
      <c r="M83" s="21">
        <v>4552.68</v>
      </c>
      <c r="N83" s="21">
        <v>107.76</v>
      </c>
      <c r="O83" s="21">
        <f t="shared" si="38"/>
        <v>53.88</v>
      </c>
      <c r="P83" s="21">
        <f t="shared" si="39"/>
        <v>161.64000000000001</v>
      </c>
      <c r="Q83" s="21">
        <f t="shared" si="40"/>
        <v>4498.8</v>
      </c>
      <c r="S83" s="21">
        <f t="shared" si="41"/>
        <v>4660.4400000000005</v>
      </c>
      <c r="T83" s="19">
        <v>20</v>
      </c>
      <c r="U83" s="19">
        <f t="shared" si="42"/>
        <v>-30</v>
      </c>
      <c r="V83" s="22">
        <f t="shared" si="43"/>
        <v>-360</v>
      </c>
      <c r="W83" s="23">
        <f t="shared" si="45"/>
        <v>-14</v>
      </c>
      <c r="X83" s="21">
        <v>0</v>
      </c>
      <c r="Y83" s="21">
        <f t="shared" si="46"/>
        <v>0</v>
      </c>
      <c r="Z83" s="21">
        <v>0</v>
      </c>
      <c r="AA83" s="21">
        <f t="shared" si="44"/>
        <v>-4498.8</v>
      </c>
      <c r="AC83" s="5">
        <v>0</v>
      </c>
      <c r="AD83" s="5">
        <v>4660.4400000000005</v>
      </c>
      <c r="AE83" s="5">
        <f t="shared" si="47"/>
        <v>4660.4400000000005</v>
      </c>
    </row>
    <row r="84" spans="1:31" ht="12.75" customHeight="1" x14ac:dyDescent="0.4">
      <c r="A84" s="17" t="s">
        <v>173</v>
      </c>
      <c r="B84" s="17" t="s">
        <v>174</v>
      </c>
      <c r="C84" s="17" t="s">
        <v>175</v>
      </c>
      <c r="D84" s="18">
        <v>36831</v>
      </c>
      <c r="E84" s="17" t="s">
        <v>118</v>
      </c>
      <c r="F84" s="19">
        <v>50</v>
      </c>
      <c r="G84" s="17">
        <v>28</v>
      </c>
      <c r="H84" s="17">
        <v>2</v>
      </c>
      <c r="I84" s="20">
        <f t="shared" si="37"/>
        <v>338</v>
      </c>
      <c r="J84" s="21">
        <v>6134.43</v>
      </c>
      <c r="K84" s="18">
        <v>44804</v>
      </c>
      <c r="L84" s="21">
        <v>2678.64</v>
      </c>
      <c r="M84" s="21">
        <v>3455.79</v>
      </c>
      <c r="N84" s="21">
        <v>81.790000000000006</v>
      </c>
      <c r="O84" s="21">
        <f t="shared" si="38"/>
        <v>40.895000000000003</v>
      </c>
      <c r="P84" s="21">
        <f t="shared" si="39"/>
        <v>122.685</v>
      </c>
      <c r="Q84" s="21">
        <f t="shared" si="40"/>
        <v>3414.895</v>
      </c>
      <c r="S84" s="21">
        <f t="shared" si="41"/>
        <v>3537.58</v>
      </c>
      <c r="T84" s="19">
        <v>20</v>
      </c>
      <c r="U84" s="19">
        <f t="shared" si="42"/>
        <v>-30</v>
      </c>
      <c r="V84" s="22">
        <f t="shared" si="43"/>
        <v>-360</v>
      </c>
      <c r="W84" s="23">
        <f t="shared" si="45"/>
        <v>-14</v>
      </c>
      <c r="X84" s="21">
        <v>0</v>
      </c>
      <c r="Y84" s="21">
        <f t="shared" si="46"/>
        <v>0</v>
      </c>
      <c r="Z84" s="21">
        <v>0</v>
      </c>
      <c r="AA84" s="21">
        <f t="shared" si="44"/>
        <v>-3414.895</v>
      </c>
      <c r="AC84" s="5">
        <v>0</v>
      </c>
      <c r="AD84" s="5">
        <v>3537.58</v>
      </c>
      <c r="AE84" s="5">
        <f t="shared" si="47"/>
        <v>3537.58</v>
      </c>
    </row>
    <row r="85" spans="1:31" ht="12.75" customHeight="1" x14ac:dyDescent="0.4">
      <c r="A85" s="17" t="s">
        <v>176</v>
      </c>
      <c r="B85" s="17" t="s">
        <v>177</v>
      </c>
      <c r="C85" s="17" t="s">
        <v>178</v>
      </c>
      <c r="D85" s="18">
        <v>36708</v>
      </c>
      <c r="E85" s="17" t="s">
        <v>118</v>
      </c>
      <c r="F85" s="19">
        <v>50</v>
      </c>
      <c r="G85" s="17">
        <v>27</v>
      </c>
      <c r="H85" s="17">
        <v>10</v>
      </c>
      <c r="I85" s="20">
        <f t="shared" si="37"/>
        <v>334</v>
      </c>
      <c r="J85" s="21">
        <v>926.77</v>
      </c>
      <c r="K85" s="18">
        <v>44804</v>
      </c>
      <c r="L85" s="21">
        <v>410.98</v>
      </c>
      <c r="M85" s="21">
        <v>515.79</v>
      </c>
      <c r="N85" s="21">
        <v>12.36</v>
      </c>
      <c r="O85" s="21">
        <f t="shared" si="38"/>
        <v>6.18</v>
      </c>
      <c r="P85" s="21">
        <f t="shared" si="39"/>
        <v>18.54</v>
      </c>
      <c r="Q85" s="21">
        <f t="shared" si="40"/>
        <v>509.60999999999996</v>
      </c>
      <c r="S85" s="21">
        <f t="shared" si="41"/>
        <v>528.15</v>
      </c>
      <c r="T85" s="19">
        <v>20</v>
      </c>
      <c r="U85" s="19">
        <f t="shared" si="42"/>
        <v>-30</v>
      </c>
      <c r="V85" s="22">
        <f t="shared" si="43"/>
        <v>-360</v>
      </c>
      <c r="W85" s="23">
        <f>+I85+8+V85</f>
        <v>-18</v>
      </c>
      <c r="X85" s="21">
        <v>0</v>
      </c>
      <c r="Y85" s="21">
        <f t="shared" si="46"/>
        <v>0</v>
      </c>
      <c r="Z85" s="21">
        <v>0</v>
      </c>
      <c r="AA85" s="21">
        <f t="shared" si="44"/>
        <v>-509.60999999999996</v>
      </c>
      <c r="AC85" s="5">
        <v>0</v>
      </c>
      <c r="AD85" s="5">
        <v>528.15</v>
      </c>
      <c r="AE85" s="5">
        <f t="shared" si="47"/>
        <v>528.15</v>
      </c>
    </row>
    <row r="86" spans="1:31" ht="12.75" hidden="1" customHeight="1" x14ac:dyDescent="0.35">
      <c r="A86" s="17" t="s">
        <v>179</v>
      </c>
      <c r="B86" s="17" t="s">
        <v>180</v>
      </c>
      <c r="C86" s="17" t="s">
        <v>181</v>
      </c>
      <c r="D86" s="18">
        <v>37500</v>
      </c>
      <c r="E86" s="17" t="s">
        <v>118</v>
      </c>
      <c r="F86" s="19">
        <v>0</v>
      </c>
      <c r="G86" s="17">
        <v>34</v>
      </c>
      <c r="H86" s="17">
        <v>8</v>
      </c>
      <c r="I86" s="20">
        <v>0</v>
      </c>
      <c r="J86" s="21">
        <v>97735.9</v>
      </c>
      <c r="K86" s="18">
        <v>43100</v>
      </c>
      <c r="L86" s="21">
        <v>29972.37</v>
      </c>
      <c r="M86" s="21">
        <v>67763.53</v>
      </c>
      <c r="N86" s="21">
        <v>0</v>
      </c>
      <c r="O86" s="21">
        <v>0</v>
      </c>
      <c r="P86" s="21">
        <v>0</v>
      </c>
      <c r="Q86" s="21">
        <v>0</v>
      </c>
      <c r="S86" s="21">
        <v>0</v>
      </c>
      <c r="T86" s="19">
        <v>0</v>
      </c>
      <c r="U86" s="19">
        <v>0</v>
      </c>
      <c r="V86" s="22">
        <v>0</v>
      </c>
      <c r="W86" s="21">
        <v>0</v>
      </c>
      <c r="X86" s="21"/>
      <c r="Y86" s="21">
        <v>0</v>
      </c>
      <c r="Z86" s="21">
        <v>0</v>
      </c>
      <c r="AA86" s="21">
        <v>0</v>
      </c>
      <c r="AC86" s="5">
        <v>0</v>
      </c>
      <c r="AD86" s="5">
        <v>0</v>
      </c>
      <c r="AE86" s="5">
        <f t="shared" si="47"/>
        <v>0</v>
      </c>
    </row>
    <row r="87" spans="1:31" ht="12.75" customHeight="1" x14ac:dyDescent="0.35">
      <c r="A87" s="17" t="s">
        <v>182</v>
      </c>
      <c r="B87" s="17" t="s">
        <v>183</v>
      </c>
      <c r="C87" s="17" t="s">
        <v>184</v>
      </c>
      <c r="D87" s="18">
        <v>34150</v>
      </c>
      <c r="E87" s="17" t="s">
        <v>118</v>
      </c>
      <c r="F87" s="19">
        <v>50</v>
      </c>
      <c r="G87" s="17">
        <v>20</v>
      </c>
      <c r="H87" s="17">
        <v>10</v>
      </c>
      <c r="I87" s="20">
        <f t="shared" ref="I87:I98" si="48">(G87*12)+H87</f>
        <v>250</v>
      </c>
      <c r="J87" s="21">
        <v>28888.78</v>
      </c>
      <c r="K87" s="18">
        <v>44804</v>
      </c>
      <c r="L87" s="21">
        <v>16563</v>
      </c>
      <c r="M87" s="21">
        <v>12325.78</v>
      </c>
      <c r="N87" s="21">
        <v>385.18</v>
      </c>
      <c r="O87" s="21">
        <f t="shared" ref="O87:O98" si="49">+N87/8*4</f>
        <v>192.59</v>
      </c>
      <c r="P87" s="21">
        <f t="shared" ref="P87:P115" si="50">+N87+O87</f>
        <v>577.77</v>
      </c>
      <c r="Q87" s="21">
        <f t="shared" ref="Q87:Q115" si="51">+M87-O87</f>
        <v>12133.19</v>
      </c>
      <c r="S87" s="21">
        <f>+M87+N87</f>
        <v>12710.960000000001</v>
      </c>
      <c r="T87" s="24">
        <v>37.5</v>
      </c>
      <c r="U87" s="19">
        <f t="shared" ref="U87:U97" si="52">+T87-F87</f>
        <v>-12.5</v>
      </c>
      <c r="V87" s="22">
        <f t="shared" ref="V87:V98" si="53">+U87*12</f>
        <v>-150</v>
      </c>
      <c r="W87" s="5">
        <f t="shared" ref="W87:W98" si="54">+I87+8+V87</f>
        <v>108</v>
      </c>
      <c r="X87" s="21">
        <f t="shared" ref="X87:X98" si="55">+S87/W87</f>
        <v>117.69407407407408</v>
      </c>
      <c r="Y87" s="21">
        <f t="shared" ref="Y87:Y98" si="56">+X87*12</f>
        <v>1412.328888888889</v>
      </c>
      <c r="Z87" s="21">
        <f t="shared" ref="Z87:Z116" si="57">+S87-Y87</f>
        <v>11298.631111111112</v>
      </c>
      <c r="AA87" s="21">
        <f t="shared" ref="AA87:AA98" si="58">+Z87-Q87</f>
        <v>-834.55888888888876</v>
      </c>
      <c r="AC87" s="5">
        <v>1412.328888888889</v>
      </c>
      <c r="AD87" s="5">
        <v>0</v>
      </c>
      <c r="AE87" s="5">
        <f t="shared" si="47"/>
        <v>1412.328888888889</v>
      </c>
    </row>
    <row r="88" spans="1:31" ht="12.75" customHeight="1" x14ac:dyDescent="0.35">
      <c r="A88" s="17" t="s">
        <v>185</v>
      </c>
      <c r="B88" s="17" t="s">
        <v>186</v>
      </c>
      <c r="C88" s="17" t="s">
        <v>187</v>
      </c>
      <c r="D88" s="18">
        <v>34150</v>
      </c>
      <c r="E88" s="17" t="s">
        <v>118</v>
      </c>
      <c r="F88" s="19">
        <v>50</v>
      </c>
      <c r="G88" s="17">
        <v>20</v>
      </c>
      <c r="H88" s="17">
        <v>10</v>
      </c>
      <c r="I88" s="20">
        <f t="shared" si="48"/>
        <v>250</v>
      </c>
      <c r="J88" s="21">
        <v>38005.43</v>
      </c>
      <c r="K88" s="18">
        <v>44804</v>
      </c>
      <c r="L88" s="21">
        <v>21789.81</v>
      </c>
      <c r="M88" s="21">
        <v>16215.62</v>
      </c>
      <c r="N88" s="21">
        <v>506.74</v>
      </c>
      <c r="O88" s="21">
        <f t="shared" si="49"/>
        <v>253.37</v>
      </c>
      <c r="P88" s="21">
        <f t="shared" si="50"/>
        <v>760.11</v>
      </c>
      <c r="Q88" s="21">
        <f t="shared" si="51"/>
        <v>15962.25</v>
      </c>
      <c r="S88" s="21">
        <f t="shared" ref="S88:S98" si="59">+M88+N88</f>
        <v>16722.36</v>
      </c>
      <c r="T88" s="24">
        <v>37.5</v>
      </c>
      <c r="U88" s="19">
        <f t="shared" si="52"/>
        <v>-12.5</v>
      </c>
      <c r="V88" s="22">
        <f t="shared" si="53"/>
        <v>-150</v>
      </c>
      <c r="W88" s="5">
        <f t="shared" si="54"/>
        <v>108</v>
      </c>
      <c r="X88" s="21">
        <f t="shared" si="55"/>
        <v>154.83666666666667</v>
      </c>
      <c r="Y88" s="21">
        <f t="shared" si="56"/>
        <v>1858.04</v>
      </c>
      <c r="Z88" s="21">
        <f t="shared" si="57"/>
        <v>14864.32</v>
      </c>
      <c r="AA88" s="21">
        <f t="shared" si="58"/>
        <v>-1097.9300000000003</v>
      </c>
      <c r="AC88" s="5">
        <v>1858.04</v>
      </c>
      <c r="AD88" s="5">
        <v>0</v>
      </c>
      <c r="AE88" s="5">
        <f t="shared" si="47"/>
        <v>1858.04</v>
      </c>
    </row>
    <row r="89" spans="1:31" ht="12.75" customHeight="1" x14ac:dyDescent="0.35">
      <c r="A89" s="17" t="s">
        <v>188</v>
      </c>
      <c r="B89" s="17" t="s">
        <v>189</v>
      </c>
      <c r="C89" s="17" t="s">
        <v>190</v>
      </c>
      <c r="D89" s="18">
        <v>34150</v>
      </c>
      <c r="E89" s="17" t="s">
        <v>118</v>
      </c>
      <c r="F89" s="19">
        <v>50</v>
      </c>
      <c r="G89" s="17">
        <v>20</v>
      </c>
      <c r="H89" s="17">
        <v>10</v>
      </c>
      <c r="I89" s="20">
        <f t="shared" si="48"/>
        <v>250</v>
      </c>
      <c r="J89" s="21">
        <v>128595.83</v>
      </c>
      <c r="K89" s="18">
        <v>44804</v>
      </c>
      <c r="L89" s="21">
        <v>73728.350000000006</v>
      </c>
      <c r="M89" s="21">
        <v>54867.48</v>
      </c>
      <c r="N89" s="21">
        <v>1714.61</v>
      </c>
      <c r="O89" s="21">
        <f t="shared" si="49"/>
        <v>857.30499999999995</v>
      </c>
      <c r="P89" s="21">
        <f t="shared" si="50"/>
        <v>2571.915</v>
      </c>
      <c r="Q89" s="21">
        <f t="shared" si="51"/>
        <v>54010.175000000003</v>
      </c>
      <c r="S89" s="21">
        <f t="shared" si="59"/>
        <v>56582.090000000004</v>
      </c>
      <c r="T89" s="24">
        <v>37.5</v>
      </c>
      <c r="U89" s="19">
        <f t="shared" si="52"/>
        <v>-12.5</v>
      </c>
      <c r="V89" s="22">
        <f t="shared" si="53"/>
        <v>-150</v>
      </c>
      <c r="W89" s="5">
        <f t="shared" si="54"/>
        <v>108</v>
      </c>
      <c r="X89" s="21">
        <f t="shared" si="55"/>
        <v>523.90824074074078</v>
      </c>
      <c r="Y89" s="21">
        <f t="shared" si="56"/>
        <v>6286.8988888888889</v>
      </c>
      <c r="Z89" s="21">
        <f t="shared" si="57"/>
        <v>50295.191111111111</v>
      </c>
      <c r="AA89" s="21">
        <f t="shared" si="58"/>
        <v>-3714.9838888888917</v>
      </c>
      <c r="AC89" s="5">
        <v>6286.8988888888889</v>
      </c>
      <c r="AD89" s="5">
        <v>0</v>
      </c>
      <c r="AE89" s="5">
        <f t="shared" si="47"/>
        <v>6286.8988888888889</v>
      </c>
    </row>
    <row r="90" spans="1:31" ht="12.75" customHeight="1" x14ac:dyDescent="0.35">
      <c r="A90" s="17" t="s">
        <v>191</v>
      </c>
      <c r="B90" s="17" t="s">
        <v>192</v>
      </c>
      <c r="C90" s="17" t="s">
        <v>193</v>
      </c>
      <c r="D90" s="18">
        <v>34515</v>
      </c>
      <c r="E90" s="17" t="s">
        <v>118</v>
      </c>
      <c r="F90" s="19">
        <v>50</v>
      </c>
      <c r="G90" s="17">
        <v>21</v>
      </c>
      <c r="H90" s="17">
        <v>10</v>
      </c>
      <c r="I90" s="20">
        <f t="shared" si="48"/>
        <v>262</v>
      </c>
      <c r="J90" s="21">
        <v>2182.91</v>
      </c>
      <c r="K90" s="18">
        <v>44804</v>
      </c>
      <c r="L90" s="21">
        <v>1207.92</v>
      </c>
      <c r="M90" s="21">
        <v>974.99</v>
      </c>
      <c r="N90" s="21">
        <v>29.1</v>
      </c>
      <c r="O90" s="21">
        <f t="shared" si="49"/>
        <v>14.55</v>
      </c>
      <c r="P90" s="21">
        <f t="shared" si="50"/>
        <v>43.650000000000006</v>
      </c>
      <c r="Q90" s="21">
        <f t="shared" si="51"/>
        <v>960.44</v>
      </c>
      <c r="S90" s="21">
        <f t="shared" si="59"/>
        <v>1004.09</v>
      </c>
      <c r="T90" s="24">
        <v>37.5</v>
      </c>
      <c r="U90" s="19">
        <f t="shared" si="52"/>
        <v>-12.5</v>
      </c>
      <c r="V90" s="22">
        <f t="shared" si="53"/>
        <v>-150</v>
      </c>
      <c r="W90" s="5">
        <f t="shared" si="54"/>
        <v>120</v>
      </c>
      <c r="X90" s="21">
        <f t="shared" si="55"/>
        <v>8.3674166666666672</v>
      </c>
      <c r="Y90" s="21">
        <f t="shared" si="56"/>
        <v>100.40900000000001</v>
      </c>
      <c r="Z90" s="21">
        <f t="shared" si="57"/>
        <v>903.68100000000004</v>
      </c>
      <c r="AA90" s="21">
        <f t="shared" si="58"/>
        <v>-56.759000000000015</v>
      </c>
      <c r="AC90" s="5">
        <v>100.40900000000001</v>
      </c>
      <c r="AD90" s="5">
        <v>0</v>
      </c>
      <c r="AE90" s="5">
        <f t="shared" si="47"/>
        <v>100.40900000000001</v>
      </c>
    </row>
    <row r="91" spans="1:31" ht="12.75" customHeight="1" x14ac:dyDescent="0.35">
      <c r="A91" s="17" t="s">
        <v>194</v>
      </c>
      <c r="B91" s="17" t="s">
        <v>195</v>
      </c>
      <c r="C91" s="17" t="s">
        <v>196</v>
      </c>
      <c r="D91" s="18">
        <v>34515</v>
      </c>
      <c r="E91" s="17" t="s">
        <v>118</v>
      </c>
      <c r="F91" s="19">
        <v>50</v>
      </c>
      <c r="G91" s="17">
        <v>21</v>
      </c>
      <c r="H91" s="17">
        <v>10</v>
      </c>
      <c r="I91" s="20">
        <f t="shared" si="48"/>
        <v>262</v>
      </c>
      <c r="J91" s="21">
        <v>18344.97</v>
      </c>
      <c r="K91" s="18">
        <v>44804</v>
      </c>
      <c r="L91" s="21">
        <v>10150.9</v>
      </c>
      <c r="M91" s="21">
        <v>8194.07</v>
      </c>
      <c r="N91" s="21">
        <v>244.6</v>
      </c>
      <c r="O91" s="21">
        <f t="shared" si="49"/>
        <v>122.3</v>
      </c>
      <c r="P91" s="21">
        <f t="shared" si="50"/>
        <v>366.9</v>
      </c>
      <c r="Q91" s="21">
        <f t="shared" si="51"/>
        <v>8071.7699999999995</v>
      </c>
      <c r="S91" s="21">
        <f t="shared" si="59"/>
        <v>8438.67</v>
      </c>
      <c r="T91" s="24">
        <v>37.5</v>
      </c>
      <c r="U91" s="19">
        <f t="shared" si="52"/>
        <v>-12.5</v>
      </c>
      <c r="V91" s="22">
        <f t="shared" si="53"/>
        <v>-150</v>
      </c>
      <c r="W91" s="5">
        <f t="shared" si="54"/>
        <v>120</v>
      </c>
      <c r="X91" s="21">
        <f t="shared" si="55"/>
        <v>70.322249999999997</v>
      </c>
      <c r="Y91" s="21">
        <f t="shared" si="56"/>
        <v>843.86699999999996</v>
      </c>
      <c r="Z91" s="21">
        <f t="shared" si="57"/>
        <v>7594.8029999999999</v>
      </c>
      <c r="AA91" s="21">
        <f t="shared" si="58"/>
        <v>-476.96699999999964</v>
      </c>
      <c r="AC91" s="5">
        <v>843.86699999999996</v>
      </c>
      <c r="AD91" s="5">
        <v>0</v>
      </c>
      <c r="AE91" s="5">
        <f t="shared" si="47"/>
        <v>843.86699999999996</v>
      </c>
    </row>
    <row r="92" spans="1:31" ht="12.75" customHeight="1" x14ac:dyDescent="0.35">
      <c r="A92" s="17" t="s">
        <v>197</v>
      </c>
      <c r="B92" s="17" t="s">
        <v>198</v>
      </c>
      <c r="C92" s="17" t="s">
        <v>199</v>
      </c>
      <c r="D92" s="18">
        <v>34515</v>
      </c>
      <c r="E92" s="17" t="s">
        <v>118</v>
      </c>
      <c r="F92" s="19">
        <v>50</v>
      </c>
      <c r="G92" s="17">
        <v>21</v>
      </c>
      <c r="H92" s="17">
        <v>10</v>
      </c>
      <c r="I92" s="20">
        <f t="shared" si="48"/>
        <v>262</v>
      </c>
      <c r="J92" s="21">
        <v>12858.75</v>
      </c>
      <c r="K92" s="18">
        <v>44804</v>
      </c>
      <c r="L92" s="21">
        <v>7115.28</v>
      </c>
      <c r="M92" s="21">
        <v>5743.47</v>
      </c>
      <c r="N92" s="21">
        <v>171.45</v>
      </c>
      <c r="O92" s="21">
        <f t="shared" si="49"/>
        <v>85.724999999999994</v>
      </c>
      <c r="P92" s="21">
        <f t="shared" si="50"/>
        <v>257.17499999999995</v>
      </c>
      <c r="Q92" s="21">
        <f t="shared" si="51"/>
        <v>5657.7449999999999</v>
      </c>
      <c r="S92" s="21">
        <f t="shared" si="59"/>
        <v>5914.92</v>
      </c>
      <c r="T92" s="24">
        <v>37.5</v>
      </c>
      <c r="U92" s="19">
        <f t="shared" si="52"/>
        <v>-12.5</v>
      </c>
      <c r="V92" s="22">
        <f t="shared" si="53"/>
        <v>-150</v>
      </c>
      <c r="W92" s="5">
        <f t="shared" si="54"/>
        <v>120</v>
      </c>
      <c r="X92" s="21">
        <f t="shared" si="55"/>
        <v>49.291000000000004</v>
      </c>
      <c r="Y92" s="21">
        <f t="shared" si="56"/>
        <v>591.49200000000008</v>
      </c>
      <c r="Z92" s="21">
        <f t="shared" si="57"/>
        <v>5323.4279999999999</v>
      </c>
      <c r="AA92" s="21">
        <f t="shared" si="58"/>
        <v>-334.31700000000001</v>
      </c>
      <c r="AC92" s="5">
        <v>591.49200000000008</v>
      </c>
      <c r="AD92" s="5">
        <v>0</v>
      </c>
      <c r="AE92" s="5">
        <f t="shared" si="47"/>
        <v>591.49200000000008</v>
      </c>
    </row>
    <row r="93" spans="1:31" ht="12.75" customHeight="1" x14ac:dyDescent="0.35">
      <c r="A93" s="17" t="s">
        <v>200</v>
      </c>
      <c r="B93" s="17" t="s">
        <v>201</v>
      </c>
      <c r="C93" s="17" t="s">
        <v>202</v>
      </c>
      <c r="D93" s="18">
        <v>34515</v>
      </c>
      <c r="E93" s="17" t="s">
        <v>118</v>
      </c>
      <c r="F93" s="19">
        <v>50</v>
      </c>
      <c r="G93" s="17">
        <v>21</v>
      </c>
      <c r="H93" s="17">
        <v>10</v>
      </c>
      <c r="I93" s="20">
        <f t="shared" si="48"/>
        <v>262</v>
      </c>
      <c r="J93" s="21">
        <v>7955.81</v>
      </c>
      <c r="K93" s="18">
        <v>44804</v>
      </c>
      <c r="L93" s="21">
        <v>4402.3</v>
      </c>
      <c r="M93" s="21">
        <v>3553.51</v>
      </c>
      <c r="N93" s="21">
        <v>106.08</v>
      </c>
      <c r="O93" s="21">
        <f t="shared" si="49"/>
        <v>53.04</v>
      </c>
      <c r="P93" s="21">
        <f t="shared" si="50"/>
        <v>159.12</v>
      </c>
      <c r="Q93" s="21">
        <f t="shared" si="51"/>
        <v>3500.4700000000003</v>
      </c>
      <c r="S93" s="21">
        <f t="shared" si="59"/>
        <v>3659.59</v>
      </c>
      <c r="T93" s="24">
        <v>37.5</v>
      </c>
      <c r="U93" s="19">
        <f t="shared" si="52"/>
        <v>-12.5</v>
      </c>
      <c r="V93" s="22">
        <f t="shared" si="53"/>
        <v>-150</v>
      </c>
      <c r="W93" s="5">
        <f t="shared" si="54"/>
        <v>120</v>
      </c>
      <c r="X93" s="21">
        <f t="shared" si="55"/>
        <v>30.496583333333334</v>
      </c>
      <c r="Y93" s="21">
        <f t="shared" si="56"/>
        <v>365.959</v>
      </c>
      <c r="Z93" s="21">
        <f t="shared" si="57"/>
        <v>3293.6310000000003</v>
      </c>
      <c r="AA93" s="21">
        <f t="shared" si="58"/>
        <v>-206.83899999999994</v>
      </c>
      <c r="AC93" s="5">
        <v>365.959</v>
      </c>
      <c r="AD93" s="5">
        <v>0</v>
      </c>
      <c r="AE93" s="5">
        <f t="shared" si="47"/>
        <v>365.959</v>
      </c>
    </row>
    <row r="94" spans="1:31" ht="12.75" customHeight="1" x14ac:dyDescent="0.35">
      <c r="A94" s="17" t="s">
        <v>203</v>
      </c>
      <c r="B94" s="17" t="s">
        <v>204</v>
      </c>
      <c r="C94" s="17" t="s">
        <v>205</v>
      </c>
      <c r="D94" s="18">
        <v>34515</v>
      </c>
      <c r="E94" s="17" t="s">
        <v>118</v>
      </c>
      <c r="F94" s="19">
        <v>50</v>
      </c>
      <c r="G94" s="17">
        <v>21</v>
      </c>
      <c r="H94" s="17">
        <v>10</v>
      </c>
      <c r="I94" s="20">
        <f t="shared" si="48"/>
        <v>262</v>
      </c>
      <c r="J94" s="21">
        <v>18635.400000000001</v>
      </c>
      <c r="K94" s="18">
        <v>44804</v>
      </c>
      <c r="L94" s="21">
        <v>10311.64</v>
      </c>
      <c r="M94" s="21">
        <v>8323.76</v>
      </c>
      <c r="N94" s="21">
        <v>248.47</v>
      </c>
      <c r="O94" s="21">
        <f t="shared" si="49"/>
        <v>124.235</v>
      </c>
      <c r="P94" s="21">
        <f t="shared" si="50"/>
        <v>372.70499999999998</v>
      </c>
      <c r="Q94" s="21">
        <f t="shared" si="51"/>
        <v>8199.5249999999996</v>
      </c>
      <c r="S94" s="21">
        <f t="shared" si="59"/>
        <v>8572.23</v>
      </c>
      <c r="T94" s="24">
        <v>37.5</v>
      </c>
      <c r="U94" s="19">
        <f t="shared" si="52"/>
        <v>-12.5</v>
      </c>
      <c r="V94" s="22">
        <f t="shared" si="53"/>
        <v>-150</v>
      </c>
      <c r="W94" s="5">
        <f t="shared" si="54"/>
        <v>120</v>
      </c>
      <c r="X94" s="21">
        <f t="shared" si="55"/>
        <v>71.435249999999996</v>
      </c>
      <c r="Y94" s="21">
        <f t="shared" si="56"/>
        <v>857.22299999999996</v>
      </c>
      <c r="Z94" s="21">
        <f t="shared" si="57"/>
        <v>7715.0069999999996</v>
      </c>
      <c r="AA94" s="21">
        <f t="shared" si="58"/>
        <v>-484.51800000000003</v>
      </c>
      <c r="AC94" s="5">
        <v>857.22299999999996</v>
      </c>
      <c r="AD94" s="5">
        <v>0</v>
      </c>
      <c r="AE94" s="5">
        <f t="shared" si="47"/>
        <v>857.22299999999996</v>
      </c>
    </row>
    <row r="95" spans="1:31" ht="12.75" customHeight="1" x14ac:dyDescent="0.35">
      <c r="A95" s="17" t="s">
        <v>206</v>
      </c>
      <c r="B95" s="17" t="s">
        <v>207</v>
      </c>
      <c r="C95" s="17" t="s">
        <v>208</v>
      </c>
      <c r="D95" s="18">
        <v>34515</v>
      </c>
      <c r="E95" s="17" t="s">
        <v>118</v>
      </c>
      <c r="F95" s="19">
        <v>50</v>
      </c>
      <c r="G95" s="17">
        <v>21</v>
      </c>
      <c r="H95" s="17">
        <v>10</v>
      </c>
      <c r="I95" s="20">
        <f t="shared" si="48"/>
        <v>262</v>
      </c>
      <c r="J95" s="21">
        <v>1026.1500000000001</v>
      </c>
      <c r="K95" s="18">
        <v>44804</v>
      </c>
      <c r="L95" s="21">
        <v>567.74</v>
      </c>
      <c r="M95" s="21">
        <v>458.41</v>
      </c>
      <c r="N95" s="21">
        <v>13.68</v>
      </c>
      <c r="O95" s="21">
        <f t="shared" si="49"/>
        <v>6.84</v>
      </c>
      <c r="P95" s="21">
        <f t="shared" si="50"/>
        <v>20.52</v>
      </c>
      <c r="Q95" s="21">
        <f t="shared" si="51"/>
        <v>451.57000000000005</v>
      </c>
      <c r="S95" s="21">
        <f t="shared" si="59"/>
        <v>472.09000000000003</v>
      </c>
      <c r="T95" s="24">
        <v>37.5</v>
      </c>
      <c r="U95" s="19">
        <f t="shared" si="52"/>
        <v>-12.5</v>
      </c>
      <c r="V95" s="22">
        <f t="shared" si="53"/>
        <v>-150</v>
      </c>
      <c r="W95" s="5">
        <f t="shared" si="54"/>
        <v>120</v>
      </c>
      <c r="X95" s="21">
        <f t="shared" si="55"/>
        <v>3.9340833333333336</v>
      </c>
      <c r="Y95" s="21">
        <f t="shared" si="56"/>
        <v>47.209000000000003</v>
      </c>
      <c r="Z95" s="21">
        <f t="shared" si="57"/>
        <v>424.88100000000003</v>
      </c>
      <c r="AA95" s="21">
        <f t="shared" si="58"/>
        <v>-26.689000000000021</v>
      </c>
      <c r="AC95" s="5">
        <v>47.209000000000003</v>
      </c>
      <c r="AD95" s="5">
        <v>0</v>
      </c>
      <c r="AE95" s="5">
        <f t="shared" si="47"/>
        <v>47.209000000000003</v>
      </c>
    </row>
    <row r="96" spans="1:31" s="30" customFormat="1" ht="12.75" customHeight="1" x14ac:dyDescent="0.35">
      <c r="A96" s="25" t="s">
        <v>209</v>
      </c>
      <c r="B96" s="25" t="s">
        <v>210</v>
      </c>
      <c r="C96" s="25" t="s">
        <v>211</v>
      </c>
      <c r="D96" s="26">
        <v>36831</v>
      </c>
      <c r="E96" s="25" t="s">
        <v>118</v>
      </c>
      <c r="F96" s="27">
        <v>50</v>
      </c>
      <c r="G96" s="25">
        <v>28</v>
      </c>
      <c r="H96" s="25">
        <v>2</v>
      </c>
      <c r="I96" s="28">
        <f t="shared" si="48"/>
        <v>338</v>
      </c>
      <c r="J96" s="29">
        <v>4264.26</v>
      </c>
      <c r="K96" s="26">
        <v>44804</v>
      </c>
      <c r="L96" s="29">
        <v>1862.18</v>
      </c>
      <c r="M96" s="29">
        <v>2402.08</v>
      </c>
      <c r="N96" s="29">
        <v>56.86</v>
      </c>
      <c r="O96" s="29">
        <f t="shared" si="49"/>
        <v>28.43</v>
      </c>
      <c r="P96" s="29">
        <f t="shared" si="50"/>
        <v>85.289999999999992</v>
      </c>
      <c r="Q96" s="29">
        <f t="shared" si="51"/>
        <v>2373.65</v>
      </c>
      <c r="S96" s="29">
        <f t="shared" si="59"/>
        <v>2458.94</v>
      </c>
      <c r="T96" s="24">
        <v>37.5</v>
      </c>
      <c r="U96" s="27">
        <f t="shared" si="52"/>
        <v>-12.5</v>
      </c>
      <c r="V96" s="28">
        <f t="shared" si="53"/>
        <v>-150</v>
      </c>
      <c r="W96" s="5">
        <f t="shared" si="54"/>
        <v>196</v>
      </c>
      <c r="X96" s="21">
        <f t="shared" si="55"/>
        <v>12.54561224489796</v>
      </c>
      <c r="Y96" s="21">
        <f t="shared" si="56"/>
        <v>150.54734693877552</v>
      </c>
      <c r="Z96" s="21">
        <f t="shared" si="57"/>
        <v>2308.3926530612243</v>
      </c>
      <c r="AA96" s="21">
        <f t="shared" si="58"/>
        <v>-65.257346938775754</v>
      </c>
      <c r="AC96" s="31">
        <v>150.54734693877552</v>
      </c>
      <c r="AD96" s="5">
        <v>0</v>
      </c>
      <c r="AE96" s="5">
        <f t="shared" si="47"/>
        <v>150.54734693877552</v>
      </c>
    </row>
    <row r="97" spans="1:31" s="30" customFormat="1" ht="12.75" customHeight="1" x14ac:dyDescent="0.35">
      <c r="A97" s="25" t="s">
        <v>212</v>
      </c>
      <c r="B97" s="25" t="s">
        <v>213</v>
      </c>
      <c r="C97" s="25" t="s">
        <v>214</v>
      </c>
      <c r="D97" s="26">
        <v>36831</v>
      </c>
      <c r="E97" s="25" t="s">
        <v>118</v>
      </c>
      <c r="F97" s="27">
        <v>50</v>
      </c>
      <c r="G97" s="25">
        <v>28</v>
      </c>
      <c r="H97" s="25">
        <v>2</v>
      </c>
      <c r="I97" s="28">
        <f t="shared" si="48"/>
        <v>338</v>
      </c>
      <c r="J97" s="29">
        <v>43521.29</v>
      </c>
      <c r="K97" s="26">
        <v>44804</v>
      </c>
      <c r="L97" s="29">
        <v>19004.39</v>
      </c>
      <c r="M97" s="29">
        <v>24516.9</v>
      </c>
      <c r="N97" s="29">
        <v>580.28</v>
      </c>
      <c r="O97" s="29">
        <f t="shared" si="49"/>
        <v>290.14</v>
      </c>
      <c r="P97" s="29">
        <f t="shared" si="50"/>
        <v>870.42</v>
      </c>
      <c r="Q97" s="29">
        <f t="shared" si="51"/>
        <v>24226.760000000002</v>
      </c>
      <c r="S97" s="29">
        <f t="shared" si="59"/>
        <v>25097.18</v>
      </c>
      <c r="T97" s="24">
        <v>37.5</v>
      </c>
      <c r="U97" s="27">
        <f t="shared" si="52"/>
        <v>-12.5</v>
      </c>
      <c r="V97" s="28">
        <f t="shared" si="53"/>
        <v>-150</v>
      </c>
      <c r="W97" s="5">
        <f t="shared" si="54"/>
        <v>196</v>
      </c>
      <c r="X97" s="21">
        <f t="shared" si="55"/>
        <v>128.04683673469387</v>
      </c>
      <c r="Y97" s="21">
        <f t="shared" si="56"/>
        <v>1536.5620408163263</v>
      </c>
      <c r="Z97" s="21">
        <f t="shared" si="57"/>
        <v>23560.617959183674</v>
      </c>
      <c r="AA97" s="21">
        <f t="shared" si="58"/>
        <v>-666.14204081632852</v>
      </c>
      <c r="AC97" s="31">
        <v>1536.5620408163263</v>
      </c>
      <c r="AD97" s="5">
        <v>0</v>
      </c>
      <c r="AE97" s="5">
        <f t="shared" si="47"/>
        <v>1536.5620408163263</v>
      </c>
    </row>
    <row r="98" spans="1:31" ht="12.75" customHeight="1" x14ac:dyDescent="0.35">
      <c r="A98" s="17" t="s">
        <v>215</v>
      </c>
      <c r="B98" s="17" t="s">
        <v>216</v>
      </c>
      <c r="C98" s="17" t="s">
        <v>217</v>
      </c>
      <c r="D98" s="18">
        <v>37500</v>
      </c>
      <c r="E98" s="17" t="s">
        <v>118</v>
      </c>
      <c r="F98" s="19">
        <v>50</v>
      </c>
      <c r="G98" s="17">
        <v>30</v>
      </c>
      <c r="H98" s="17">
        <v>0</v>
      </c>
      <c r="I98" s="20">
        <f t="shared" si="48"/>
        <v>360</v>
      </c>
      <c r="J98" s="21">
        <v>60391.99</v>
      </c>
      <c r="K98" s="18">
        <v>44804</v>
      </c>
      <c r="L98" s="21">
        <v>24156.79</v>
      </c>
      <c r="M98" s="21">
        <v>36235.199999999997</v>
      </c>
      <c r="N98" s="21">
        <v>805.22</v>
      </c>
      <c r="O98" s="21">
        <f t="shared" si="49"/>
        <v>402.61</v>
      </c>
      <c r="P98" s="21">
        <f t="shared" si="50"/>
        <v>1207.83</v>
      </c>
      <c r="Q98" s="21">
        <f t="shared" si="51"/>
        <v>35832.589999999997</v>
      </c>
      <c r="S98" s="21">
        <f t="shared" si="59"/>
        <v>37040.42</v>
      </c>
      <c r="T98" s="24">
        <v>37.5</v>
      </c>
      <c r="U98" s="19">
        <f>+T98-F98</f>
        <v>-12.5</v>
      </c>
      <c r="V98" s="22">
        <f t="shared" si="53"/>
        <v>-150</v>
      </c>
      <c r="W98" s="5">
        <f t="shared" si="54"/>
        <v>218</v>
      </c>
      <c r="X98" s="21">
        <f t="shared" si="55"/>
        <v>169.91018348623854</v>
      </c>
      <c r="Y98" s="21">
        <f t="shared" si="56"/>
        <v>2038.9222018348623</v>
      </c>
      <c r="Z98" s="21">
        <f t="shared" si="57"/>
        <v>35001.497798165139</v>
      </c>
      <c r="AA98" s="21">
        <f t="shared" si="58"/>
        <v>-831.09220183485741</v>
      </c>
      <c r="AC98" s="5">
        <v>2038.9222018348623</v>
      </c>
      <c r="AD98" s="5">
        <v>0</v>
      </c>
      <c r="AE98" s="5">
        <f t="shared" si="47"/>
        <v>2038.9222018348623</v>
      </c>
    </row>
    <row r="99" spans="1:31" ht="12.75" hidden="1" customHeight="1" x14ac:dyDescent="0.35">
      <c r="A99" s="17" t="s">
        <v>218</v>
      </c>
      <c r="B99" s="17" t="s">
        <v>219</v>
      </c>
      <c r="C99" s="17" t="s">
        <v>220</v>
      </c>
      <c r="D99" s="18">
        <v>25385</v>
      </c>
      <c r="E99" s="17" t="s">
        <v>118</v>
      </c>
      <c r="F99" s="19">
        <v>50</v>
      </c>
      <c r="G99" s="17">
        <v>0</v>
      </c>
      <c r="H99" s="17">
        <v>0</v>
      </c>
      <c r="I99" s="20">
        <f t="shared" si="37"/>
        <v>0</v>
      </c>
      <c r="J99" s="21">
        <v>-8841</v>
      </c>
      <c r="K99" s="18">
        <v>44804</v>
      </c>
      <c r="L99" s="21">
        <v>-8841</v>
      </c>
      <c r="M99" s="21">
        <v>0</v>
      </c>
      <c r="N99" s="21">
        <v>0</v>
      </c>
      <c r="O99" s="21">
        <f t="shared" si="38"/>
        <v>0</v>
      </c>
      <c r="P99" s="21">
        <f t="shared" si="50"/>
        <v>0</v>
      </c>
      <c r="Q99" s="21">
        <f t="shared" si="51"/>
        <v>0</v>
      </c>
      <c r="S99" s="21">
        <f t="shared" si="41"/>
        <v>0</v>
      </c>
      <c r="T99" s="24">
        <v>37.5</v>
      </c>
      <c r="U99" s="19">
        <v>0</v>
      </c>
      <c r="V99" s="22">
        <f t="shared" si="43"/>
        <v>0</v>
      </c>
      <c r="W99" s="5">
        <v>0</v>
      </c>
      <c r="X99" s="21">
        <v>0</v>
      </c>
      <c r="Y99" s="21">
        <v>0</v>
      </c>
      <c r="Z99" s="21">
        <f t="shared" si="57"/>
        <v>0</v>
      </c>
      <c r="AA99" s="21">
        <f>+Z99-Q99</f>
        <v>0</v>
      </c>
      <c r="AC99" s="5">
        <v>0</v>
      </c>
      <c r="AD99" s="5">
        <v>0</v>
      </c>
      <c r="AE99" s="5">
        <f t="shared" si="47"/>
        <v>0</v>
      </c>
    </row>
    <row r="100" spans="1:31" ht="12.75" hidden="1" customHeight="1" x14ac:dyDescent="0.35">
      <c r="A100" s="17" t="s">
        <v>221</v>
      </c>
      <c r="B100" s="17" t="s">
        <v>222</v>
      </c>
      <c r="C100" s="17" t="s">
        <v>223</v>
      </c>
      <c r="D100" s="18">
        <v>25385</v>
      </c>
      <c r="E100" s="17" t="s">
        <v>118</v>
      </c>
      <c r="F100" s="19">
        <v>50</v>
      </c>
      <c r="G100" s="17">
        <v>0</v>
      </c>
      <c r="H100" s="17">
        <v>0</v>
      </c>
      <c r="I100" s="20">
        <f t="shared" si="37"/>
        <v>0</v>
      </c>
      <c r="J100" s="21">
        <v>8841</v>
      </c>
      <c r="K100" s="18">
        <v>44804</v>
      </c>
      <c r="L100" s="21">
        <v>8841</v>
      </c>
      <c r="M100" s="21">
        <v>0</v>
      </c>
      <c r="N100" s="21">
        <v>0</v>
      </c>
      <c r="O100" s="21">
        <f t="shared" si="38"/>
        <v>0</v>
      </c>
      <c r="P100" s="21">
        <f t="shared" si="50"/>
        <v>0</v>
      </c>
      <c r="Q100" s="21">
        <f t="shared" si="51"/>
        <v>0</v>
      </c>
      <c r="S100" s="21">
        <f t="shared" si="41"/>
        <v>0</v>
      </c>
      <c r="T100" s="24">
        <v>37.5</v>
      </c>
      <c r="U100" s="19">
        <v>0</v>
      </c>
      <c r="V100" s="22">
        <f t="shared" si="43"/>
        <v>0</v>
      </c>
      <c r="W100" s="5">
        <v>0</v>
      </c>
      <c r="X100" s="21">
        <v>0</v>
      </c>
      <c r="Y100" s="21">
        <v>0</v>
      </c>
      <c r="Z100" s="21">
        <f t="shared" si="57"/>
        <v>0</v>
      </c>
      <c r="AA100" s="21">
        <f t="shared" ref="AA100:AA116" si="60">+Z100-Q100</f>
        <v>0</v>
      </c>
      <c r="AC100" s="5">
        <v>0</v>
      </c>
      <c r="AD100" s="5">
        <v>0</v>
      </c>
      <c r="AE100" s="5">
        <f t="shared" si="47"/>
        <v>0</v>
      </c>
    </row>
    <row r="101" spans="1:31" ht="12.75" hidden="1" customHeight="1" x14ac:dyDescent="0.35">
      <c r="A101" s="17" t="s">
        <v>224</v>
      </c>
      <c r="B101" s="17" t="s">
        <v>225</v>
      </c>
      <c r="C101" s="17" t="s">
        <v>223</v>
      </c>
      <c r="D101" s="18">
        <v>25385</v>
      </c>
      <c r="E101" s="17" t="s">
        <v>118</v>
      </c>
      <c r="F101" s="19">
        <v>50</v>
      </c>
      <c r="G101" s="17">
        <v>0</v>
      </c>
      <c r="H101" s="17">
        <v>0</v>
      </c>
      <c r="I101" s="20">
        <f t="shared" si="37"/>
        <v>0</v>
      </c>
      <c r="J101" s="21">
        <v>-8841</v>
      </c>
      <c r="K101" s="18">
        <v>44804</v>
      </c>
      <c r="L101" s="21">
        <v>-8841</v>
      </c>
      <c r="M101" s="21">
        <v>0</v>
      </c>
      <c r="N101" s="21">
        <v>0</v>
      </c>
      <c r="O101" s="21">
        <f t="shared" si="38"/>
        <v>0</v>
      </c>
      <c r="P101" s="21">
        <f t="shared" si="50"/>
        <v>0</v>
      </c>
      <c r="Q101" s="21">
        <f t="shared" si="51"/>
        <v>0</v>
      </c>
      <c r="S101" s="21">
        <f t="shared" si="41"/>
        <v>0</v>
      </c>
      <c r="T101" s="24">
        <v>37.5</v>
      </c>
      <c r="U101" s="19">
        <v>0</v>
      </c>
      <c r="V101" s="22">
        <f t="shared" si="43"/>
        <v>0</v>
      </c>
      <c r="W101" s="5">
        <v>0</v>
      </c>
      <c r="X101" s="21">
        <v>0</v>
      </c>
      <c r="Y101" s="21">
        <v>0</v>
      </c>
      <c r="Z101" s="21">
        <f t="shared" si="57"/>
        <v>0</v>
      </c>
      <c r="AA101" s="21">
        <f t="shared" si="60"/>
        <v>0</v>
      </c>
      <c r="AC101" s="5">
        <v>0</v>
      </c>
      <c r="AD101" s="5">
        <v>0</v>
      </c>
      <c r="AE101" s="5">
        <f t="shared" si="47"/>
        <v>0</v>
      </c>
    </row>
    <row r="102" spans="1:31" ht="12.75" customHeight="1" x14ac:dyDescent="0.35">
      <c r="A102" s="17" t="s">
        <v>226</v>
      </c>
      <c r="B102" s="17" t="s">
        <v>227</v>
      </c>
      <c r="C102" s="17" t="s">
        <v>228</v>
      </c>
      <c r="D102" s="18">
        <v>39448</v>
      </c>
      <c r="E102" s="17" t="s">
        <v>118</v>
      </c>
      <c r="F102" s="19">
        <v>50</v>
      </c>
      <c r="G102" s="17">
        <v>35</v>
      </c>
      <c r="H102" s="17">
        <v>4</v>
      </c>
      <c r="I102" s="20">
        <f t="shared" si="37"/>
        <v>424</v>
      </c>
      <c r="J102" s="21">
        <v>120456.37</v>
      </c>
      <c r="K102" s="18">
        <v>44804</v>
      </c>
      <c r="L102" s="21">
        <v>35333.9</v>
      </c>
      <c r="M102" s="21">
        <v>85122.47</v>
      </c>
      <c r="N102" s="21">
        <v>1606.08</v>
      </c>
      <c r="O102" s="21">
        <f t="shared" si="38"/>
        <v>803.04</v>
      </c>
      <c r="P102" s="21">
        <f t="shared" si="50"/>
        <v>2409.12</v>
      </c>
      <c r="Q102" s="21">
        <f t="shared" si="51"/>
        <v>84319.430000000008</v>
      </c>
      <c r="S102" s="21">
        <f>+M102+N102</f>
        <v>86728.55</v>
      </c>
      <c r="T102" s="24">
        <v>37.5</v>
      </c>
      <c r="U102" s="19">
        <f t="shared" ref="U102:U114" si="61">+T102-F102</f>
        <v>-12.5</v>
      </c>
      <c r="V102" s="22">
        <f t="shared" si="43"/>
        <v>-150</v>
      </c>
      <c r="W102" s="5">
        <f t="shared" ref="W102:W107" si="62">+I102+8+V102</f>
        <v>282</v>
      </c>
      <c r="X102" s="21">
        <f t="shared" ref="X102:X107" si="63">+S102/W102</f>
        <v>307.54804964539011</v>
      </c>
      <c r="Y102" s="21">
        <f t="shared" ref="Y102:Y107" si="64">+X102*12</f>
        <v>3690.5765957446811</v>
      </c>
      <c r="Z102" s="21">
        <f t="shared" si="57"/>
        <v>83037.973404255317</v>
      </c>
      <c r="AA102" s="21">
        <f t="shared" si="60"/>
        <v>-1281.4565957446903</v>
      </c>
      <c r="AC102" s="5">
        <v>3690.5765957446811</v>
      </c>
      <c r="AD102" s="5">
        <v>0</v>
      </c>
      <c r="AE102" s="5">
        <f t="shared" si="47"/>
        <v>3690.5765957446811</v>
      </c>
    </row>
    <row r="103" spans="1:31" ht="12.75" customHeight="1" x14ac:dyDescent="0.35">
      <c r="A103" s="17" t="s">
        <v>229</v>
      </c>
      <c r="B103" s="17" t="s">
        <v>230</v>
      </c>
      <c r="C103" s="17" t="s">
        <v>231</v>
      </c>
      <c r="D103" s="18">
        <v>39448</v>
      </c>
      <c r="E103" s="17" t="s">
        <v>118</v>
      </c>
      <c r="F103" s="19">
        <v>50</v>
      </c>
      <c r="G103" s="17">
        <v>35</v>
      </c>
      <c r="H103" s="17">
        <v>4</v>
      </c>
      <c r="I103" s="20">
        <f t="shared" si="37"/>
        <v>424</v>
      </c>
      <c r="J103" s="21">
        <v>58646.44</v>
      </c>
      <c r="K103" s="18">
        <v>44804</v>
      </c>
      <c r="L103" s="21">
        <v>17202.97</v>
      </c>
      <c r="M103" s="21">
        <v>41443.47</v>
      </c>
      <c r="N103" s="21">
        <v>781.95</v>
      </c>
      <c r="O103" s="21">
        <f t="shared" si="38"/>
        <v>390.97500000000002</v>
      </c>
      <c r="P103" s="21">
        <f t="shared" si="50"/>
        <v>1172.9250000000002</v>
      </c>
      <c r="Q103" s="21">
        <f t="shared" si="51"/>
        <v>41052.495000000003</v>
      </c>
      <c r="S103" s="21">
        <f t="shared" si="41"/>
        <v>42225.42</v>
      </c>
      <c r="T103" s="24">
        <v>37.5</v>
      </c>
      <c r="U103" s="19">
        <f t="shared" si="61"/>
        <v>-12.5</v>
      </c>
      <c r="V103" s="22">
        <f t="shared" si="43"/>
        <v>-150</v>
      </c>
      <c r="W103" s="5">
        <f t="shared" si="62"/>
        <v>282</v>
      </c>
      <c r="X103" s="21">
        <f t="shared" si="63"/>
        <v>149.73553191489361</v>
      </c>
      <c r="Y103" s="21">
        <f t="shared" si="64"/>
        <v>1796.8263829787234</v>
      </c>
      <c r="Z103" s="21">
        <f t="shared" si="57"/>
        <v>40428.593617021274</v>
      </c>
      <c r="AA103" s="21">
        <f t="shared" si="60"/>
        <v>-623.90138297872909</v>
      </c>
      <c r="AC103" s="5">
        <v>1796.8263829787234</v>
      </c>
      <c r="AD103" s="5">
        <v>0</v>
      </c>
      <c r="AE103" s="5">
        <f t="shared" si="47"/>
        <v>1796.8263829787234</v>
      </c>
    </row>
    <row r="104" spans="1:31" ht="12.75" customHeight="1" x14ac:dyDescent="0.35">
      <c r="A104" s="17" t="s">
        <v>232</v>
      </c>
      <c r="B104" s="17" t="s">
        <v>233</v>
      </c>
      <c r="C104" s="17" t="s">
        <v>234</v>
      </c>
      <c r="D104" s="18">
        <v>39448</v>
      </c>
      <c r="E104" s="17" t="s">
        <v>118</v>
      </c>
      <c r="F104" s="19">
        <v>50</v>
      </c>
      <c r="G104" s="17">
        <v>35</v>
      </c>
      <c r="H104" s="17">
        <v>4</v>
      </c>
      <c r="I104" s="20">
        <f t="shared" si="37"/>
        <v>424</v>
      </c>
      <c r="J104" s="21">
        <v>118003.81</v>
      </c>
      <c r="K104" s="18">
        <v>44804</v>
      </c>
      <c r="L104" s="21">
        <v>34614.5</v>
      </c>
      <c r="M104" s="21">
        <v>83389.31</v>
      </c>
      <c r="N104" s="21">
        <v>1573.38</v>
      </c>
      <c r="O104" s="21">
        <f t="shared" si="38"/>
        <v>786.69</v>
      </c>
      <c r="P104" s="21">
        <f t="shared" si="50"/>
        <v>2360.0700000000002</v>
      </c>
      <c r="Q104" s="21">
        <f t="shared" si="51"/>
        <v>82602.62</v>
      </c>
      <c r="S104" s="21">
        <f t="shared" si="41"/>
        <v>84962.69</v>
      </c>
      <c r="T104" s="24">
        <v>37.5</v>
      </c>
      <c r="U104" s="19">
        <f t="shared" si="61"/>
        <v>-12.5</v>
      </c>
      <c r="V104" s="22">
        <f t="shared" si="43"/>
        <v>-150</v>
      </c>
      <c r="W104" s="5">
        <f t="shared" si="62"/>
        <v>282</v>
      </c>
      <c r="X104" s="21">
        <f t="shared" si="63"/>
        <v>301.28613475177303</v>
      </c>
      <c r="Y104" s="21">
        <f t="shared" si="64"/>
        <v>3615.4336170212764</v>
      </c>
      <c r="Z104" s="21">
        <f t="shared" si="57"/>
        <v>81347.256382978725</v>
      </c>
      <c r="AA104" s="21">
        <f t="shared" si="60"/>
        <v>-1255.3636170212703</v>
      </c>
      <c r="AC104" s="5">
        <v>3615.4336170212764</v>
      </c>
      <c r="AD104" s="5">
        <v>0</v>
      </c>
      <c r="AE104" s="5">
        <f t="shared" si="47"/>
        <v>3615.4336170212764</v>
      </c>
    </row>
    <row r="105" spans="1:31" ht="12.75" customHeight="1" x14ac:dyDescent="0.35">
      <c r="A105" s="17" t="s">
        <v>235</v>
      </c>
      <c r="B105" s="17" t="s">
        <v>236</v>
      </c>
      <c r="C105" s="17" t="s">
        <v>237</v>
      </c>
      <c r="D105" s="18">
        <v>39448</v>
      </c>
      <c r="E105" s="17" t="s">
        <v>118</v>
      </c>
      <c r="F105" s="19">
        <v>50</v>
      </c>
      <c r="G105" s="17">
        <v>35</v>
      </c>
      <c r="H105" s="17">
        <v>4</v>
      </c>
      <c r="I105" s="20">
        <f t="shared" si="37"/>
        <v>424</v>
      </c>
      <c r="J105" s="21">
        <v>98336.51</v>
      </c>
      <c r="K105" s="18">
        <v>44804</v>
      </c>
      <c r="L105" s="21">
        <v>28845.37</v>
      </c>
      <c r="M105" s="21">
        <v>69491.14</v>
      </c>
      <c r="N105" s="21">
        <v>1311.15</v>
      </c>
      <c r="O105" s="21">
        <f t="shared" si="38"/>
        <v>655.57500000000005</v>
      </c>
      <c r="P105" s="21">
        <f t="shared" si="50"/>
        <v>1966.7250000000001</v>
      </c>
      <c r="Q105" s="21">
        <f t="shared" si="51"/>
        <v>68835.565000000002</v>
      </c>
      <c r="S105" s="21">
        <f t="shared" si="41"/>
        <v>70802.289999999994</v>
      </c>
      <c r="T105" s="24">
        <v>37.5</v>
      </c>
      <c r="U105" s="19">
        <f t="shared" si="61"/>
        <v>-12.5</v>
      </c>
      <c r="V105" s="22">
        <f t="shared" si="43"/>
        <v>-150</v>
      </c>
      <c r="W105" s="5">
        <f t="shared" si="62"/>
        <v>282</v>
      </c>
      <c r="X105" s="21">
        <f t="shared" si="63"/>
        <v>251.0719503546099</v>
      </c>
      <c r="Y105" s="21">
        <f t="shared" si="64"/>
        <v>3012.8634042553185</v>
      </c>
      <c r="Z105" s="21">
        <f t="shared" si="57"/>
        <v>67789.426595744677</v>
      </c>
      <c r="AA105" s="21">
        <f t="shared" si="60"/>
        <v>-1046.1384042553254</v>
      </c>
      <c r="AC105" s="5">
        <v>3012.8634042553185</v>
      </c>
      <c r="AD105" s="5">
        <v>0</v>
      </c>
      <c r="AE105" s="5">
        <f t="shared" si="47"/>
        <v>3012.8634042553185</v>
      </c>
    </row>
    <row r="106" spans="1:31" ht="12.75" customHeight="1" x14ac:dyDescent="0.35">
      <c r="A106" s="17" t="s">
        <v>238</v>
      </c>
      <c r="B106" s="17" t="s">
        <v>239</v>
      </c>
      <c r="C106" s="17" t="s">
        <v>240</v>
      </c>
      <c r="D106" s="18">
        <v>41548</v>
      </c>
      <c r="E106" s="17" t="s">
        <v>118</v>
      </c>
      <c r="F106" s="19">
        <v>50</v>
      </c>
      <c r="G106" s="17">
        <v>41</v>
      </c>
      <c r="H106" s="17">
        <v>1</v>
      </c>
      <c r="I106" s="20">
        <f t="shared" si="37"/>
        <v>493</v>
      </c>
      <c r="J106" s="21">
        <v>339179.84</v>
      </c>
      <c r="K106" s="18">
        <v>44804</v>
      </c>
      <c r="L106" s="21">
        <v>60487.1</v>
      </c>
      <c r="M106" s="21">
        <v>278692.74</v>
      </c>
      <c r="N106" s="21">
        <v>4522.3999999999996</v>
      </c>
      <c r="O106" s="21">
        <f t="shared" si="38"/>
        <v>2261.1999999999998</v>
      </c>
      <c r="P106" s="21">
        <f t="shared" si="50"/>
        <v>6783.5999999999995</v>
      </c>
      <c r="Q106" s="21">
        <f t="shared" si="51"/>
        <v>276431.53999999998</v>
      </c>
      <c r="S106" s="21">
        <f>+M106+N106</f>
        <v>283215.14</v>
      </c>
      <c r="T106" s="24">
        <v>37.5</v>
      </c>
      <c r="U106" s="19">
        <f t="shared" si="61"/>
        <v>-12.5</v>
      </c>
      <c r="V106" s="22">
        <f t="shared" si="43"/>
        <v>-150</v>
      </c>
      <c r="W106" s="5">
        <f t="shared" si="62"/>
        <v>351</v>
      </c>
      <c r="X106" s="21">
        <f t="shared" si="63"/>
        <v>806.88074074074075</v>
      </c>
      <c r="Y106" s="21">
        <f t="shared" si="64"/>
        <v>9682.568888888889</v>
      </c>
      <c r="Z106" s="21">
        <f t="shared" si="57"/>
        <v>273532.57111111115</v>
      </c>
      <c r="AA106" s="21">
        <f t="shared" si="60"/>
        <v>-2898.968888888834</v>
      </c>
      <c r="AC106" s="5">
        <v>9682.568888888889</v>
      </c>
      <c r="AD106" s="5">
        <v>0</v>
      </c>
      <c r="AE106" s="5">
        <f t="shared" si="47"/>
        <v>9682.568888888889</v>
      </c>
    </row>
    <row r="107" spans="1:31" ht="12.75" customHeight="1" x14ac:dyDescent="0.35">
      <c r="A107" s="17" t="s">
        <v>241</v>
      </c>
      <c r="B107" s="17" t="s">
        <v>242</v>
      </c>
      <c r="C107" s="17" t="s">
        <v>243</v>
      </c>
      <c r="D107" s="18">
        <v>41548</v>
      </c>
      <c r="E107" s="17" t="s">
        <v>118</v>
      </c>
      <c r="F107" s="19">
        <v>50</v>
      </c>
      <c r="G107" s="17">
        <v>41</v>
      </c>
      <c r="H107" s="17">
        <v>1</v>
      </c>
      <c r="I107" s="20">
        <f t="shared" si="37"/>
        <v>493</v>
      </c>
      <c r="J107" s="21">
        <v>-35000</v>
      </c>
      <c r="K107" s="18">
        <v>44804</v>
      </c>
      <c r="L107" s="21">
        <v>-6241.66</v>
      </c>
      <c r="M107" s="21">
        <v>-28758.34</v>
      </c>
      <c r="N107" s="21">
        <v>-466.66</v>
      </c>
      <c r="O107" s="21">
        <f t="shared" si="38"/>
        <v>-233.33</v>
      </c>
      <c r="P107" s="21">
        <f t="shared" si="50"/>
        <v>-699.99</v>
      </c>
      <c r="Q107" s="21">
        <f t="shared" si="51"/>
        <v>-28525.01</v>
      </c>
      <c r="S107" s="21">
        <f>+M107+N107</f>
        <v>-29225</v>
      </c>
      <c r="T107" s="24">
        <v>37.5</v>
      </c>
      <c r="U107" s="19">
        <f t="shared" si="61"/>
        <v>-12.5</v>
      </c>
      <c r="V107" s="22">
        <f t="shared" si="43"/>
        <v>-150</v>
      </c>
      <c r="W107" s="5">
        <f t="shared" si="62"/>
        <v>351</v>
      </c>
      <c r="X107" s="21">
        <f t="shared" si="63"/>
        <v>-83.262108262108256</v>
      </c>
      <c r="Y107" s="21">
        <f t="shared" si="64"/>
        <v>-999.14529914529908</v>
      </c>
      <c r="Z107" s="21">
        <f t="shared" si="57"/>
        <v>-28225.854700854699</v>
      </c>
      <c r="AA107" s="21">
        <f t="shared" si="60"/>
        <v>299.15529914529907</v>
      </c>
      <c r="AC107" s="5">
        <v>-999.14529914529908</v>
      </c>
      <c r="AD107" s="5">
        <v>0</v>
      </c>
      <c r="AE107" s="5">
        <f t="shared" si="47"/>
        <v>-999.14529914529908</v>
      </c>
    </row>
    <row r="108" spans="1:31" ht="12.75" customHeight="1" x14ac:dyDescent="0.35">
      <c r="A108" s="17" t="s">
        <v>244</v>
      </c>
      <c r="B108" s="17" t="s">
        <v>245</v>
      </c>
      <c r="C108" s="17" t="s">
        <v>246</v>
      </c>
      <c r="D108" s="18">
        <v>41639</v>
      </c>
      <c r="E108" s="17" t="s">
        <v>44</v>
      </c>
      <c r="F108" s="19">
        <v>0</v>
      </c>
      <c r="G108" s="17">
        <v>0</v>
      </c>
      <c r="H108" s="17">
        <v>0</v>
      </c>
      <c r="I108" s="20">
        <f t="shared" si="37"/>
        <v>0</v>
      </c>
      <c r="J108" s="21">
        <v>-227958</v>
      </c>
      <c r="K108" s="18">
        <v>44804</v>
      </c>
      <c r="L108" s="21">
        <v>-227958</v>
      </c>
      <c r="M108" s="21">
        <v>0</v>
      </c>
      <c r="N108" s="21">
        <v>0</v>
      </c>
      <c r="O108" s="21">
        <f t="shared" si="38"/>
        <v>0</v>
      </c>
      <c r="P108" s="21">
        <f t="shared" si="50"/>
        <v>0</v>
      </c>
      <c r="Q108" s="21">
        <f t="shared" si="51"/>
        <v>0</v>
      </c>
      <c r="S108" s="21">
        <f t="shared" si="41"/>
        <v>0</v>
      </c>
      <c r="T108" s="24">
        <v>37.5</v>
      </c>
      <c r="U108" s="19">
        <f t="shared" si="61"/>
        <v>37.5</v>
      </c>
      <c r="V108" s="22">
        <f t="shared" si="43"/>
        <v>450</v>
      </c>
      <c r="W108" s="5">
        <v>0</v>
      </c>
      <c r="X108" s="21">
        <v>0</v>
      </c>
      <c r="Y108" s="21">
        <v>0</v>
      </c>
      <c r="Z108" s="21">
        <f t="shared" si="57"/>
        <v>0</v>
      </c>
      <c r="AA108" s="21">
        <f t="shared" si="60"/>
        <v>0</v>
      </c>
      <c r="AC108" s="5">
        <v>0</v>
      </c>
      <c r="AD108" s="5">
        <v>0</v>
      </c>
      <c r="AE108" s="5">
        <f t="shared" si="47"/>
        <v>0</v>
      </c>
    </row>
    <row r="109" spans="1:31" ht="12.75" customHeight="1" x14ac:dyDescent="0.35">
      <c r="A109" s="17" t="s">
        <v>247</v>
      </c>
      <c r="B109" s="17" t="s">
        <v>248</v>
      </c>
      <c r="C109" s="17" t="s">
        <v>249</v>
      </c>
      <c r="D109" s="18">
        <v>41640</v>
      </c>
      <c r="E109" s="17" t="s">
        <v>118</v>
      </c>
      <c r="F109" s="19">
        <v>50</v>
      </c>
      <c r="G109" s="17">
        <v>41</v>
      </c>
      <c r="H109" s="17">
        <v>4</v>
      </c>
      <c r="I109" s="20">
        <f t="shared" si="37"/>
        <v>496</v>
      </c>
      <c r="J109" s="21">
        <v>-164330</v>
      </c>
      <c r="K109" s="18">
        <v>44804</v>
      </c>
      <c r="L109" s="21">
        <v>-28483.86</v>
      </c>
      <c r="M109" s="21">
        <v>-135846.14000000001</v>
      </c>
      <c r="N109" s="21">
        <v>-2191.06</v>
      </c>
      <c r="O109" s="21">
        <f t="shared" si="38"/>
        <v>-1095.53</v>
      </c>
      <c r="P109" s="21">
        <f t="shared" si="50"/>
        <v>-3286.59</v>
      </c>
      <c r="Q109" s="21">
        <f t="shared" si="51"/>
        <v>-134750.61000000002</v>
      </c>
      <c r="S109" s="21">
        <f t="shared" si="41"/>
        <v>-138037.20000000001</v>
      </c>
      <c r="T109" s="24">
        <v>37.5</v>
      </c>
      <c r="U109" s="19">
        <f t="shared" si="61"/>
        <v>-12.5</v>
      </c>
      <c r="V109" s="22">
        <f t="shared" si="43"/>
        <v>-150</v>
      </c>
      <c r="W109" s="5">
        <f t="shared" ref="W109" si="65">+I109+8+V109</f>
        <v>354</v>
      </c>
      <c r="X109" s="21">
        <f t="shared" ref="X109" si="66">+S109/W109</f>
        <v>-389.935593220339</v>
      </c>
      <c r="Y109" s="21">
        <f t="shared" ref="Y109" si="67">+X109*12</f>
        <v>-4679.2271186440685</v>
      </c>
      <c r="Z109" s="21">
        <f t="shared" si="57"/>
        <v>-133357.97288135593</v>
      </c>
      <c r="AA109" s="21">
        <f t="shared" si="60"/>
        <v>1392.6371186440811</v>
      </c>
      <c r="AC109" s="5">
        <v>-4679.2271186440685</v>
      </c>
      <c r="AD109" s="5">
        <v>0</v>
      </c>
      <c r="AE109" s="5">
        <f t="shared" si="47"/>
        <v>-4679.2271186440685</v>
      </c>
    </row>
    <row r="110" spans="1:31" ht="12.75" customHeight="1" x14ac:dyDescent="0.35">
      <c r="A110" s="17" t="s">
        <v>250</v>
      </c>
      <c r="B110" s="17" t="s">
        <v>251</v>
      </c>
      <c r="C110" s="17" t="s">
        <v>249</v>
      </c>
      <c r="D110" s="18">
        <v>41640</v>
      </c>
      <c r="E110" s="17" t="s">
        <v>44</v>
      </c>
      <c r="F110" s="19">
        <v>0</v>
      </c>
      <c r="G110" s="17">
        <v>0</v>
      </c>
      <c r="H110" s="17">
        <v>0</v>
      </c>
      <c r="I110" s="20">
        <f t="shared" si="37"/>
        <v>0</v>
      </c>
      <c r="J110" s="21">
        <v>164330</v>
      </c>
      <c r="K110" s="18">
        <v>44804</v>
      </c>
      <c r="L110" s="21">
        <v>0</v>
      </c>
      <c r="M110" s="21">
        <v>164330</v>
      </c>
      <c r="N110" s="21">
        <v>0</v>
      </c>
      <c r="O110" s="21">
        <f t="shared" si="38"/>
        <v>0</v>
      </c>
      <c r="P110" s="21">
        <f t="shared" si="50"/>
        <v>0</v>
      </c>
      <c r="Q110" s="21">
        <f t="shared" si="51"/>
        <v>164330</v>
      </c>
      <c r="S110" s="21">
        <f t="shared" si="41"/>
        <v>164330</v>
      </c>
      <c r="T110" s="24">
        <v>37.5</v>
      </c>
      <c r="U110" s="19">
        <f t="shared" si="61"/>
        <v>37.5</v>
      </c>
      <c r="V110" s="22">
        <f t="shared" si="43"/>
        <v>450</v>
      </c>
      <c r="W110" s="5">
        <v>0</v>
      </c>
      <c r="X110" s="21">
        <v>0</v>
      </c>
      <c r="Y110" s="21">
        <v>0</v>
      </c>
      <c r="Z110" s="21">
        <f t="shared" si="57"/>
        <v>164330</v>
      </c>
      <c r="AA110" s="21">
        <f t="shared" si="60"/>
        <v>0</v>
      </c>
      <c r="AC110" s="5">
        <v>0</v>
      </c>
      <c r="AD110" s="5">
        <v>0</v>
      </c>
      <c r="AE110" s="5">
        <f t="shared" si="47"/>
        <v>0</v>
      </c>
    </row>
    <row r="111" spans="1:31" ht="12.75" customHeight="1" x14ac:dyDescent="0.35">
      <c r="A111" s="17" t="s">
        <v>252</v>
      </c>
      <c r="B111" s="17" t="s">
        <v>239</v>
      </c>
      <c r="C111" s="17" t="s">
        <v>253</v>
      </c>
      <c r="D111" s="18">
        <v>43009</v>
      </c>
      <c r="E111" s="17" t="s">
        <v>118</v>
      </c>
      <c r="F111" s="19">
        <v>50</v>
      </c>
      <c r="G111" s="17">
        <v>45</v>
      </c>
      <c r="H111" s="17">
        <v>1</v>
      </c>
      <c r="I111" s="20">
        <f t="shared" si="37"/>
        <v>541</v>
      </c>
      <c r="J111" s="21">
        <v>276855.34999999998</v>
      </c>
      <c r="K111" s="18">
        <v>44804</v>
      </c>
      <c r="L111" s="21">
        <v>27224.12</v>
      </c>
      <c r="M111" s="21">
        <v>249631.23</v>
      </c>
      <c r="N111" s="21">
        <v>3691.4</v>
      </c>
      <c r="O111" s="21">
        <f t="shared" si="38"/>
        <v>1845.7</v>
      </c>
      <c r="P111" s="21">
        <f t="shared" si="50"/>
        <v>5537.1</v>
      </c>
      <c r="Q111" s="21">
        <f t="shared" si="51"/>
        <v>247785.53</v>
      </c>
      <c r="S111" s="21">
        <f t="shared" si="41"/>
        <v>253322.63</v>
      </c>
      <c r="T111" s="24">
        <v>37.5</v>
      </c>
      <c r="U111" s="19">
        <f t="shared" si="61"/>
        <v>-12.5</v>
      </c>
      <c r="V111" s="22">
        <f t="shared" si="43"/>
        <v>-150</v>
      </c>
      <c r="W111" s="5">
        <f t="shared" ref="W111" si="68">+I111+8+V111</f>
        <v>399</v>
      </c>
      <c r="X111" s="21">
        <f t="shared" ref="X111" si="69">+S111/W111</f>
        <v>634.89380952380952</v>
      </c>
      <c r="Y111" s="21">
        <f t="shared" ref="Y111:Y113" si="70">+X111*12</f>
        <v>7618.7257142857143</v>
      </c>
      <c r="Z111" s="21">
        <f t="shared" si="57"/>
        <v>245703.90428571429</v>
      </c>
      <c r="AA111" s="21">
        <f t="shared" si="60"/>
        <v>-2081.6257142857066</v>
      </c>
      <c r="AC111" s="5">
        <v>7618.7257142857143</v>
      </c>
      <c r="AD111" s="5">
        <v>0</v>
      </c>
      <c r="AE111" s="5">
        <f t="shared" si="47"/>
        <v>7618.7257142857143</v>
      </c>
    </row>
    <row r="112" spans="1:31" ht="12.75" customHeight="1" x14ac:dyDescent="0.35">
      <c r="A112" s="17" t="s">
        <v>254</v>
      </c>
      <c r="B112" s="17" t="s">
        <v>239</v>
      </c>
      <c r="C112" s="17" t="s">
        <v>255</v>
      </c>
      <c r="D112" s="18">
        <v>43100</v>
      </c>
      <c r="E112" s="17" t="s">
        <v>118</v>
      </c>
      <c r="F112" s="19">
        <v>50</v>
      </c>
      <c r="G112" s="17">
        <v>45</v>
      </c>
      <c r="H112" s="17">
        <v>4</v>
      </c>
      <c r="I112" s="20">
        <f t="shared" si="37"/>
        <v>544</v>
      </c>
      <c r="J112" s="21">
        <v>-65808.81</v>
      </c>
      <c r="K112" s="18">
        <v>44804</v>
      </c>
      <c r="L112" s="21">
        <v>-65808.81</v>
      </c>
      <c r="M112" s="21">
        <v>0</v>
      </c>
      <c r="N112" s="21">
        <v>0</v>
      </c>
      <c r="O112" s="21">
        <f t="shared" si="38"/>
        <v>0</v>
      </c>
      <c r="P112" s="21">
        <f t="shared" si="50"/>
        <v>0</v>
      </c>
      <c r="Q112" s="21">
        <f t="shared" si="51"/>
        <v>0</v>
      </c>
      <c r="S112" s="21">
        <f t="shared" si="41"/>
        <v>0</v>
      </c>
      <c r="T112" s="24">
        <v>37.5</v>
      </c>
      <c r="U112" s="19">
        <f t="shared" si="61"/>
        <v>-12.5</v>
      </c>
      <c r="V112" s="22">
        <v>0</v>
      </c>
      <c r="W112" s="5">
        <v>0</v>
      </c>
      <c r="X112" s="21">
        <v>0</v>
      </c>
      <c r="Y112" s="21">
        <f t="shared" si="70"/>
        <v>0</v>
      </c>
      <c r="Z112" s="21">
        <f t="shared" si="57"/>
        <v>0</v>
      </c>
      <c r="AA112" s="21">
        <f t="shared" si="60"/>
        <v>0</v>
      </c>
      <c r="AC112" s="5">
        <v>0</v>
      </c>
      <c r="AD112" s="5">
        <v>0</v>
      </c>
      <c r="AE112" s="5">
        <f t="shared" si="47"/>
        <v>0</v>
      </c>
    </row>
    <row r="113" spans="1:31" ht="12.75" customHeight="1" x14ac:dyDescent="0.35">
      <c r="A113" s="17" t="s">
        <v>256</v>
      </c>
      <c r="B113" s="17" t="s">
        <v>239</v>
      </c>
      <c r="C113" s="17" t="s">
        <v>255</v>
      </c>
      <c r="D113" s="18">
        <v>43100</v>
      </c>
      <c r="E113" s="17" t="s">
        <v>44</v>
      </c>
      <c r="F113" s="19">
        <v>0</v>
      </c>
      <c r="G113" s="17">
        <v>0</v>
      </c>
      <c r="H113" s="17">
        <v>0</v>
      </c>
      <c r="I113" s="20">
        <f t="shared" si="37"/>
        <v>0</v>
      </c>
      <c r="J113" s="21">
        <v>65808.81</v>
      </c>
      <c r="K113" s="18">
        <v>44804</v>
      </c>
      <c r="L113" s="21">
        <v>0</v>
      </c>
      <c r="M113" s="21">
        <v>65808.81</v>
      </c>
      <c r="N113" s="21">
        <v>0</v>
      </c>
      <c r="O113" s="21">
        <f t="shared" si="38"/>
        <v>0</v>
      </c>
      <c r="P113" s="21">
        <f t="shared" si="50"/>
        <v>0</v>
      </c>
      <c r="Q113" s="21">
        <f t="shared" si="51"/>
        <v>65808.81</v>
      </c>
      <c r="S113" s="21">
        <f t="shared" si="41"/>
        <v>65808.81</v>
      </c>
      <c r="T113" s="24">
        <v>37.5</v>
      </c>
      <c r="U113" s="19">
        <f t="shared" si="61"/>
        <v>37.5</v>
      </c>
      <c r="V113" s="22">
        <v>0</v>
      </c>
      <c r="W113" s="5">
        <v>0</v>
      </c>
      <c r="X113" s="21">
        <v>0</v>
      </c>
      <c r="Y113" s="21">
        <f t="shared" si="70"/>
        <v>0</v>
      </c>
      <c r="Z113" s="21">
        <f t="shared" si="57"/>
        <v>65808.81</v>
      </c>
      <c r="AA113" s="21">
        <f t="shared" si="60"/>
        <v>0</v>
      </c>
      <c r="AC113" s="5">
        <v>0</v>
      </c>
      <c r="AD113" s="5">
        <v>0</v>
      </c>
      <c r="AE113" s="5">
        <f t="shared" si="47"/>
        <v>0</v>
      </c>
    </row>
    <row r="114" spans="1:31" ht="12.75" customHeight="1" x14ac:dyDescent="0.35">
      <c r="A114" s="17" t="s">
        <v>257</v>
      </c>
      <c r="B114" s="17" t="s">
        <v>239</v>
      </c>
      <c r="C114" s="17" t="s">
        <v>258</v>
      </c>
      <c r="D114" s="18">
        <v>43101</v>
      </c>
      <c r="E114" s="17" t="s">
        <v>118</v>
      </c>
      <c r="F114" s="19">
        <v>1</v>
      </c>
      <c r="G114" s="17">
        <v>0</v>
      </c>
      <c r="H114" s="17">
        <v>0</v>
      </c>
      <c r="I114" s="20">
        <f t="shared" si="37"/>
        <v>0</v>
      </c>
      <c r="J114" s="21">
        <v>-1943</v>
      </c>
      <c r="K114" s="18">
        <v>44804</v>
      </c>
      <c r="L114" s="21">
        <v>-1943</v>
      </c>
      <c r="M114" s="21">
        <v>0</v>
      </c>
      <c r="N114" s="21">
        <v>0</v>
      </c>
      <c r="O114" s="21">
        <f t="shared" si="38"/>
        <v>0</v>
      </c>
      <c r="P114" s="21">
        <f t="shared" si="50"/>
        <v>0</v>
      </c>
      <c r="Q114" s="21">
        <f t="shared" si="51"/>
        <v>0</v>
      </c>
      <c r="S114" s="21">
        <f t="shared" si="41"/>
        <v>0</v>
      </c>
      <c r="T114" s="19">
        <v>1</v>
      </c>
      <c r="U114" s="19">
        <f t="shared" si="61"/>
        <v>0</v>
      </c>
      <c r="V114" s="22">
        <f t="shared" si="43"/>
        <v>0</v>
      </c>
      <c r="W114" s="5">
        <v>0</v>
      </c>
      <c r="X114" s="21">
        <v>0</v>
      </c>
      <c r="Y114" s="21">
        <f t="shared" ref="Y114:Y115" si="71">+U114-W114</f>
        <v>0</v>
      </c>
      <c r="Z114" s="21">
        <f t="shared" si="57"/>
        <v>0</v>
      </c>
      <c r="AA114" s="21">
        <f t="shared" si="60"/>
        <v>0</v>
      </c>
      <c r="AC114" s="5">
        <v>0</v>
      </c>
      <c r="AD114" s="5">
        <v>0</v>
      </c>
      <c r="AE114" s="5">
        <f t="shared" si="47"/>
        <v>0</v>
      </c>
    </row>
    <row r="115" spans="1:31" ht="12.75" customHeight="1" x14ac:dyDescent="0.35">
      <c r="A115" s="17" t="s">
        <v>259</v>
      </c>
      <c r="B115" s="17" t="s">
        <v>239</v>
      </c>
      <c r="C115" s="17" t="s">
        <v>258</v>
      </c>
      <c r="D115" s="18">
        <v>43101</v>
      </c>
      <c r="E115" s="17" t="s">
        <v>44</v>
      </c>
      <c r="F115" s="19">
        <v>0</v>
      </c>
      <c r="G115" s="17">
        <v>0</v>
      </c>
      <c r="H115" s="17">
        <v>0</v>
      </c>
      <c r="I115" s="20">
        <f t="shared" si="37"/>
        <v>0</v>
      </c>
      <c r="J115" s="21">
        <v>1943</v>
      </c>
      <c r="K115" s="18">
        <v>44804</v>
      </c>
      <c r="L115" s="21">
        <v>0</v>
      </c>
      <c r="M115" s="21">
        <v>1943</v>
      </c>
      <c r="N115" s="21">
        <v>0</v>
      </c>
      <c r="O115" s="21">
        <f t="shared" si="38"/>
        <v>0</v>
      </c>
      <c r="P115" s="21">
        <f t="shared" si="50"/>
        <v>0</v>
      </c>
      <c r="Q115" s="21">
        <f t="shared" si="51"/>
        <v>1943</v>
      </c>
      <c r="S115" s="21">
        <f t="shared" si="41"/>
        <v>1943</v>
      </c>
      <c r="T115" s="19">
        <v>0</v>
      </c>
      <c r="U115" s="19">
        <v>0</v>
      </c>
      <c r="V115" s="22">
        <f t="shared" si="43"/>
        <v>0</v>
      </c>
      <c r="W115" s="5">
        <v>0</v>
      </c>
      <c r="X115" s="21">
        <v>0</v>
      </c>
      <c r="Y115" s="21">
        <f t="shared" si="71"/>
        <v>0</v>
      </c>
      <c r="Z115" s="21">
        <f t="shared" si="57"/>
        <v>1943</v>
      </c>
      <c r="AA115" s="21">
        <f t="shared" si="60"/>
        <v>0</v>
      </c>
      <c r="AC115" s="5">
        <v>0</v>
      </c>
      <c r="AD115" s="5">
        <v>0</v>
      </c>
      <c r="AE115" s="5">
        <f t="shared" si="47"/>
        <v>0</v>
      </c>
    </row>
    <row r="116" spans="1:31" ht="12.75" customHeight="1" x14ac:dyDescent="0.35">
      <c r="A116" s="17" t="s">
        <v>260</v>
      </c>
      <c r="B116" s="17" t="s">
        <v>239</v>
      </c>
      <c r="C116" s="17" t="s">
        <v>261</v>
      </c>
      <c r="D116" s="18">
        <v>44105</v>
      </c>
      <c r="E116" s="17" t="s">
        <v>118</v>
      </c>
      <c r="F116" s="19">
        <v>50</v>
      </c>
      <c r="G116" s="17">
        <v>48</v>
      </c>
      <c r="H116" s="17">
        <v>1</v>
      </c>
      <c r="I116" s="20">
        <f t="shared" si="37"/>
        <v>577</v>
      </c>
      <c r="J116" s="21">
        <v>244578.98</v>
      </c>
      <c r="K116" s="18">
        <v>44804</v>
      </c>
      <c r="L116" s="21">
        <v>9375.5300000000007</v>
      </c>
      <c r="M116" s="21">
        <v>235203.45</v>
      </c>
      <c r="N116" s="21">
        <v>3261.05</v>
      </c>
      <c r="O116" s="21">
        <f>+N116/8*4</f>
        <v>1630.5250000000001</v>
      </c>
      <c r="P116" s="21">
        <f>+N116+O116</f>
        <v>4891.5750000000007</v>
      </c>
      <c r="Q116" s="21">
        <f>+M116-O116</f>
        <v>233572.92500000002</v>
      </c>
      <c r="S116" s="21">
        <f t="shared" si="41"/>
        <v>238464.5</v>
      </c>
      <c r="T116" s="24">
        <v>37.5</v>
      </c>
      <c r="U116" s="19">
        <f>+T116-F116</f>
        <v>-12.5</v>
      </c>
      <c r="V116" s="22">
        <f t="shared" si="43"/>
        <v>-150</v>
      </c>
      <c r="W116" s="5">
        <f t="shared" ref="W116" si="72">+I116+8+V116</f>
        <v>435</v>
      </c>
      <c r="X116" s="21">
        <f>+S116/W116</f>
        <v>548.19425287356319</v>
      </c>
      <c r="Y116" s="21">
        <f t="shared" ref="Y116" si="73">+X116*12</f>
        <v>6578.3310344827587</v>
      </c>
      <c r="Z116" s="21">
        <f t="shared" si="57"/>
        <v>231886.16896551725</v>
      </c>
      <c r="AA116" s="21">
        <f t="shared" si="60"/>
        <v>-1686.7560344827652</v>
      </c>
      <c r="AC116" s="5">
        <v>6578.3310344827587</v>
      </c>
      <c r="AD116" s="5">
        <v>0</v>
      </c>
      <c r="AE116" s="5">
        <f t="shared" si="47"/>
        <v>6578.3310344827587</v>
      </c>
    </row>
    <row r="117" spans="1:31" ht="12.75" customHeight="1" x14ac:dyDescent="0.4">
      <c r="A117" s="17" t="s">
        <v>141</v>
      </c>
      <c r="J117" s="32">
        <f>SUM(J71:J116)</f>
        <v>1623673.81</v>
      </c>
      <c r="L117" s="21"/>
      <c r="M117" s="32"/>
      <c r="P117" s="5">
        <f>SUM(P71:P116)</f>
        <v>31968.089999999993</v>
      </c>
      <c r="Q117" s="23">
        <f>SUM(Q71:Q116)</f>
        <v>1316288.8900000001</v>
      </c>
      <c r="S117" s="5">
        <f>SUM(S71:S116)</f>
        <v>1348256.98</v>
      </c>
      <c r="T117" s="3"/>
      <c r="U117" s="3"/>
      <c r="V117" s="4"/>
      <c r="X117" s="5">
        <f>SUM(X71:X116)</f>
        <v>3867.2009656029782</v>
      </c>
      <c r="Y117" s="5">
        <f>SUM(Y71:Y116)</f>
        <v>46406.411587235736</v>
      </c>
      <c r="Z117" s="5">
        <f>SUM(Z71:Z116)</f>
        <v>1256807.9584127641</v>
      </c>
      <c r="AA117" s="5">
        <f>SUM(AA71:AA116)</f>
        <v>-59480.931587235682</v>
      </c>
      <c r="AC117" s="5">
        <f>SUM(AC71:AC116)</f>
        <v>46406.411587235736</v>
      </c>
      <c r="AD117" s="5">
        <f>SUM(AD71:AD116)</f>
        <v>45042.610000000015</v>
      </c>
      <c r="AE117" s="5">
        <f>SUM(AE71:AE116)</f>
        <v>91449.021587235737</v>
      </c>
    </row>
    <row r="118" spans="1:31" ht="12.75" customHeight="1" x14ac:dyDescent="0.35">
      <c r="A118" s="17" t="s">
        <v>69</v>
      </c>
      <c r="J118" s="32">
        <v>-97735.9</v>
      </c>
      <c r="L118" s="21"/>
      <c r="M118" s="32"/>
      <c r="T118" s="3"/>
      <c r="U118" s="3"/>
      <c r="V118" s="4"/>
      <c r="X118" s="5"/>
      <c r="Y118" s="5"/>
      <c r="Z118" s="5"/>
      <c r="AA118" s="5"/>
    </row>
    <row r="119" spans="1:31" ht="12.75" customHeight="1" x14ac:dyDescent="0.35">
      <c r="A119" s="17" t="s">
        <v>262</v>
      </c>
      <c r="T119" s="3"/>
      <c r="U119" s="3"/>
      <c r="V119" s="4"/>
      <c r="X119" s="5"/>
      <c r="Y119" s="5"/>
      <c r="Z119" s="5"/>
      <c r="AA119" s="5"/>
    </row>
    <row r="120" spans="1:31" ht="12.75" customHeight="1" x14ac:dyDescent="0.35">
      <c r="A120" s="17" t="s">
        <v>71</v>
      </c>
      <c r="J120" s="32">
        <f>+J117+J118</f>
        <v>1525937.9100000001</v>
      </c>
      <c r="L120" s="21"/>
      <c r="M120" s="21"/>
      <c r="T120" s="3"/>
      <c r="U120" s="3"/>
      <c r="V120" s="4"/>
      <c r="X120" s="5"/>
      <c r="Y120" s="5"/>
      <c r="Z120" s="5"/>
      <c r="AA120" s="5"/>
    </row>
    <row r="121" spans="1:31" ht="12.75" customHeight="1" x14ac:dyDescent="0.35">
      <c r="A121" s="17" t="s">
        <v>263</v>
      </c>
      <c r="T121" s="3"/>
      <c r="U121" s="3"/>
      <c r="V121" s="4"/>
      <c r="X121" s="5"/>
      <c r="Y121" s="5"/>
      <c r="Z121" s="5"/>
      <c r="AA121" s="5"/>
    </row>
    <row r="122" spans="1:31" ht="12.75" customHeight="1" x14ac:dyDescent="0.35">
      <c r="A122" s="17" t="s">
        <v>73</v>
      </c>
      <c r="T122" s="3"/>
      <c r="U122" s="3"/>
      <c r="V122" s="4"/>
      <c r="X122" s="5"/>
      <c r="Y122" s="5"/>
      <c r="Z122" s="5"/>
      <c r="AA122" s="5"/>
    </row>
    <row r="123" spans="1:31" ht="12.75" customHeight="1" x14ac:dyDescent="0.35">
      <c r="A123" s="17" t="s">
        <v>264</v>
      </c>
      <c r="T123" s="3"/>
      <c r="U123" s="3"/>
      <c r="V123" s="4"/>
      <c r="X123" s="5"/>
      <c r="Y123" s="5"/>
      <c r="Z123" s="5"/>
      <c r="AA123" s="5"/>
    </row>
    <row r="124" spans="1:31" ht="12.75" customHeight="1" x14ac:dyDescent="0.4">
      <c r="A124" s="17" t="s">
        <v>265</v>
      </c>
      <c r="B124" s="17" t="s">
        <v>266</v>
      </c>
      <c r="C124" s="17" t="s">
        <v>267</v>
      </c>
      <c r="D124" s="18">
        <v>25750</v>
      </c>
      <c r="E124" s="17" t="s">
        <v>118</v>
      </c>
      <c r="F124" s="19">
        <v>50</v>
      </c>
      <c r="G124" s="17">
        <v>0</v>
      </c>
      <c r="H124" s="17">
        <v>0</v>
      </c>
      <c r="I124" s="20">
        <f t="shared" ref="I124:I157" si="74">(G124*12)+H124</f>
        <v>0</v>
      </c>
      <c r="J124" s="21">
        <v>73981.52</v>
      </c>
      <c r="K124" s="18">
        <v>44804</v>
      </c>
      <c r="L124" s="21">
        <v>73981.52</v>
      </c>
      <c r="M124" s="21">
        <v>0</v>
      </c>
      <c r="N124" s="21">
        <v>0</v>
      </c>
      <c r="O124" s="21">
        <f t="shared" ref="O124:O156" si="75">+N124/8*4</f>
        <v>0</v>
      </c>
      <c r="P124" s="21">
        <f t="shared" ref="P124:P156" si="76">+N124+O124</f>
        <v>0</v>
      </c>
      <c r="Q124" s="21">
        <f t="shared" ref="Q124:Q156" si="77">+M124-O124</f>
        <v>0</v>
      </c>
      <c r="S124" s="21">
        <v>0</v>
      </c>
      <c r="T124" s="19">
        <v>45</v>
      </c>
      <c r="U124" s="19">
        <f t="shared" ref="U124:U157" si="78">+T124-F124</f>
        <v>-5</v>
      </c>
      <c r="V124" s="22">
        <f t="shared" ref="V124:V157" si="79">+U124*12</f>
        <v>-60</v>
      </c>
      <c r="W124" s="23">
        <f t="shared" ref="W124:W156" si="80">+I124+8+V124</f>
        <v>-52</v>
      </c>
      <c r="X124" s="21">
        <v>0</v>
      </c>
      <c r="Y124" s="21">
        <v>0</v>
      </c>
      <c r="Z124" s="21">
        <f t="shared" ref="Z124:Z126" si="81">+S124-Y124</f>
        <v>0</v>
      </c>
      <c r="AA124" s="21">
        <f>+Z124-Q124</f>
        <v>0</v>
      </c>
      <c r="AC124" s="5">
        <v>0</v>
      </c>
      <c r="AD124" s="5">
        <v>0</v>
      </c>
      <c r="AE124" s="5">
        <f t="shared" ref="AE124:AE158" si="82">+AC124+AD124</f>
        <v>0</v>
      </c>
    </row>
    <row r="125" spans="1:31" ht="12.75" customHeight="1" x14ac:dyDescent="0.4">
      <c r="A125" s="17" t="s">
        <v>268</v>
      </c>
      <c r="B125" s="17" t="s">
        <v>269</v>
      </c>
      <c r="C125" s="17" t="s">
        <v>267</v>
      </c>
      <c r="D125" s="18">
        <v>26115</v>
      </c>
      <c r="E125" s="17" t="s">
        <v>118</v>
      </c>
      <c r="F125" s="19">
        <v>50</v>
      </c>
      <c r="G125" s="17">
        <v>0</v>
      </c>
      <c r="H125" s="17">
        <v>0</v>
      </c>
      <c r="I125" s="20">
        <f t="shared" si="74"/>
        <v>0</v>
      </c>
      <c r="J125" s="21">
        <v>458</v>
      </c>
      <c r="K125" s="18">
        <v>44804</v>
      </c>
      <c r="L125" s="21">
        <v>458</v>
      </c>
      <c r="M125" s="21">
        <v>0</v>
      </c>
      <c r="N125" s="21">
        <v>0</v>
      </c>
      <c r="O125" s="21">
        <f t="shared" si="75"/>
        <v>0</v>
      </c>
      <c r="P125" s="21">
        <f t="shared" si="76"/>
        <v>0</v>
      </c>
      <c r="Q125" s="21">
        <f t="shared" si="77"/>
        <v>0</v>
      </c>
      <c r="S125" s="21">
        <v>0</v>
      </c>
      <c r="T125" s="19">
        <v>45</v>
      </c>
      <c r="U125" s="19">
        <f t="shared" si="78"/>
        <v>-5</v>
      </c>
      <c r="V125" s="22">
        <f t="shared" si="79"/>
        <v>-60</v>
      </c>
      <c r="W125" s="23">
        <f t="shared" si="80"/>
        <v>-52</v>
      </c>
      <c r="X125" s="21">
        <v>0</v>
      </c>
      <c r="Y125" s="21">
        <v>0</v>
      </c>
      <c r="Z125" s="21">
        <f t="shared" si="81"/>
        <v>0</v>
      </c>
      <c r="AA125" s="21">
        <f t="shared" ref="AA125:AA126" si="83">+Z125-Q125</f>
        <v>0</v>
      </c>
      <c r="AC125" s="5">
        <v>0</v>
      </c>
      <c r="AD125" s="5">
        <v>0</v>
      </c>
      <c r="AE125" s="5">
        <f t="shared" si="82"/>
        <v>0</v>
      </c>
    </row>
    <row r="126" spans="1:31" ht="12.75" customHeight="1" x14ac:dyDescent="0.4">
      <c r="A126" s="17" t="s">
        <v>270</v>
      </c>
      <c r="B126" s="17" t="s">
        <v>271</v>
      </c>
      <c r="C126" s="17" t="s">
        <v>267</v>
      </c>
      <c r="D126" s="18">
        <v>26481</v>
      </c>
      <c r="E126" s="17" t="s">
        <v>118</v>
      </c>
      <c r="F126" s="19">
        <v>50</v>
      </c>
      <c r="G126" s="17">
        <v>0</v>
      </c>
      <c r="H126" s="17">
        <v>0</v>
      </c>
      <c r="I126" s="20">
        <f t="shared" si="74"/>
        <v>0</v>
      </c>
      <c r="J126" s="21">
        <v>1074.43</v>
      </c>
      <c r="K126" s="18">
        <v>44804</v>
      </c>
      <c r="L126" s="21">
        <v>1074.28</v>
      </c>
      <c r="M126" s="21">
        <v>0.15</v>
      </c>
      <c r="N126" s="21">
        <v>0</v>
      </c>
      <c r="O126" s="21">
        <f t="shared" si="75"/>
        <v>0</v>
      </c>
      <c r="P126" s="21">
        <f t="shared" si="76"/>
        <v>0</v>
      </c>
      <c r="Q126" s="21">
        <f t="shared" si="77"/>
        <v>0.15</v>
      </c>
      <c r="S126" s="21">
        <v>0</v>
      </c>
      <c r="T126" s="19">
        <v>45</v>
      </c>
      <c r="U126" s="19">
        <f t="shared" si="78"/>
        <v>-5</v>
      </c>
      <c r="V126" s="22">
        <f t="shared" si="79"/>
        <v>-60</v>
      </c>
      <c r="W126" s="23">
        <f t="shared" si="80"/>
        <v>-52</v>
      </c>
      <c r="X126" s="21">
        <v>0</v>
      </c>
      <c r="Y126" s="21">
        <v>0</v>
      </c>
      <c r="Z126" s="21">
        <f t="shared" si="81"/>
        <v>0</v>
      </c>
      <c r="AA126" s="21">
        <f t="shared" si="83"/>
        <v>-0.15</v>
      </c>
      <c r="AC126" s="5">
        <v>0</v>
      </c>
      <c r="AD126" s="5">
        <v>0.15</v>
      </c>
      <c r="AE126" s="5">
        <f t="shared" si="82"/>
        <v>0.15</v>
      </c>
    </row>
    <row r="127" spans="1:31" ht="12.75" customHeight="1" x14ac:dyDescent="0.4">
      <c r="A127" s="17" t="s">
        <v>272</v>
      </c>
      <c r="B127" s="17" t="s">
        <v>273</v>
      </c>
      <c r="C127" s="17" t="s">
        <v>267</v>
      </c>
      <c r="D127" s="18">
        <v>26846</v>
      </c>
      <c r="E127" s="17" t="s">
        <v>118</v>
      </c>
      <c r="F127" s="19">
        <v>50</v>
      </c>
      <c r="G127" s="17">
        <v>0</v>
      </c>
      <c r="H127" s="17">
        <v>10</v>
      </c>
      <c r="I127" s="20">
        <f t="shared" si="74"/>
        <v>10</v>
      </c>
      <c r="J127" s="21">
        <v>36968.910000000003</v>
      </c>
      <c r="K127" s="18">
        <v>44804</v>
      </c>
      <c r="L127" s="21">
        <v>36352.86</v>
      </c>
      <c r="M127" s="21">
        <v>616.04999999999995</v>
      </c>
      <c r="N127" s="21">
        <v>492.92</v>
      </c>
      <c r="O127" s="21">
        <f t="shared" si="75"/>
        <v>246.46</v>
      </c>
      <c r="P127" s="21">
        <f t="shared" si="76"/>
        <v>739.38</v>
      </c>
      <c r="Q127" s="21">
        <f t="shared" si="77"/>
        <v>369.58999999999992</v>
      </c>
      <c r="S127" s="21">
        <f>+M127+N127</f>
        <v>1108.97</v>
      </c>
      <c r="T127" s="19">
        <v>45</v>
      </c>
      <c r="U127" s="19">
        <f t="shared" si="78"/>
        <v>-5</v>
      </c>
      <c r="V127" s="22">
        <f t="shared" si="79"/>
        <v>-60</v>
      </c>
      <c r="W127" s="23">
        <f t="shared" si="80"/>
        <v>-42</v>
      </c>
      <c r="X127" s="21">
        <v>0</v>
      </c>
      <c r="Y127" s="21">
        <f>+X127*12</f>
        <v>0</v>
      </c>
      <c r="Z127" s="21">
        <v>0</v>
      </c>
      <c r="AA127" s="21">
        <f>+Z127-Q127</f>
        <v>-369.58999999999992</v>
      </c>
      <c r="AC127" s="5">
        <v>0</v>
      </c>
      <c r="AD127" s="5">
        <v>1108.9699999999998</v>
      </c>
      <c r="AE127" s="5">
        <f t="shared" si="82"/>
        <v>1108.9699999999998</v>
      </c>
    </row>
    <row r="128" spans="1:31" ht="12.75" customHeight="1" x14ac:dyDescent="0.4">
      <c r="A128" s="17" t="s">
        <v>274</v>
      </c>
      <c r="B128" s="17" t="s">
        <v>275</v>
      </c>
      <c r="C128" s="17" t="s">
        <v>267</v>
      </c>
      <c r="D128" s="18">
        <v>27211</v>
      </c>
      <c r="E128" s="17" t="s">
        <v>118</v>
      </c>
      <c r="F128" s="19">
        <v>50</v>
      </c>
      <c r="G128" s="17">
        <v>1</v>
      </c>
      <c r="H128" s="17">
        <v>10</v>
      </c>
      <c r="I128" s="20">
        <f t="shared" si="74"/>
        <v>22</v>
      </c>
      <c r="J128" s="21">
        <v>926.1</v>
      </c>
      <c r="K128" s="18">
        <v>44804</v>
      </c>
      <c r="L128" s="21">
        <v>892.04</v>
      </c>
      <c r="M128" s="21">
        <v>34.06</v>
      </c>
      <c r="N128" s="21">
        <v>12.34</v>
      </c>
      <c r="O128" s="21">
        <f t="shared" si="75"/>
        <v>6.17</v>
      </c>
      <c r="P128" s="21">
        <f t="shared" si="76"/>
        <v>18.509999999999998</v>
      </c>
      <c r="Q128" s="21">
        <f t="shared" si="77"/>
        <v>27.89</v>
      </c>
      <c r="S128" s="21">
        <f t="shared" ref="S128:S157" si="84">+M128+N128</f>
        <v>46.400000000000006</v>
      </c>
      <c r="T128" s="19">
        <v>45</v>
      </c>
      <c r="U128" s="19">
        <f t="shared" si="78"/>
        <v>-5</v>
      </c>
      <c r="V128" s="22">
        <f t="shared" si="79"/>
        <v>-60</v>
      </c>
      <c r="W128" s="23">
        <f t="shared" si="80"/>
        <v>-30</v>
      </c>
      <c r="X128" s="21">
        <v>0</v>
      </c>
      <c r="Y128" s="21">
        <f t="shared" ref="Y128:Y129" si="85">+X128*12</f>
        <v>0</v>
      </c>
      <c r="Z128" s="21">
        <v>0</v>
      </c>
      <c r="AA128" s="21">
        <f t="shared" ref="AA128:AA129" si="86">+Z128-Q128</f>
        <v>-27.89</v>
      </c>
      <c r="AC128" s="5">
        <v>0</v>
      </c>
      <c r="AD128" s="5">
        <v>46.4</v>
      </c>
      <c r="AE128" s="5">
        <f t="shared" si="82"/>
        <v>46.4</v>
      </c>
    </row>
    <row r="129" spans="1:31" ht="12.75" customHeight="1" x14ac:dyDescent="0.4">
      <c r="A129" s="17" t="s">
        <v>276</v>
      </c>
      <c r="B129" s="17" t="s">
        <v>277</v>
      </c>
      <c r="C129" s="17" t="s">
        <v>278</v>
      </c>
      <c r="D129" s="18">
        <v>27576</v>
      </c>
      <c r="E129" s="17" t="s">
        <v>118</v>
      </c>
      <c r="F129" s="19">
        <v>50</v>
      </c>
      <c r="G129" s="17">
        <v>2</v>
      </c>
      <c r="H129" s="17">
        <v>10</v>
      </c>
      <c r="I129" s="20">
        <f t="shared" si="74"/>
        <v>34</v>
      </c>
      <c r="J129" s="21">
        <v>882.58</v>
      </c>
      <c r="K129" s="18">
        <v>44804</v>
      </c>
      <c r="L129" s="21">
        <v>832.49</v>
      </c>
      <c r="M129" s="21">
        <v>50.09</v>
      </c>
      <c r="N129" s="21">
        <v>11.76</v>
      </c>
      <c r="O129" s="21">
        <f t="shared" si="75"/>
        <v>5.88</v>
      </c>
      <c r="P129" s="21">
        <f t="shared" si="76"/>
        <v>17.64</v>
      </c>
      <c r="Q129" s="21">
        <f t="shared" si="77"/>
        <v>44.21</v>
      </c>
      <c r="S129" s="21">
        <f t="shared" si="84"/>
        <v>61.85</v>
      </c>
      <c r="T129" s="19">
        <v>45</v>
      </c>
      <c r="U129" s="19">
        <f t="shared" si="78"/>
        <v>-5</v>
      </c>
      <c r="V129" s="22">
        <f t="shared" si="79"/>
        <v>-60</v>
      </c>
      <c r="W129" s="23">
        <f t="shared" si="80"/>
        <v>-18</v>
      </c>
      <c r="X129" s="21">
        <v>0</v>
      </c>
      <c r="Y129" s="21">
        <f t="shared" si="85"/>
        <v>0</v>
      </c>
      <c r="Z129" s="21">
        <v>0</v>
      </c>
      <c r="AA129" s="21">
        <f t="shared" si="86"/>
        <v>-44.21</v>
      </c>
      <c r="AC129" s="5">
        <v>0</v>
      </c>
      <c r="AD129" s="5">
        <v>61.85</v>
      </c>
      <c r="AE129" s="5">
        <f t="shared" si="82"/>
        <v>61.85</v>
      </c>
    </row>
    <row r="130" spans="1:31" ht="12.75" customHeight="1" x14ac:dyDescent="0.35">
      <c r="A130" s="17" t="s">
        <v>279</v>
      </c>
      <c r="B130" s="17" t="s">
        <v>280</v>
      </c>
      <c r="C130" s="17" t="s">
        <v>267</v>
      </c>
      <c r="D130" s="18">
        <v>28672</v>
      </c>
      <c r="E130" s="17" t="s">
        <v>118</v>
      </c>
      <c r="F130" s="19">
        <v>50</v>
      </c>
      <c r="G130" s="17">
        <v>5</v>
      </c>
      <c r="H130" s="17">
        <v>10</v>
      </c>
      <c r="I130" s="20">
        <f t="shared" si="74"/>
        <v>70</v>
      </c>
      <c r="J130" s="21">
        <v>76054.3</v>
      </c>
      <c r="K130" s="18">
        <v>44804</v>
      </c>
      <c r="L130" s="21">
        <v>67181.48</v>
      </c>
      <c r="M130" s="21">
        <v>8872.82</v>
      </c>
      <c r="N130" s="21">
        <v>1014.06</v>
      </c>
      <c r="O130" s="21">
        <f t="shared" si="75"/>
        <v>507.03</v>
      </c>
      <c r="P130" s="21">
        <f t="shared" si="76"/>
        <v>1521.09</v>
      </c>
      <c r="Q130" s="21">
        <f t="shared" si="77"/>
        <v>8365.7899999999991</v>
      </c>
      <c r="S130" s="21">
        <f t="shared" si="84"/>
        <v>9886.8799999999992</v>
      </c>
      <c r="T130" s="19">
        <v>45</v>
      </c>
      <c r="U130" s="19">
        <f t="shared" si="78"/>
        <v>-5</v>
      </c>
      <c r="V130" s="22">
        <f t="shared" si="79"/>
        <v>-60</v>
      </c>
      <c r="W130" s="5">
        <f t="shared" si="80"/>
        <v>18</v>
      </c>
      <c r="X130" s="21">
        <f>+S130/W130</f>
        <v>549.27111111111105</v>
      </c>
      <c r="Y130" s="21">
        <f>+X130*12</f>
        <v>6591.2533333333322</v>
      </c>
      <c r="Z130" s="21">
        <f>+S130-Y130</f>
        <v>3295.626666666667</v>
      </c>
      <c r="AA130" s="21">
        <f>+Z130-Q130</f>
        <v>-5070.163333333332</v>
      </c>
      <c r="AC130" s="5">
        <v>6591.2533333333322</v>
      </c>
      <c r="AD130" s="5">
        <v>0</v>
      </c>
      <c r="AE130" s="5">
        <f t="shared" si="82"/>
        <v>6591.2533333333322</v>
      </c>
    </row>
    <row r="131" spans="1:31" ht="12.75" customHeight="1" x14ac:dyDescent="0.35">
      <c r="A131" s="17" t="s">
        <v>281</v>
      </c>
      <c r="B131" s="17" t="s">
        <v>282</v>
      </c>
      <c r="C131" s="17" t="s">
        <v>267</v>
      </c>
      <c r="D131" s="18">
        <v>30133</v>
      </c>
      <c r="E131" s="17" t="s">
        <v>118</v>
      </c>
      <c r="F131" s="19">
        <v>50</v>
      </c>
      <c r="G131" s="17">
        <v>9</v>
      </c>
      <c r="H131" s="17">
        <v>10</v>
      </c>
      <c r="I131" s="20">
        <f t="shared" si="74"/>
        <v>118</v>
      </c>
      <c r="J131" s="21">
        <v>23900</v>
      </c>
      <c r="K131" s="18">
        <v>44804</v>
      </c>
      <c r="L131" s="21">
        <v>19199.66</v>
      </c>
      <c r="M131" s="21">
        <v>4700.34</v>
      </c>
      <c r="N131" s="21">
        <v>318.66000000000003</v>
      </c>
      <c r="O131" s="21">
        <f t="shared" si="75"/>
        <v>159.33000000000001</v>
      </c>
      <c r="P131" s="21">
        <f t="shared" si="76"/>
        <v>477.99</v>
      </c>
      <c r="Q131" s="21">
        <f t="shared" si="77"/>
        <v>4541.01</v>
      </c>
      <c r="S131" s="21">
        <f t="shared" si="84"/>
        <v>5019</v>
      </c>
      <c r="T131" s="19">
        <v>45</v>
      </c>
      <c r="U131" s="19">
        <f t="shared" si="78"/>
        <v>-5</v>
      </c>
      <c r="V131" s="22">
        <f t="shared" si="79"/>
        <v>-60</v>
      </c>
      <c r="W131" s="5">
        <f t="shared" si="80"/>
        <v>66</v>
      </c>
      <c r="X131" s="21">
        <f t="shared" ref="X131:X155" si="87">+S131/W131</f>
        <v>76.045454545454547</v>
      </c>
      <c r="Y131" s="21">
        <f t="shared" ref="Y131:Y154" si="88">+X131*12</f>
        <v>912.5454545454545</v>
      </c>
      <c r="Z131" s="21">
        <f t="shared" ref="Z131:Z155" si="89">+S131-Y131</f>
        <v>4106.454545454546</v>
      </c>
      <c r="AA131" s="21">
        <f t="shared" ref="AA131:AA157" si="90">+Z131-Q131</f>
        <v>-434.55545454545427</v>
      </c>
      <c r="AC131" s="5">
        <v>912.5454545454545</v>
      </c>
      <c r="AD131" s="5">
        <v>0</v>
      </c>
      <c r="AE131" s="5">
        <f t="shared" si="82"/>
        <v>912.5454545454545</v>
      </c>
    </row>
    <row r="132" spans="1:31" ht="12.75" customHeight="1" x14ac:dyDescent="0.35">
      <c r="A132" s="17" t="s">
        <v>283</v>
      </c>
      <c r="B132" s="17" t="s">
        <v>284</v>
      </c>
      <c r="C132" s="17" t="s">
        <v>267</v>
      </c>
      <c r="D132" s="18">
        <v>31229</v>
      </c>
      <c r="E132" s="17" t="s">
        <v>118</v>
      </c>
      <c r="F132" s="19">
        <v>50</v>
      </c>
      <c r="G132" s="17">
        <v>12</v>
      </c>
      <c r="H132" s="17">
        <v>10</v>
      </c>
      <c r="I132" s="20">
        <f t="shared" si="74"/>
        <v>154</v>
      </c>
      <c r="J132" s="21">
        <v>4818.46</v>
      </c>
      <c r="K132" s="18">
        <v>44804</v>
      </c>
      <c r="L132" s="21">
        <v>3581.26</v>
      </c>
      <c r="M132" s="21">
        <v>1237.2</v>
      </c>
      <c r="N132" s="21">
        <v>64.239999999999995</v>
      </c>
      <c r="O132" s="21">
        <f t="shared" si="75"/>
        <v>32.119999999999997</v>
      </c>
      <c r="P132" s="21">
        <f t="shared" si="76"/>
        <v>96.359999999999985</v>
      </c>
      <c r="Q132" s="21">
        <f t="shared" si="77"/>
        <v>1205.0800000000002</v>
      </c>
      <c r="S132" s="21">
        <f t="shared" si="84"/>
        <v>1301.44</v>
      </c>
      <c r="T132" s="19">
        <v>45</v>
      </c>
      <c r="U132" s="19">
        <f t="shared" si="78"/>
        <v>-5</v>
      </c>
      <c r="V132" s="22">
        <f t="shared" si="79"/>
        <v>-60</v>
      </c>
      <c r="W132" s="5">
        <f t="shared" si="80"/>
        <v>102</v>
      </c>
      <c r="X132" s="21">
        <f t="shared" si="87"/>
        <v>12.75921568627451</v>
      </c>
      <c r="Y132" s="21">
        <f t="shared" si="88"/>
        <v>153.11058823529413</v>
      </c>
      <c r="Z132" s="21">
        <f t="shared" si="89"/>
        <v>1148.329411764706</v>
      </c>
      <c r="AA132" s="21">
        <f t="shared" si="90"/>
        <v>-56.750588235294117</v>
      </c>
      <c r="AC132" s="5">
        <v>153.11058823529413</v>
      </c>
      <c r="AD132" s="5">
        <v>0</v>
      </c>
      <c r="AE132" s="5">
        <f t="shared" si="82"/>
        <v>153.11058823529413</v>
      </c>
    </row>
    <row r="133" spans="1:31" ht="12.75" customHeight="1" x14ac:dyDescent="0.35">
      <c r="A133" s="17" t="s">
        <v>285</v>
      </c>
      <c r="B133" s="17" t="s">
        <v>286</v>
      </c>
      <c r="C133" s="17" t="s">
        <v>287</v>
      </c>
      <c r="D133" s="18">
        <v>34150</v>
      </c>
      <c r="E133" s="17" t="s">
        <v>118</v>
      </c>
      <c r="F133" s="19">
        <v>50</v>
      </c>
      <c r="G133" s="17">
        <v>20</v>
      </c>
      <c r="H133" s="17">
        <v>10</v>
      </c>
      <c r="I133" s="20">
        <f t="shared" si="74"/>
        <v>250</v>
      </c>
      <c r="J133" s="21">
        <v>291350</v>
      </c>
      <c r="K133" s="18">
        <v>44804</v>
      </c>
      <c r="L133" s="21">
        <v>167040.66</v>
      </c>
      <c r="M133" s="21">
        <v>124309.34</v>
      </c>
      <c r="N133" s="21">
        <v>3884.66</v>
      </c>
      <c r="O133" s="21">
        <f t="shared" si="75"/>
        <v>1942.33</v>
      </c>
      <c r="P133" s="21">
        <f t="shared" si="76"/>
        <v>5826.99</v>
      </c>
      <c r="Q133" s="21">
        <f t="shared" si="77"/>
        <v>122367.01</v>
      </c>
      <c r="S133" s="21">
        <f t="shared" si="84"/>
        <v>128194</v>
      </c>
      <c r="T133" s="19">
        <v>45</v>
      </c>
      <c r="U133" s="19">
        <f t="shared" si="78"/>
        <v>-5</v>
      </c>
      <c r="V133" s="22">
        <f t="shared" si="79"/>
        <v>-60</v>
      </c>
      <c r="W133" s="5">
        <f t="shared" si="80"/>
        <v>198</v>
      </c>
      <c r="X133" s="21">
        <f t="shared" si="87"/>
        <v>647.44444444444446</v>
      </c>
      <c r="Y133" s="21">
        <f t="shared" si="88"/>
        <v>7769.3333333333339</v>
      </c>
      <c r="Z133" s="21">
        <f t="shared" si="89"/>
        <v>120424.66666666667</v>
      </c>
      <c r="AA133" s="21">
        <f t="shared" si="90"/>
        <v>-1942.3433333333232</v>
      </c>
      <c r="AC133" s="5">
        <v>7769.3333333333339</v>
      </c>
      <c r="AD133" s="5">
        <v>0</v>
      </c>
      <c r="AE133" s="5">
        <f t="shared" si="82"/>
        <v>7769.3333333333339</v>
      </c>
    </row>
    <row r="134" spans="1:31" ht="12.75" customHeight="1" x14ac:dyDescent="0.35">
      <c r="A134" s="17" t="s">
        <v>288</v>
      </c>
      <c r="B134" s="17" t="s">
        <v>289</v>
      </c>
      <c r="C134" s="17" t="s">
        <v>290</v>
      </c>
      <c r="D134" s="18">
        <v>34150</v>
      </c>
      <c r="E134" s="17" t="s">
        <v>118</v>
      </c>
      <c r="F134" s="19">
        <v>50</v>
      </c>
      <c r="G134" s="17">
        <v>20</v>
      </c>
      <c r="H134" s="17">
        <v>10</v>
      </c>
      <c r="I134" s="20">
        <f t="shared" si="74"/>
        <v>250</v>
      </c>
      <c r="J134" s="21">
        <v>208113.59</v>
      </c>
      <c r="K134" s="18">
        <v>44804</v>
      </c>
      <c r="L134" s="21">
        <v>119318.42</v>
      </c>
      <c r="M134" s="21">
        <v>88795.17</v>
      </c>
      <c r="N134" s="21">
        <v>2774.84</v>
      </c>
      <c r="O134" s="21">
        <f t="shared" si="75"/>
        <v>1387.42</v>
      </c>
      <c r="P134" s="21">
        <f t="shared" si="76"/>
        <v>4162.26</v>
      </c>
      <c r="Q134" s="21">
        <f t="shared" si="77"/>
        <v>87407.75</v>
      </c>
      <c r="S134" s="21">
        <f t="shared" si="84"/>
        <v>91570.01</v>
      </c>
      <c r="T134" s="19">
        <v>45</v>
      </c>
      <c r="U134" s="19">
        <f t="shared" si="78"/>
        <v>-5</v>
      </c>
      <c r="V134" s="22">
        <f t="shared" si="79"/>
        <v>-60</v>
      </c>
      <c r="W134" s="5">
        <f t="shared" si="80"/>
        <v>198</v>
      </c>
      <c r="X134" s="21">
        <f t="shared" si="87"/>
        <v>462.47479797979793</v>
      </c>
      <c r="Y134" s="21">
        <f t="shared" si="88"/>
        <v>5549.6975757575747</v>
      </c>
      <c r="Z134" s="21">
        <f t="shared" si="89"/>
        <v>86020.312424242424</v>
      </c>
      <c r="AA134" s="21">
        <f t="shared" si="90"/>
        <v>-1387.4375757575763</v>
      </c>
      <c r="AC134" s="5">
        <v>5549.6975757575747</v>
      </c>
      <c r="AD134" s="5">
        <v>0</v>
      </c>
      <c r="AE134" s="5">
        <f t="shared" si="82"/>
        <v>5549.6975757575747</v>
      </c>
    </row>
    <row r="135" spans="1:31" ht="12.75" customHeight="1" x14ac:dyDescent="0.35">
      <c r="A135" s="17" t="s">
        <v>291</v>
      </c>
      <c r="B135" s="17" t="s">
        <v>292</v>
      </c>
      <c r="C135" s="17" t="s">
        <v>293</v>
      </c>
      <c r="D135" s="18">
        <v>34515</v>
      </c>
      <c r="E135" s="17" t="s">
        <v>118</v>
      </c>
      <c r="F135" s="19">
        <v>50</v>
      </c>
      <c r="G135" s="17">
        <v>21</v>
      </c>
      <c r="H135" s="17">
        <v>10</v>
      </c>
      <c r="I135" s="20">
        <f t="shared" si="74"/>
        <v>262</v>
      </c>
      <c r="J135" s="21">
        <v>9713.86</v>
      </c>
      <c r="K135" s="18">
        <v>44804</v>
      </c>
      <c r="L135" s="21">
        <v>5375.07</v>
      </c>
      <c r="M135" s="21">
        <v>4338.79</v>
      </c>
      <c r="N135" s="21">
        <v>129.52000000000001</v>
      </c>
      <c r="O135" s="21">
        <f t="shared" si="75"/>
        <v>64.760000000000005</v>
      </c>
      <c r="P135" s="21">
        <f t="shared" si="76"/>
        <v>194.28000000000003</v>
      </c>
      <c r="Q135" s="21">
        <f t="shared" si="77"/>
        <v>4274.03</v>
      </c>
      <c r="S135" s="21">
        <f t="shared" si="84"/>
        <v>4468.3100000000004</v>
      </c>
      <c r="T135" s="19">
        <v>45</v>
      </c>
      <c r="U135" s="19">
        <f t="shared" si="78"/>
        <v>-5</v>
      </c>
      <c r="V135" s="22">
        <f t="shared" si="79"/>
        <v>-60</v>
      </c>
      <c r="W135" s="5">
        <f t="shared" si="80"/>
        <v>210</v>
      </c>
      <c r="X135" s="21">
        <f t="shared" si="87"/>
        <v>21.277666666666669</v>
      </c>
      <c r="Y135" s="21">
        <f t="shared" si="88"/>
        <v>255.33200000000002</v>
      </c>
      <c r="Z135" s="21">
        <f t="shared" si="89"/>
        <v>4212.9780000000001</v>
      </c>
      <c r="AA135" s="21">
        <f t="shared" si="90"/>
        <v>-61.05199999999968</v>
      </c>
      <c r="AC135" s="5">
        <v>255.33200000000002</v>
      </c>
      <c r="AD135" s="5">
        <v>0</v>
      </c>
      <c r="AE135" s="5">
        <f t="shared" si="82"/>
        <v>255.33200000000002</v>
      </c>
    </row>
    <row r="136" spans="1:31" ht="12.75" customHeight="1" x14ac:dyDescent="0.35">
      <c r="A136" s="17" t="s">
        <v>294</v>
      </c>
      <c r="B136" s="17" t="s">
        <v>295</v>
      </c>
      <c r="C136" s="17" t="s">
        <v>296</v>
      </c>
      <c r="D136" s="18">
        <v>34515</v>
      </c>
      <c r="E136" s="17" t="s">
        <v>118</v>
      </c>
      <c r="F136" s="19">
        <v>50</v>
      </c>
      <c r="G136" s="17">
        <v>21</v>
      </c>
      <c r="H136" s="17">
        <v>10</v>
      </c>
      <c r="I136" s="20">
        <f t="shared" si="74"/>
        <v>262</v>
      </c>
      <c r="J136" s="21">
        <v>2033.75</v>
      </c>
      <c r="K136" s="18">
        <v>44804</v>
      </c>
      <c r="L136" s="21">
        <v>1125.8599999999999</v>
      </c>
      <c r="M136" s="21">
        <v>907.89</v>
      </c>
      <c r="N136" s="21">
        <v>27.12</v>
      </c>
      <c r="O136" s="21">
        <f t="shared" si="75"/>
        <v>13.56</v>
      </c>
      <c r="P136" s="21">
        <f t="shared" si="76"/>
        <v>40.68</v>
      </c>
      <c r="Q136" s="21">
        <f t="shared" si="77"/>
        <v>894.33</v>
      </c>
      <c r="S136" s="21">
        <f t="shared" si="84"/>
        <v>935.01</v>
      </c>
      <c r="T136" s="19">
        <v>45</v>
      </c>
      <c r="U136" s="19">
        <f t="shared" si="78"/>
        <v>-5</v>
      </c>
      <c r="V136" s="22">
        <f t="shared" si="79"/>
        <v>-60</v>
      </c>
      <c r="W136" s="5">
        <f t="shared" si="80"/>
        <v>210</v>
      </c>
      <c r="X136" s="21">
        <f t="shared" si="87"/>
        <v>4.4524285714285714</v>
      </c>
      <c r="Y136" s="21">
        <f t="shared" si="88"/>
        <v>53.429142857142857</v>
      </c>
      <c r="Z136" s="21">
        <f t="shared" si="89"/>
        <v>881.5808571428571</v>
      </c>
      <c r="AA136" s="21">
        <f t="shared" si="90"/>
        <v>-12.749142857142942</v>
      </c>
      <c r="AC136" s="5">
        <v>53.429142857142857</v>
      </c>
      <c r="AD136" s="5">
        <v>0</v>
      </c>
      <c r="AE136" s="5">
        <f t="shared" si="82"/>
        <v>53.429142857142857</v>
      </c>
    </row>
    <row r="137" spans="1:31" ht="12.75" customHeight="1" x14ac:dyDescent="0.35">
      <c r="A137" s="17" t="s">
        <v>297</v>
      </c>
      <c r="B137" s="17" t="s">
        <v>298</v>
      </c>
      <c r="C137" s="17" t="s">
        <v>299</v>
      </c>
      <c r="D137" s="18">
        <v>34515</v>
      </c>
      <c r="E137" s="17" t="s">
        <v>118</v>
      </c>
      <c r="F137" s="19">
        <v>50</v>
      </c>
      <c r="G137" s="17">
        <v>21</v>
      </c>
      <c r="H137" s="17">
        <v>10</v>
      </c>
      <c r="I137" s="20">
        <f t="shared" si="74"/>
        <v>262</v>
      </c>
      <c r="J137" s="21">
        <v>660.57</v>
      </c>
      <c r="K137" s="18">
        <v>44804</v>
      </c>
      <c r="L137" s="21">
        <v>365.31</v>
      </c>
      <c r="M137" s="21">
        <v>295.26</v>
      </c>
      <c r="N137" s="21">
        <v>8.8000000000000007</v>
      </c>
      <c r="O137" s="21">
        <f t="shared" si="75"/>
        <v>4.4000000000000004</v>
      </c>
      <c r="P137" s="21">
        <f t="shared" si="76"/>
        <v>13.200000000000001</v>
      </c>
      <c r="Q137" s="21">
        <f t="shared" si="77"/>
        <v>290.86</v>
      </c>
      <c r="S137" s="21">
        <f t="shared" si="84"/>
        <v>304.06</v>
      </c>
      <c r="T137" s="19">
        <v>45</v>
      </c>
      <c r="U137" s="19">
        <f t="shared" si="78"/>
        <v>-5</v>
      </c>
      <c r="V137" s="22">
        <f t="shared" si="79"/>
        <v>-60</v>
      </c>
      <c r="W137" s="5">
        <f t="shared" si="80"/>
        <v>210</v>
      </c>
      <c r="X137" s="21">
        <f t="shared" si="87"/>
        <v>1.4479047619047618</v>
      </c>
      <c r="Y137" s="21">
        <f t="shared" si="88"/>
        <v>17.374857142857142</v>
      </c>
      <c r="Z137" s="21">
        <f t="shared" si="89"/>
        <v>286.68514285714286</v>
      </c>
      <c r="AA137" s="21">
        <f t="shared" si="90"/>
        <v>-4.1748571428571495</v>
      </c>
      <c r="AC137" s="5">
        <v>17.374857142857142</v>
      </c>
      <c r="AD137" s="5">
        <v>0</v>
      </c>
      <c r="AE137" s="5">
        <f t="shared" si="82"/>
        <v>17.374857142857142</v>
      </c>
    </row>
    <row r="138" spans="1:31" ht="12.75" customHeight="1" x14ac:dyDescent="0.35">
      <c r="A138" s="17" t="s">
        <v>300</v>
      </c>
      <c r="B138" s="17" t="s">
        <v>301</v>
      </c>
      <c r="C138" s="17" t="s">
        <v>302</v>
      </c>
      <c r="D138" s="18">
        <v>35246</v>
      </c>
      <c r="E138" s="17" t="s">
        <v>118</v>
      </c>
      <c r="F138" s="19">
        <v>50</v>
      </c>
      <c r="G138" s="17">
        <v>23</v>
      </c>
      <c r="H138" s="17">
        <v>10</v>
      </c>
      <c r="I138" s="20">
        <f t="shared" si="74"/>
        <v>286</v>
      </c>
      <c r="J138" s="21">
        <v>580606.84</v>
      </c>
      <c r="K138" s="18">
        <v>44804</v>
      </c>
      <c r="L138" s="21">
        <v>298044.92</v>
      </c>
      <c r="M138" s="21">
        <v>282561.91999999998</v>
      </c>
      <c r="N138" s="21">
        <v>7741.42</v>
      </c>
      <c r="O138" s="21">
        <f t="shared" si="75"/>
        <v>3870.71</v>
      </c>
      <c r="P138" s="21">
        <f t="shared" si="76"/>
        <v>11612.130000000001</v>
      </c>
      <c r="Q138" s="21">
        <f t="shared" si="77"/>
        <v>278691.20999999996</v>
      </c>
      <c r="S138" s="21">
        <f t="shared" si="84"/>
        <v>290303.33999999997</v>
      </c>
      <c r="T138" s="19">
        <v>45</v>
      </c>
      <c r="U138" s="19">
        <f t="shared" si="78"/>
        <v>-5</v>
      </c>
      <c r="V138" s="22">
        <f t="shared" si="79"/>
        <v>-60</v>
      </c>
      <c r="W138" s="5">
        <f t="shared" si="80"/>
        <v>234</v>
      </c>
      <c r="X138" s="21">
        <f t="shared" si="87"/>
        <v>1240.612564102564</v>
      </c>
      <c r="Y138" s="21">
        <f t="shared" si="88"/>
        <v>14887.350769230768</v>
      </c>
      <c r="Z138" s="21">
        <f t="shared" si="89"/>
        <v>275415.98923076922</v>
      </c>
      <c r="AA138" s="21">
        <f t="shared" si="90"/>
        <v>-3275.220769230742</v>
      </c>
      <c r="AC138" s="5">
        <v>14887.350769230768</v>
      </c>
      <c r="AD138" s="5">
        <v>0</v>
      </c>
      <c r="AE138" s="5">
        <f t="shared" si="82"/>
        <v>14887.350769230768</v>
      </c>
    </row>
    <row r="139" spans="1:31" ht="12.75" customHeight="1" x14ac:dyDescent="0.35">
      <c r="A139" s="17" t="s">
        <v>303</v>
      </c>
      <c r="B139" s="17" t="s">
        <v>304</v>
      </c>
      <c r="C139" s="17" t="s">
        <v>305</v>
      </c>
      <c r="D139" s="18">
        <v>35246</v>
      </c>
      <c r="E139" s="17" t="s">
        <v>118</v>
      </c>
      <c r="F139" s="19">
        <v>50</v>
      </c>
      <c r="G139" s="17">
        <v>23</v>
      </c>
      <c r="H139" s="17">
        <v>10</v>
      </c>
      <c r="I139" s="20">
        <f t="shared" si="74"/>
        <v>286</v>
      </c>
      <c r="J139" s="21">
        <v>9698.33</v>
      </c>
      <c r="K139" s="18">
        <v>44804</v>
      </c>
      <c r="L139" s="21">
        <v>4978.55</v>
      </c>
      <c r="M139" s="21">
        <v>4719.78</v>
      </c>
      <c r="N139" s="21">
        <v>129.31</v>
      </c>
      <c r="O139" s="21">
        <f t="shared" si="75"/>
        <v>64.655000000000001</v>
      </c>
      <c r="P139" s="21">
        <f t="shared" si="76"/>
        <v>193.965</v>
      </c>
      <c r="Q139" s="21">
        <f t="shared" si="77"/>
        <v>4655.125</v>
      </c>
      <c r="S139" s="21">
        <f t="shared" si="84"/>
        <v>4849.09</v>
      </c>
      <c r="T139" s="19">
        <v>45</v>
      </c>
      <c r="U139" s="19">
        <f t="shared" si="78"/>
        <v>-5</v>
      </c>
      <c r="V139" s="22">
        <f t="shared" si="79"/>
        <v>-60</v>
      </c>
      <c r="W139" s="5">
        <f t="shared" si="80"/>
        <v>234</v>
      </c>
      <c r="X139" s="21">
        <f t="shared" si="87"/>
        <v>20.72260683760684</v>
      </c>
      <c r="Y139" s="21">
        <f t="shared" si="88"/>
        <v>248.67128205128208</v>
      </c>
      <c r="Z139" s="21">
        <f t="shared" si="89"/>
        <v>4600.418717948718</v>
      </c>
      <c r="AA139" s="21">
        <f t="shared" si="90"/>
        <v>-54.70628205128196</v>
      </c>
      <c r="AC139" s="5">
        <v>248.67128205128208</v>
      </c>
      <c r="AD139" s="5">
        <v>0</v>
      </c>
      <c r="AE139" s="5">
        <f t="shared" si="82"/>
        <v>248.67128205128208</v>
      </c>
    </row>
    <row r="140" spans="1:31" ht="12.75" customHeight="1" x14ac:dyDescent="0.35">
      <c r="A140" s="17" t="s">
        <v>306</v>
      </c>
      <c r="B140" s="17" t="s">
        <v>307</v>
      </c>
      <c r="C140" s="17" t="s">
        <v>308</v>
      </c>
      <c r="D140" s="18">
        <v>35611</v>
      </c>
      <c r="E140" s="17" t="s">
        <v>118</v>
      </c>
      <c r="F140" s="19">
        <v>50</v>
      </c>
      <c r="G140" s="17">
        <v>24</v>
      </c>
      <c r="H140" s="17">
        <v>10</v>
      </c>
      <c r="I140" s="20">
        <f t="shared" si="74"/>
        <v>298</v>
      </c>
      <c r="J140" s="21">
        <v>2795</v>
      </c>
      <c r="K140" s="18">
        <v>44804</v>
      </c>
      <c r="L140" s="21">
        <v>1378.87</v>
      </c>
      <c r="M140" s="21">
        <v>1416.13</v>
      </c>
      <c r="N140" s="21">
        <v>37.26</v>
      </c>
      <c r="O140" s="21">
        <f t="shared" si="75"/>
        <v>18.63</v>
      </c>
      <c r="P140" s="21">
        <f t="shared" si="76"/>
        <v>55.89</v>
      </c>
      <c r="Q140" s="21">
        <f t="shared" si="77"/>
        <v>1397.5</v>
      </c>
      <c r="S140" s="21">
        <f t="shared" si="84"/>
        <v>1453.39</v>
      </c>
      <c r="T140" s="19">
        <v>45</v>
      </c>
      <c r="U140" s="19">
        <f t="shared" si="78"/>
        <v>-5</v>
      </c>
      <c r="V140" s="22">
        <f t="shared" si="79"/>
        <v>-60</v>
      </c>
      <c r="W140" s="5">
        <f t="shared" si="80"/>
        <v>246</v>
      </c>
      <c r="X140" s="21">
        <f t="shared" si="87"/>
        <v>5.908089430894309</v>
      </c>
      <c r="Y140" s="21">
        <f t="shared" si="88"/>
        <v>70.897073170731716</v>
      </c>
      <c r="Z140" s="21">
        <f t="shared" si="89"/>
        <v>1382.4929268292683</v>
      </c>
      <c r="AA140" s="21">
        <f t="shared" si="90"/>
        <v>-15.007073170731701</v>
      </c>
      <c r="AC140" s="5">
        <v>70.897073170731716</v>
      </c>
      <c r="AD140" s="5">
        <v>0</v>
      </c>
      <c r="AE140" s="5">
        <f t="shared" si="82"/>
        <v>70.897073170731716</v>
      </c>
    </row>
    <row r="141" spans="1:31" ht="12.75" customHeight="1" x14ac:dyDescent="0.35">
      <c r="A141" s="17" t="s">
        <v>309</v>
      </c>
      <c r="B141" s="17" t="s">
        <v>310</v>
      </c>
      <c r="C141" s="17" t="s">
        <v>311</v>
      </c>
      <c r="D141" s="18">
        <v>35611</v>
      </c>
      <c r="E141" s="17" t="s">
        <v>118</v>
      </c>
      <c r="F141" s="19">
        <v>50</v>
      </c>
      <c r="G141" s="17">
        <v>24</v>
      </c>
      <c r="H141" s="17">
        <v>10</v>
      </c>
      <c r="I141" s="20">
        <f t="shared" si="74"/>
        <v>298</v>
      </c>
      <c r="J141" s="21">
        <v>1915</v>
      </c>
      <c r="K141" s="18">
        <v>44804</v>
      </c>
      <c r="L141" s="21">
        <v>944.73</v>
      </c>
      <c r="M141" s="21">
        <v>970.27</v>
      </c>
      <c r="N141" s="21">
        <v>25.53</v>
      </c>
      <c r="O141" s="21">
        <f t="shared" si="75"/>
        <v>12.765000000000001</v>
      </c>
      <c r="P141" s="21">
        <f t="shared" si="76"/>
        <v>38.295000000000002</v>
      </c>
      <c r="Q141" s="21">
        <f t="shared" si="77"/>
        <v>957.505</v>
      </c>
      <c r="S141" s="21">
        <f t="shared" si="84"/>
        <v>995.8</v>
      </c>
      <c r="T141" s="19">
        <v>45</v>
      </c>
      <c r="U141" s="19">
        <f t="shared" si="78"/>
        <v>-5</v>
      </c>
      <c r="V141" s="22">
        <f t="shared" si="79"/>
        <v>-60</v>
      </c>
      <c r="W141" s="5">
        <f t="shared" si="80"/>
        <v>246</v>
      </c>
      <c r="X141" s="21">
        <f t="shared" si="87"/>
        <v>4.0479674796747966</v>
      </c>
      <c r="Y141" s="21">
        <f t="shared" si="88"/>
        <v>48.575609756097563</v>
      </c>
      <c r="Z141" s="21">
        <f t="shared" si="89"/>
        <v>947.22439024390235</v>
      </c>
      <c r="AA141" s="21">
        <f t="shared" si="90"/>
        <v>-10.280609756097647</v>
      </c>
      <c r="AC141" s="5">
        <v>48.575609756097563</v>
      </c>
      <c r="AD141" s="5">
        <v>0</v>
      </c>
      <c r="AE141" s="5">
        <f t="shared" si="82"/>
        <v>48.575609756097563</v>
      </c>
    </row>
    <row r="142" spans="1:31" ht="12.75" customHeight="1" x14ac:dyDescent="0.35">
      <c r="A142" s="17" t="s">
        <v>312</v>
      </c>
      <c r="B142" s="17" t="s">
        <v>313</v>
      </c>
      <c r="C142" s="17" t="s">
        <v>314</v>
      </c>
      <c r="D142" s="18">
        <v>37073</v>
      </c>
      <c r="E142" s="17" t="s">
        <v>118</v>
      </c>
      <c r="F142" s="19">
        <v>50</v>
      </c>
      <c r="G142" s="17">
        <v>28</v>
      </c>
      <c r="H142" s="17">
        <v>10</v>
      </c>
      <c r="I142" s="20">
        <f t="shared" si="74"/>
        <v>346</v>
      </c>
      <c r="J142" s="21">
        <v>570.62</v>
      </c>
      <c r="K142" s="18">
        <v>44804</v>
      </c>
      <c r="L142" s="21">
        <v>241.51</v>
      </c>
      <c r="M142" s="21">
        <v>329.11</v>
      </c>
      <c r="N142" s="21">
        <v>7.6</v>
      </c>
      <c r="O142" s="21">
        <f t="shared" si="75"/>
        <v>3.8</v>
      </c>
      <c r="P142" s="21">
        <f t="shared" si="76"/>
        <v>11.399999999999999</v>
      </c>
      <c r="Q142" s="21">
        <f t="shared" si="77"/>
        <v>325.31</v>
      </c>
      <c r="S142" s="21">
        <f t="shared" si="84"/>
        <v>336.71000000000004</v>
      </c>
      <c r="T142" s="19">
        <v>45</v>
      </c>
      <c r="U142" s="19">
        <f t="shared" si="78"/>
        <v>-5</v>
      </c>
      <c r="V142" s="22">
        <f t="shared" si="79"/>
        <v>-60</v>
      </c>
      <c r="W142" s="5">
        <f t="shared" si="80"/>
        <v>294</v>
      </c>
      <c r="X142" s="21">
        <f t="shared" si="87"/>
        <v>1.1452721088435376</v>
      </c>
      <c r="Y142" s="21">
        <f t="shared" si="88"/>
        <v>13.743265306122451</v>
      </c>
      <c r="Z142" s="21">
        <f t="shared" si="89"/>
        <v>322.96673469387758</v>
      </c>
      <c r="AA142" s="21">
        <f t="shared" si="90"/>
        <v>-2.3432653061224187</v>
      </c>
      <c r="AC142" s="5">
        <v>13.743265306122451</v>
      </c>
      <c r="AD142" s="5">
        <v>0</v>
      </c>
      <c r="AE142" s="5">
        <f t="shared" si="82"/>
        <v>13.743265306122451</v>
      </c>
    </row>
    <row r="143" spans="1:31" ht="12.75" customHeight="1" x14ac:dyDescent="0.35">
      <c r="A143" s="17" t="s">
        <v>315</v>
      </c>
      <c r="B143" s="17" t="s">
        <v>316</v>
      </c>
      <c r="C143" s="17" t="s">
        <v>317</v>
      </c>
      <c r="D143" s="18">
        <v>37500</v>
      </c>
      <c r="E143" s="17" t="s">
        <v>118</v>
      </c>
      <c r="F143" s="19">
        <v>50</v>
      </c>
      <c r="G143" s="17">
        <v>30</v>
      </c>
      <c r="H143" s="17">
        <v>0</v>
      </c>
      <c r="I143" s="20">
        <f t="shared" si="74"/>
        <v>360</v>
      </c>
      <c r="J143" s="21">
        <v>21554.73</v>
      </c>
      <c r="K143" s="18">
        <v>44804</v>
      </c>
      <c r="L143" s="21">
        <v>8621.92</v>
      </c>
      <c r="M143" s="21">
        <v>12932.81</v>
      </c>
      <c r="N143" s="21">
        <v>287.39999999999998</v>
      </c>
      <c r="O143" s="21">
        <f t="shared" si="75"/>
        <v>143.69999999999999</v>
      </c>
      <c r="P143" s="21">
        <f t="shared" si="76"/>
        <v>431.09999999999997</v>
      </c>
      <c r="Q143" s="21">
        <f t="shared" si="77"/>
        <v>12789.109999999999</v>
      </c>
      <c r="S143" s="21">
        <f t="shared" si="84"/>
        <v>13220.21</v>
      </c>
      <c r="T143" s="19">
        <v>45</v>
      </c>
      <c r="U143" s="19">
        <f t="shared" si="78"/>
        <v>-5</v>
      </c>
      <c r="V143" s="22">
        <f t="shared" si="79"/>
        <v>-60</v>
      </c>
      <c r="W143" s="5">
        <f t="shared" si="80"/>
        <v>308</v>
      </c>
      <c r="X143" s="21">
        <f t="shared" si="87"/>
        <v>42.922759740259735</v>
      </c>
      <c r="Y143" s="21">
        <f t="shared" si="88"/>
        <v>515.07311688311688</v>
      </c>
      <c r="Z143" s="21">
        <f t="shared" si="89"/>
        <v>12705.136883116882</v>
      </c>
      <c r="AA143" s="21">
        <f t="shared" si="90"/>
        <v>-83.973116883116745</v>
      </c>
      <c r="AC143" s="5">
        <v>515.07311688311688</v>
      </c>
      <c r="AD143" s="5">
        <v>0</v>
      </c>
      <c r="AE143" s="5">
        <f t="shared" si="82"/>
        <v>515.07311688311688</v>
      </c>
    </row>
    <row r="144" spans="1:31" ht="12.75" customHeight="1" x14ac:dyDescent="0.35">
      <c r="A144" s="17" t="s">
        <v>318</v>
      </c>
      <c r="B144" s="17" t="s">
        <v>319</v>
      </c>
      <c r="C144" s="17" t="s">
        <v>320</v>
      </c>
      <c r="D144" s="18">
        <v>37500</v>
      </c>
      <c r="E144" s="17" t="s">
        <v>118</v>
      </c>
      <c r="F144" s="19">
        <v>50</v>
      </c>
      <c r="G144" s="17">
        <v>30</v>
      </c>
      <c r="H144" s="17">
        <v>0</v>
      </c>
      <c r="I144" s="20">
        <f t="shared" si="74"/>
        <v>360</v>
      </c>
      <c r="J144" s="21">
        <v>62072.86</v>
      </c>
      <c r="K144" s="18">
        <v>44804</v>
      </c>
      <c r="L144" s="21">
        <v>24829.21</v>
      </c>
      <c r="M144" s="21">
        <v>37243.65</v>
      </c>
      <c r="N144" s="21">
        <v>827.64</v>
      </c>
      <c r="O144" s="21">
        <f t="shared" si="75"/>
        <v>413.82</v>
      </c>
      <c r="P144" s="21">
        <f t="shared" si="76"/>
        <v>1241.46</v>
      </c>
      <c r="Q144" s="21">
        <f t="shared" si="77"/>
        <v>36829.83</v>
      </c>
      <c r="S144" s="21">
        <f t="shared" si="84"/>
        <v>38071.29</v>
      </c>
      <c r="T144" s="19">
        <v>45</v>
      </c>
      <c r="U144" s="19">
        <f t="shared" si="78"/>
        <v>-5</v>
      </c>
      <c r="V144" s="22">
        <f t="shared" si="79"/>
        <v>-60</v>
      </c>
      <c r="W144" s="5">
        <f t="shared" si="80"/>
        <v>308</v>
      </c>
      <c r="X144" s="21">
        <f t="shared" si="87"/>
        <v>123.60808441558441</v>
      </c>
      <c r="Y144" s="21">
        <f t="shared" si="88"/>
        <v>1483.297012987013</v>
      </c>
      <c r="Z144" s="21">
        <f t="shared" si="89"/>
        <v>36587.992987012985</v>
      </c>
      <c r="AA144" s="21">
        <f t="shared" si="90"/>
        <v>-241.83701298701635</v>
      </c>
      <c r="AC144" s="5">
        <v>1483.297012987013</v>
      </c>
      <c r="AD144" s="5">
        <v>0</v>
      </c>
      <c r="AE144" s="5">
        <f t="shared" si="82"/>
        <v>1483.297012987013</v>
      </c>
    </row>
    <row r="145" spans="1:31" ht="12.75" customHeight="1" x14ac:dyDescent="0.35">
      <c r="A145" s="17" t="s">
        <v>321</v>
      </c>
      <c r="B145" s="17" t="s">
        <v>322</v>
      </c>
      <c r="C145" s="17" t="s">
        <v>323</v>
      </c>
      <c r="D145" s="18">
        <v>37500</v>
      </c>
      <c r="E145" s="17" t="s">
        <v>118</v>
      </c>
      <c r="F145" s="19">
        <v>50</v>
      </c>
      <c r="G145" s="17">
        <v>30</v>
      </c>
      <c r="H145" s="17">
        <v>0</v>
      </c>
      <c r="I145" s="20">
        <f t="shared" si="74"/>
        <v>360</v>
      </c>
      <c r="J145" s="21">
        <v>5388.68</v>
      </c>
      <c r="K145" s="18">
        <v>44804</v>
      </c>
      <c r="L145" s="21">
        <v>2155.4</v>
      </c>
      <c r="M145" s="21">
        <v>3233.28</v>
      </c>
      <c r="N145" s="21">
        <v>71.84</v>
      </c>
      <c r="O145" s="21">
        <f t="shared" si="75"/>
        <v>35.92</v>
      </c>
      <c r="P145" s="21">
        <f t="shared" si="76"/>
        <v>107.76</v>
      </c>
      <c r="Q145" s="21">
        <f t="shared" si="77"/>
        <v>3197.36</v>
      </c>
      <c r="S145" s="21">
        <f t="shared" si="84"/>
        <v>3305.1200000000003</v>
      </c>
      <c r="T145" s="19">
        <v>45</v>
      </c>
      <c r="U145" s="19">
        <f t="shared" si="78"/>
        <v>-5</v>
      </c>
      <c r="V145" s="22">
        <f t="shared" si="79"/>
        <v>-60</v>
      </c>
      <c r="W145" s="5">
        <f t="shared" si="80"/>
        <v>308</v>
      </c>
      <c r="X145" s="21">
        <f t="shared" si="87"/>
        <v>10.730909090909092</v>
      </c>
      <c r="Y145" s="21">
        <f t="shared" si="88"/>
        <v>128.7709090909091</v>
      </c>
      <c r="Z145" s="21">
        <f t="shared" si="89"/>
        <v>3176.349090909091</v>
      </c>
      <c r="AA145" s="21">
        <f t="shared" si="90"/>
        <v>-21.010909090909081</v>
      </c>
      <c r="AC145" s="5">
        <v>128.7709090909091</v>
      </c>
      <c r="AD145" s="5">
        <v>0</v>
      </c>
      <c r="AE145" s="5">
        <f t="shared" si="82"/>
        <v>128.7709090909091</v>
      </c>
    </row>
    <row r="146" spans="1:31" ht="12.75" customHeight="1" x14ac:dyDescent="0.35">
      <c r="A146" s="17" t="s">
        <v>324</v>
      </c>
      <c r="B146" s="17" t="s">
        <v>325</v>
      </c>
      <c r="C146" s="17" t="s">
        <v>326</v>
      </c>
      <c r="D146" s="18">
        <v>37500</v>
      </c>
      <c r="E146" s="17" t="s">
        <v>118</v>
      </c>
      <c r="F146" s="19">
        <v>50</v>
      </c>
      <c r="G146" s="17">
        <v>30</v>
      </c>
      <c r="H146" s="17">
        <v>0</v>
      </c>
      <c r="I146" s="20">
        <f t="shared" si="74"/>
        <v>360</v>
      </c>
      <c r="J146" s="21">
        <v>204769.97</v>
      </c>
      <c r="K146" s="18">
        <v>44804</v>
      </c>
      <c r="L146" s="21">
        <v>81907.990000000005</v>
      </c>
      <c r="M146" s="21">
        <v>122861.98</v>
      </c>
      <c r="N146" s="21">
        <v>2730.26</v>
      </c>
      <c r="O146" s="21">
        <f t="shared" si="75"/>
        <v>1365.13</v>
      </c>
      <c r="P146" s="21">
        <f t="shared" si="76"/>
        <v>4095.3900000000003</v>
      </c>
      <c r="Q146" s="21">
        <f t="shared" si="77"/>
        <v>121496.84999999999</v>
      </c>
      <c r="S146" s="21">
        <f t="shared" si="84"/>
        <v>125592.23999999999</v>
      </c>
      <c r="T146" s="19">
        <v>45</v>
      </c>
      <c r="U146" s="19">
        <f t="shared" si="78"/>
        <v>-5</v>
      </c>
      <c r="V146" s="22">
        <f t="shared" si="79"/>
        <v>-60</v>
      </c>
      <c r="W146" s="5">
        <f t="shared" si="80"/>
        <v>308</v>
      </c>
      <c r="X146" s="21">
        <f t="shared" si="87"/>
        <v>407.76701298701295</v>
      </c>
      <c r="Y146" s="21">
        <f t="shared" si="88"/>
        <v>4893.2041558441551</v>
      </c>
      <c r="Z146" s="21">
        <f t="shared" si="89"/>
        <v>120699.03584415583</v>
      </c>
      <c r="AA146" s="21">
        <f t="shared" si="90"/>
        <v>-797.81415584415663</v>
      </c>
      <c r="AC146" s="5">
        <v>4893.2041558441551</v>
      </c>
      <c r="AD146" s="5">
        <v>0</v>
      </c>
      <c r="AE146" s="5">
        <f t="shared" si="82"/>
        <v>4893.2041558441551</v>
      </c>
    </row>
    <row r="147" spans="1:31" ht="12.75" customHeight="1" x14ac:dyDescent="0.35">
      <c r="A147" s="17" t="s">
        <v>327</v>
      </c>
      <c r="B147" s="17" t="s">
        <v>328</v>
      </c>
      <c r="C147" s="17" t="s">
        <v>329</v>
      </c>
      <c r="D147" s="18">
        <v>37500</v>
      </c>
      <c r="E147" s="17" t="s">
        <v>118</v>
      </c>
      <c r="F147" s="19">
        <v>50</v>
      </c>
      <c r="G147" s="17">
        <v>30</v>
      </c>
      <c r="H147" s="17">
        <v>0</v>
      </c>
      <c r="I147" s="20">
        <f t="shared" si="74"/>
        <v>360</v>
      </c>
      <c r="J147" s="21">
        <v>188603.87</v>
      </c>
      <c r="K147" s="18">
        <v>44804</v>
      </c>
      <c r="L147" s="21">
        <v>75441.600000000006</v>
      </c>
      <c r="M147" s="21">
        <v>113162.27</v>
      </c>
      <c r="N147" s="21">
        <v>2514.7199999999998</v>
      </c>
      <c r="O147" s="21">
        <f t="shared" si="75"/>
        <v>1257.3599999999999</v>
      </c>
      <c r="P147" s="21">
        <f t="shared" si="76"/>
        <v>3772.08</v>
      </c>
      <c r="Q147" s="21">
        <f t="shared" si="77"/>
        <v>111904.91</v>
      </c>
      <c r="S147" s="21">
        <f t="shared" si="84"/>
        <v>115676.99</v>
      </c>
      <c r="T147" s="19">
        <v>45</v>
      </c>
      <c r="U147" s="19">
        <f t="shared" si="78"/>
        <v>-5</v>
      </c>
      <c r="V147" s="22">
        <f t="shared" si="79"/>
        <v>-60</v>
      </c>
      <c r="W147" s="5">
        <f t="shared" si="80"/>
        <v>308</v>
      </c>
      <c r="X147" s="21">
        <f t="shared" si="87"/>
        <v>375.57464285714286</v>
      </c>
      <c r="Y147" s="21">
        <f t="shared" si="88"/>
        <v>4506.8957142857143</v>
      </c>
      <c r="Z147" s="21">
        <f t="shared" si="89"/>
        <v>111170.09428571429</v>
      </c>
      <c r="AA147" s="21">
        <f t="shared" si="90"/>
        <v>-734.81571428570896</v>
      </c>
      <c r="AC147" s="5">
        <v>4506.8957142857143</v>
      </c>
      <c r="AD147" s="5">
        <v>0</v>
      </c>
      <c r="AE147" s="5">
        <f t="shared" si="82"/>
        <v>4506.8957142857143</v>
      </c>
    </row>
    <row r="148" spans="1:31" ht="12.75" customHeight="1" x14ac:dyDescent="0.35">
      <c r="A148" s="17" t="s">
        <v>330</v>
      </c>
      <c r="B148" s="17" t="s">
        <v>331</v>
      </c>
      <c r="C148" s="17" t="s">
        <v>332</v>
      </c>
      <c r="D148" s="18">
        <v>37500</v>
      </c>
      <c r="E148" s="17" t="s">
        <v>118</v>
      </c>
      <c r="F148" s="19">
        <v>50</v>
      </c>
      <c r="G148" s="17">
        <v>30</v>
      </c>
      <c r="H148" s="17">
        <v>0</v>
      </c>
      <c r="I148" s="20">
        <f t="shared" si="74"/>
        <v>360</v>
      </c>
      <c r="J148" s="21">
        <v>8796.23</v>
      </c>
      <c r="K148" s="18">
        <v>44804</v>
      </c>
      <c r="L148" s="21">
        <v>3518.42</v>
      </c>
      <c r="M148" s="21">
        <v>5277.81</v>
      </c>
      <c r="N148" s="21">
        <v>117.28</v>
      </c>
      <c r="O148" s="21">
        <f t="shared" si="75"/>
        <v>58.64</v>
      </c>
      <c r="P148" s="21">
        <f t="shared" si="76"/>
        <v>175.92000000000002</v>
      </c>
      <c r="Q148" s="21">
        <f t="shared" si="77"/>
        <v>5219.17</v>
      </c>
      <c r="S148" s="21">
        <f t="shared" si="84"/>
        <v>5395.09</v>
      </c>
      <c r="T148" s="19">
        <v>45</v>
      </c>
      <c r="U148" s="19">
        <f t="shared" si="78"/>
        <v>-5</v>
      </c>
      <c r="V148" s="22">
        <f t="shared" si="79"/>
        <v>-60</v>
      </c>
      <c r="W148" s="5">
        <f t="shared" si="80"/>
        <v>308</v>
      </c>
      <c r="X148" s="21">
        <f t="shared" si="87"/>
        <v>17.516525974025974</v>
      </c>
      <c r="Y148" s="21">
        <f t="shared" si="88"/>
        <v>210.19831168831169</v>
      </c>
      <c r="Z148" s="21">
        <f t="shared" si="89"/>
        <v>5184.8916883116881</v>
      </c>
      <c r="AA148" s="21">
        <f t="shared" si="90"/>
        <v>-34.278311688311987</v>
      </c>
      <c r="AC148" s="5">
        <v>210.19831168831169</v>
      </c>
      <c r="AD148" s="5">
        <v>0</v>
      </c>
      <c r="AE148" s="5">
        <f t="shared" si="82"/>
        <v>210.19831168831169</v>
      </c>
    </row>
    <row r="149" spans="1:31" ht="12.75" customHeight="1" x14ac:dyDescent="0.35">
      <c r="A149" s="17" t="s">
        <v>333</v>
      </c>
      <c r="B149" s="17" t="s">
        <v>334</v>
      </c>
      <c r="C149" s="17" t="s">
        <v>335</v>
      </c>
      <c r="D149" s="18">
        <v>37500</v>
      </c>
      <c r="E149" s="17" t="s">
        <v>118</v>
      </c>
      <c r="F149" s="19">
        <v>50</v>
      </c>
      <c r="G149" s="17">
        <v>30</v>
      </c>
      <c r="H149" s="17">
        <v>0</v>
      </c>
      <c r="I149" s="20">
        <f t="shared" si="74"/>
        <v>360</v>
      </c>
      <c r="J149" s="21">
        <v>125253.84</v>
      </c>
      <c r="K149" s="18">
        <v>44804</v>
      </c>
      <c r="L149" s="21">
        <v>50101.61</v>
      </c>
      <c r="M149" s="21">
        <v>75152.23</v>
      </c>
      <c r="N149" s="21">
        <v>1670.05</v>
      </c>
      <c r="O149" s="21">
        <f t="shared" si="75"/>
        <v>835.02499999999998</v>
      </c>
      <c r="P149" s="21">
        <f t="shared" si="76"/>
        <v>2505.0749999999998</v>
      </c>
      <c r="Q149" s="21">
        <f t="shared" si="77"/>
        <v>74317.205000000002</v>
      </c>
      <c r="S149" s="21">
        <f t="shared" si="84"/>
        <v>76822.28</v>
      </c>
      <c r="T149" s="19">
        <v>45</v>
      </c>
      <c r="U149" s="19">
        <f t="shared" si="78"/>
        <v>-5</v>
      </c>
      <c r="V149" s="22">
        <f t="shared" si="79"/>
        <v>-60</v>
      </c>
      <c r="W149" s="5">
        <f t="shared" si="80"/>
        <v>308</v>
      </c>
      <c r="X149" s="21">
        <f t="shared" si="87"/>
        <v>249.42298701298702</v>
      </c>
      <c r="Y149" s="21">
        <f t="shared" si="88"/>
        <v>2993.0758441558442</v>
      </c>
      <c r="Z149" s="21">
        <f>+S149-Y149</f>
        <v>73829.204155844156</v>
      </c>
      <c r="AA149" s="21">
        <f t="shared" si="90"/>
        <v>-488.0008441558457</v>
      </c>
      <c r="AC149" s="5">
        <v>2993.0758441558442</v>
      </c>
      <c r="AD149" s="5">
        <v>0</v>
      </c>
      <c r="AE149" s="5">
        <f t="shared" si="82"/>
        <v>2993.0758441558442</v>
      </c>
    </row>
    <row r="150" spans="1:31" ht="12.75" customHeight="1" x14ac:dyDescent="0.35">
      <c r="A150" s="17" t="s">
        <v>336</v>
      </c>
      <c r="B150" s="17" t="s">
        <v>337</v>
      </c>
      <c r="C150" s="17" t="s">
        <v>338</v>
      </c>
      <c r="D150" s="18">
        <v>40269</v>
      </c>
      <c r="E150" s="17" t="s">
        <v>118</v>
      </c>
      <c r="F150" s="19">
        <v>14.75</v>
      </c>
      <c r="G150" s="17">
        <v>2</v>
      </c>
      <c r="H150" s="17">
        <v>4</v>
      </c>
      <c r="I150" s="20">
        <f t="shared" si="74"/>
        <v>28</v>
      </c>
      <c r="J150" s="21">
        <v>102922.55</v>
      </c>
      <c r="K150" s="18">
        <v>44804</v>
      </c>
      <c r="L150" s="21">
        <v>86641.01</v>
      </c>
      <c r="M150" s="21">
        <v>16281.54</v>
      </c>
      <c r="N150" s="21">
        <v>4651.8599999999997</v>
      </c>
      <c r="O150" s="21">
        <f t="shared" si="75"/>
        <v>2325.9299999999998</v>
      </c>
      <c r="P150" s="21">
        <f t="shared" si="76"/>
        <v>6977.7899999999991</v>
      </c>
      <c r="Q150" s="21">
        <f t="shared" si="77"/>
        <v>13955.61</v>
      </c>
      <c r="S150" s="21">
        <f t="shared" si="84"/>
        <v>20933.400000000001</v>
      </c>
      <c r="T150" s="19">
        <v>14.75</v>
      </c>
      <c r="U150" s="19">
        <f t="shared" si="78"/>
        <v>0</v>
      </c>
      <c r="V150" s="22">
        <f t="shared" si="79"/>
        <v>0</v>
      </c>
      <c r="W150" s="5">
        <f t="shared" si="80"/>
        <v>36</v>
      </c>
      <c r="X150" s="21">
        <f t="shared" si="87"/>
        <v>581.48333333333335</v>
      </c>
      <c r="Y150" s="21">
        <f t="shared" si="88"/>
        <v>6977.8</v>
      </c>
      <c r="Z150" s="21">
        <f t="shared" si="89"/>
        <v>13955.600000000002</v>
      </c>
      <c r="AA150" s="21">
        <f t="shared" si="90"/>
        <v>-9.9999999983992893E-3</v>
      </c>
      <c r="AC150" s="5">
        <v>6977.8</v>
      </c>
      <c r="AD150" s="5">
        <v>0</v>
      </c>
      <c r="AE150" s="5">
        <f t="shared" si="82"/>
        <v>6977.8</v>
      </c>
    </row>
    <row r="151" spans="1:31" ht="12.75" customHeight="1" x14ac:dyDescent="0.35">
      <c r="A151" s="17" t="s">
        <v>339</v>
      </c>
      <c r="B151" s="17" t="s">
        <v>337</v>
      </c>
      <c r="C151" s="17" t="s">
        <v>340</v>
      </c>
      <c r="D151" s="18">
        <v>42401</v>
      </c>
      <c r="E151" s="17" t="s">
        <v>118</v>
      </c>
      <c r="F151" s="19">
        <v>14.75</v>
      </c>
      <c r="G151" s="17">
        <v>8</v>
      </c>
      <c r="H151" s="17">
        <v>2</v>
      </c>
      <c r="I151" s="20">
        <f t="shared" si="74"/>
        <v>98</v>
      </c>
      <c r="J151" s="21">
        <v>136767.92000000001</v>
      </c>
      <c r="K151" s="18">
        <v>44804</v>
      </c>
      <c r="L151" s="21">
        <v>61043.3</v>
      </c>
      <c r="M151" s="21">
        <v>75724.62</v>
      </c>
      <c r="N151" s="21">
        <v>6181.6</v>
      </c>
      <c r="O151" s="21">
        <f t="shared" si="75"/>
        <v>3090.8</v>
      </c>
      <c r="P151" s="21">
        <f t="shared" si="76"/>
        <v>9272.4000000000015</v>
      </c>
      <c r="Q151" s="21">
        <f t="shared" si="77"/>
        <v>72633.819999999992</v>
      </c>
      <c r="S151" s="21">
        <f t="shared" si="84"/>
        <v>81906.22</v>
      </c>
      <c r="T151" s="19">
        <v>14.75</v>
      </c>
      <c r="U151" s="19">
        <f t="shared" si="78"/>
        <v>0</v>
      </c>
      <c r="V151" s="22">
        <f t="shared" si="79"/>
        <v>0</v>
      </c>
      <c r="W151" s="5">
        <f t="shared" si="80"/>
        <v>106</v>
      </c>
      <c r="X151" s="21">
        <f t="shared" si="87"/>
        <v>772.70018867924534</v>
      </c>
      <c r="Y151" s="21">
        <f t="shared" si="88"/>
        <v>9272.4022641509437</v>
      </c>
      <c r="Z151" s="21">
        <f t="shared" si="89"/>
        <v>72633.817735849065</v>
      </c>
      <c r="AA151" s="21">
        <f t="shared" si="90"/>
        <v>-2.2641509276581928E-3</v>
      </c>
      <c r="AC151" s="5">
        <v>9272.4022641509437</v>
      </c>
      <c r="AD151" s="5">
        <v>0</v>
      </c>
      <c r="AE151" s="5">
        <f t="shared" si="82"/>
        <v>9272.4022641509437</v>
      </c>
    </row>
    <row r="152" spans="1:31" ht="12.75" customHeight="1" x14ac:dyDescent="0.35">
      <c r="A152" s="17" t="s">
        <v>341</v>
      </c>
      <c r="B152" s="17" t="s">
        <v>337</v>
      </c>
      <c r="C152" s="17" t="s">
        <v>342</v>
      </c>
      <c r="D152" s="18">
        <v>43009</v>
      </c>
      <c r="E152" s="17" t="s">
        <v>118</v>
      </c>
      <c r="F152" s="19">
        <v>15</v>
      </c>
      <c r="G152" s="17">
        <v>10</v>
      </c>
      <c r="H152" s="17">
        <v>1</v>
      </c>
      <c r="I152" s="20">
        <f t="shared" si="74"/>
        <v>121</v>
      </c>
      <c r="J152" s="21">
        <v>194977.48</v>
      </c>
      <c r="K152" s="18">
        <v>44804</v>
      </c>
      <c r="L152" s="21">
        <v>63909.29</v>
      </c>
      <c r="M152" s="21">
        <v>131068.19</v>
      </c>
      <c r="N152" s="21">
        <v>8665.66</v>
      </c>
      <c r="O152" s="21">
        <f t="shared" si="75"/>
        <v>4332.83</v>
      </c>
      <c r="P152" s="21">
        <f t="shared" si="76"/>
        <v>12998.49</v>
      </c>
      <c r="Q152" s="21">
        <f t="shared" si="77"/>
        <v>126735.36</v>
      </c>
      <c r="S152" s="21">
        <f t="shared" si="84"/>
        <v>139733.85</v>
      </c>
      <c r="T152" s="19">
        <v>15</v>
      </c>
      <c r="U152" s="19">
        <f t="shared" si="78"/>
        <v>0</v>
      </c>
      <c r="V152" s="22">
        <f t="shared" si="79"/>
        <v>0</v>
      </c>
      <c r="W152" s="5">
        <f t="shared" si="80"/>
        <v>129</v>
      </c>
      <c r="X152" s="21">
        <f t="shared" si="87"/>
        <v>1083.2081395348837</v>
      </c>
      <c r="Y152" s="21">
        <f t="shared" si="88"/>
        <v>12998.497674418604</v>
      </c>
      <c r="Z152" s="21">
        <f t="shared" si="89"/>
        <v>126735.35232558141</v>
      </c>
      <c r="AA152" s="21">
        <f t="shared" si="90"/>
        <v>-7.6744185935240239E-3</v>
      </c>
      <c r="AC152" s="5">
        <v>12998.497674418604</v>
      </c>
      <c r="AD152" s="5">
        <v>0</v>
      </c>
      <c r="AE152" s="5">
        <f t="shared" si="82"/>
        <v>12998.497674418604</v>
      </c>
    </row>
    <row r="153" spans="1:31" ht="12.75" customHeight="1" x14ac:dyDescent="0.35">
      <c r="A153" s="17" t="s">
        <v>343</v>
      </c>
      <c r="B153" s="17" t="s">
        <v>337</v>
      </c>
      <c r="C153" s="17" t="s">
        <v>344</v>
      </c>
      <c r="D153" s="18">
        <v>43101</v>
      </c>
      <c r="E153" s="17" t="s">
        <v>118</v>
      </c>
      <c r="F153" s="19">
        <v>15</v>
      </c>
      <c r="G153" s="17">
        <v>10</v>
      </c>
      <c r="H153" s="17">
        <v>4</v>
      </c>
      <c r="I153" s="20">
        <f t="shared" si="74"/>
        <v>124</v>
      </c>
      <c r="J153" s="21">
        <v>25641.85</v>
      </c>
      <c r="K153" s="18">
        <v>44804</v>
      </c>
      <c r="L153" s="21">
        <v>7977.48</v>
      </c>
      <c r="M153" s="21">
        <v>17664.37</v>
      </c>
      <c r="N153" s="21">
        <v>1139.6400000000001</v>
      </c>
      <c r="O153" s="21">
        <f t="shared" si="75"/>
        <v>569.82000000000005</v>
      </c>
      <c r="P153" s="21">
        <f t="shared" si="76"/>
        <v>1709.46</v>
      </c>
      <c r="Q153" s="21">
        <f t="shared" si="77"/>
        <v>17094.55</v>
      </c>
      <c r="S153" s="21">
        <f t="shared" si="84"/>
        <v>18804.009999999998</v>
      </c>
      <c r="T153" s="19">
        <v>15</v>
      </c>
      <c r="U153" s="19">
        <f t="shared" si="78"/>
        <v>0</v>
      </c>
      <c r="V153" s="22">
        <f t="shared" si="79"/>
        <v>0</v>
      </c>
      <c r="W153" s="5">
        <f t="shared" si="80"/>
        <v>132</v>
      </c>
      <c r="X153" s="21">
        <f t="shared" si="87"/>
        <v>142.4546212121212</v>
      </c>
      <c r="Y153" s="21">
        <f t="shared" si="88"/>
        <v>1709.4554545454544</v>
      </c>
      <c r="Z153" s="21">
        <f t="shared" si="89"/>
        <v>17094.554545454543</v>
      </c>
      <c r="AA153" s="21">
        <f t="shared" si="90"/>
        <v>4.5454545434040483E-3</v>
      </c>
      <c r="AC153" s="5">
        <v>1709.4554545454544</v>
      </c>
      <c r="AD153" s="5">
        <v>0</v>
      </c>
      <c r="AE153" s="5">
        <f t="shared" si="82"/>
        <v>1709.4554545454544</v>
      </c>
    </row>
    <row r="154" spans="1:31" ht="12.75" customHeight="1" x14ac:dyDescent="0.35">
      <c r="A154" s="17" t="s">
        <v>345</v>
      </c>
      <c r="B154" s="17" t="s">
        <v>337</v>
      </c>
      <c r="C154" s="17" t="s">
        <v>346</v>
      </c>
      <c r="D154" s="18">
        <v>43282</v>
      </c>
      <c r="E154" s="17" t="s">
        <v>118</v>
      </c>
      <c r="F154" s="19">
        <v>15</v>
      </c>
      <c r="G154" s="17">
        <v>10</v>
      </c>
      <c r="H154" s="17">
        <v>10</v>
      </c>
      <c r="I154" s="20">
        <f t="shared" si="74"/>
        <v>130</v>
      </c>
      <c r="J154" s="21">
        <v>138346.12</v>
      </c>
      <c r="K154" s="18">
        <v>44804</v>
      </c>
      <c r="L154" s="21">
        <v>38429.5</v>
      </c>
      <c r="M154" s="21">
        <v>99916.62</v>
      </c>
      <c r="N154" s="21">
        <v>6148.72</v>
      </c>
      <c r="O154" s="21">
        <f t="shared" si="75"/>
        <v>3074.36</v>
      </c>
      <c r="P154" s="21">
        <f t="shared" si="76"/>
        <v>9223.08</v>
      </c>
      <c r="Q154" s="21">
        <f t="shared" si="77"/>
        <v>96842.26</v>
      </c>
      <c r="S154" s="21">
        <f t="shared" si="84"/>
        <v>106065.34</v>
      </c>
      <c r="T154" s="19">
        <v>15</v>
      </c>
      <c r="U154" s="19">
        <f t="shared" si="78"/>
        <v>0</v>
      </c>
      <c r="V154" s="22">
        <f t="shared" si="79"/>
        <v>0</v>
      </c>
      <c r="W154" s="5">
        <f t="shared" si="80"/>
        <v>138</v>
      </c>
      <c r="X154" s="21">
        <f t="shared" si="87"/>
        <v>768.58942028985507</v>
      </c>
      <c r="Y154" s="21">
        <f t="shared" si="88"/>
        <v>9223.0730434782599</v>
      </c>
      <c r="Z154" s="21">
        <f t="shared" si="89"/>
        <v>96842.266956521737</v>
      </c>
      <c r="AA154" s="21">
        <f t="shared" si="90"/>
        <v>6.9565217418130487E-3</v>
      </c>
      <c r="AC154" s="5">
        <v>9223.0730434782599</v>
      </c>
      <c r="AD154" s="5">
        <v>0</v>
      </c>
      <c r="AE154" s="5">
        <f t="shared" si="82"/>
        <v>9223.0730434782599</v>
      </c>
    </row>
    <row r="155" spans="1:31" ht="12.75" customHeight="1" x14ac:dyDescent="0.35">
      <c r="A155" s="17" t="s">
        <v>347</v>
      </c>
      <c r="B155" s="17" t="s">
        <v>337</v>
      </c>
      <c r="C155" s="17" t="s">
        <v>348</v>
      </c>
      <c r="D155" s="18">
        <v>43374</v>
      </c>
      <c r="E155" s="17" t="s">
        <v>118</v>
      </c>
      <c r="F155" s="19">
        <v>15</v>
      </c>
      <c r="G155" s="17">
        <v>11</v>
      </c>
      <c r="H155" s="17">
        <v>1</v>
      </c>
      <c r="I155" s="20">
        <f t="shared" si="74"/>
        <v>133</v>
      </c>
      <c r="J155" s="21">
        <v>8400</v>
      </c>
      <c r="K155" s="18">
        <v>44804</v>
      </c>
      <c r="L155" s="21">
        <v>2193.33</v>
      </c>
      <c r="M155" s="21">
        <v>6206.67</v>
      </c>
      <c r="N155" s="21">
        <v>373.33</v>
      </c>
      <c r="O155" s="21">
        <f t="shared" si="75"/>
        <v>186.66499999999999</v>
      </c>
      <c r="P155" s="21">
        <f t="shared" si="76"/>
        <v>559.995</v>
      </c>
      <c r="Q155" s="21">
        <f t="shared" si="77"/>
        <v>6020.0050000000001</v>
      </c>
      <c r="S155" s="21">
        <f>+M155+N155</f>
        <v>6580</v>
      </c>
      <c r="T155" s="19">
        <v>15</v>
      </c>
      <c r="U155" s="19">
        <f t="shared" si="78"/>
        <v>0</v>
      </c>
      <c r="V155" s="22">
        <f t="shared" si="79"/>
        <v>0</v>
      </c>
      <c r="W155" s="5">
        <f t="shared" si="80"/>
        <v>141</v>
      </c>
      <c r="X155" s="21">
        <f t="shared" si="87"/>
        <v>46.666666666666664</v>
      </c>
      <c r="Y155" s="21">
        <f>+X155*12</f>
        <v>560</v>
      </c>
      <c r="Z155" s="21">
        <f t="shared" si="89"/>
        <v>6020</v>
      </c>
      <c r="AA155" s="21">
        <f t="shared" si="90"/>
        <v>-5.0000000001091394E-3</v>
      </c>
      <c r="AC155" s="5">
        <v>560</v>
      </c>
      <c r="AD155" s="5">
        <v>0</v>
      </c>
      <c r="AE155" s="5">
        <f t="shared" si="82"/>
        <v>560</v>
      </c>
    </row>
    <row r="156" spans="1:31" ht="12.75" customHeight="1" x14ac:dyDescent="0.4">
      <c r="A156" s="17" t="s">
        <v>349</v>
      </c>
      <c r="B156" s="17" t="s">
        <v>337</v>
      </c>
      <c r="C156" s="17" t="s">
        <v>350</v>
      </c>
      <c r="D156" s="18">
        <v>44562</v>
      </c>
      <c r="E156" s="17" t="s">
        <v>118</v>
      </c>
      <c r="F156" s="19">
        <v>25</v>
      </c>
      <c r="G156" s="17">
        <v>24</v>
      </c>
      <c r="H156" s="17">
        <v>4</v>
      </c>
      <c r="I156" s="20">
        <f t="shared" si="74"/>
        <v>292</v>
      </c>
      <c r="J156" s="21">
        <v>113171.9</v>
      </c>
      <c r="K156" s="18">
        <v>44804</v>
      </c>
      <c r="L156" s="21">
        <v>3017.92</v>
      </c>
      <c r="M156" s="21">
        <v>110153.98</v>
      </c>
      <c r="N156" s="21">
        <v>3017.92</v>
      </c>
      <c r="O156" s="32">
        <f t="shared" si="75"/>
        <v>1508.96</v>
      </c>
      <c r="P156" s="21">
        <f t="shared" si="76"/>
        <v>4526.88</v>
      </c>
      <c r="Q156" s="21">
        <f t="shared" si="77"/>
        <v>108645.01999999999</v>
      </c>
      <c r="S156" s="21">
        <f>+M156+N156</f>
        <v>113171.9</v>
      </c>
      <c r="T156" s="19">
        <v>15</v>
      </c>
      <c r="U156" s="19">
        <f t="shared" si="78"/>
        <v>-10</v>
      </c>
      <c r="V156" s="22">
        <f t="shared" si="79"/>
        <v>-120</v>
      </c>
      <c r="W156" s="23">
        <f t="shared" si="80"/>
        <v>180</v>
      </c>
      <c r="X156" s="21">
        <f>+S156/W156</f>
        <v>628.73277777777776</v>
      </c>
      <c r="Y156" s="32">
        <f>+X156*12</f>
        <v>7544.7933333333331</v>
      </c>
      <c r="Z156" s="21">
        <f>+S156-Y156</f>
        <v>105627.10666666666</v>
      </c>
      <c r="AA156" s="21">
        <f>+Z156-S156</f>
        <v>-7544.7933333333349</v>
      </c>
      <c r="AC156" s="5">
        <f>7544.79333333333+4541</f>
        <v>12085.793333333331</v>
      </c>
      <c r="AD156" s="5">
        <v>0</v>
      </c>
      <c r="AE156" s="5">
        <f t="shared" si="82"/>
        <v>12085.793333333331</v>
      </c>
    </row>
    <row r="157" spans="1:31" ht="12.75" customHeight="1" x14ac:dyDescent="0.4">
      <c r="A157" s="17" t="s">
        <v>351</v>
      </c>
      <c r="B157" s="17" t="s">
        <v>337</v>
      </c>
      <c r="C157" s="17" t="s">
        <v>352</v>
      </c>
      <c r="D157" s="18">
        <v>44927</v>
      </c>
      <c r="E157" s="17" t="s">
        <v>118</v>
      </c>
      <c r="F157" s="19">
        <v>15</v>
      </c>
      <c r="G157" s="17">
        <v>15</v>
      </c>
      <c r="H157" s="17">
        <v>0</v>
      </c>
      <c r="I157" s="20">
        <f t="shared" si="74"/>
        <v>180</v>
      </c>
      <c r="J157" s="33">
        <v>88266.63</v>
      </c>
      <c r="K157" s="18"/>
      <c r="L157" s="21"/>
      <c r="M157" s="21"/>
      <c r="N157" s="21"/>
      <c r="O157" s="32"/>
      <c r="P157" s="21"/>
      <c r="Q157" s="21">
        <f>+J157</f>
        <v>88266.63</v>
      </c>
      <c r="S157" s="21">
        <f t="shared" si="84"/>
        <v>0</v>
      </c>
      <c r="T157" s="19">
        <v>15</v>
      </c>
      <c r="U157" s="19">
        <f t="shared" si="78"/>
        <v>0</v>
      </c>
      <c r="V157" s="22">
        <f t="shared" si="79"/>
        <v>0</v>
      </c>
      <c r="W157" s="23">
        <f>+I157+V157</f>
        <v>180</v>
      </c>
      <c r="X157" s="21">
        <f>+S157/W157</f>
        <v>0</v>
      </c>
      <c r="Y157" s="32">
        <f>+X157*12</f>
        <v>0</v>
      </c>
      <c r="Z157" s="21">
        <f>+Q157</f>
        <v>88266.63</v>
      </c>
      <c r="AA157" s="21">
        <f t="shared" si="90"/>
        <v>0</v>
      </c>
      <c r="AC157" s="5">
        <v>0</v>
      </c>
      <c r="AD157" s="5">
        <v>0</v>
      </c>
      <c r="AE157" s="5">
        <f t="shared" si="82"/>
        <v>0</v>
      </c>
    </row>
    <row r="158" spans="1:31" ht="12.75" customHeight="1" x14ac:dyDescent="0.4">
      <c r="A158" s="17" t="s">
        <v>264</v>
      </c>
      <c r="J158" s="32">
        <f>SUM(J124:J157)</f>
        <v>2751456.49</v>
      </c>
      <c r="L158" s="21">
        <v>1312155.47</v>
      </c>
      <c r="M158" s="21">
        <v>1351034.39</v>
      </c>
      <c r="N158" s="5">
        <f>SUM(N124:N157)</f>
        <v>55077.960000000006</v>
      </c>
      <c r="O158" s="5">
        <f>SUM(O124:O157)</f>
        <v>27538.980000000003</v>
      </c>
      <c r="P158" s="5">
        <f>SUM(P124:P157)</f>
        <v>82616.94</v>
      </c>
      <c r="Q158" s="23">
        <f>SUM(Q124:Q157)</f>
        <v>1411762.04</v>
      </c>
      <c r="S158" s="5">
        <f>SUM(S124:S157)</f>
        <v>1406112.2</v>
      </c>
      <c r="T158" s="3"/>
      <c r="U158" s="3"/>
      <c r="V158" s="4"/>
      <c r="X158" s="5">
        <f>SUM(X124:X157)</f>
        <v>8298.9875932984723</v>
      </c>
      <c r="Y158" s="5">
        <f>SUM(Y124:Y157)</f>
        <v>99587.851119581668</v>
      </c>
      <c r="Z158" s="5">
        <f>SUM(Z124:Z157)</f>
        <v>1393573.7588804183</v>
      </c>
      <c r="AA158" s="5">
        <f>SUM(AA124:AA157)</f>
        <v>-22715.161119581589</v>
      </c>
      <c r="AC158" s="5">
        <f>SUM(AC124:AC157)</f>
        <v>104128.85111958167</v>
      </c>
      <c r="AD158" s="5">
        <f>SUM(AD124:AD157)</f>
        <v>1217.3699999999999</v>
      </c>
      <c r="AE158" s="5">
        <f t="shared" si="82"/>
        <v>105346.22111958166</v>
      </c>
    </row>
    <row r="159" spans="1:31" ht="12.75" customHeight="1" x14ac:dyDescent="0.35">
      <c r="A159" s="17" t="s">
        <v>69</v>
      </c>
      <c r="J159" s="21">
        <v>0</v>
      </c>
      <c r="L159" s="21">
        <v>0</v>
      </c>
      <c r="M159" s="21">
        <v>0</v>
      </c>
      <c r="T159" s="3"/>
      <c r="U159" s="3"/>
      <c r="V159" s="4"/>
      <c r="X159" s="5"/>
      <c r="Y159" s="5"/>
      <c r="Z159" s="5"/>
      <c r="AA159" s="5"/>
    </row>
    <row r="160" spans="1:31" ht="12.75" customHeight="1" x14ac:dyDescent="0.35">
      <c r="A160" s="17" t="s">
        <v>70</v>
      </c>
      <c r="T160" s="3"/>
      <c r="U160" s="3"/>
      <c r="V160" s="4"/>
      <c r="X160" s="5"/>
      <c r="Y160" s="5"/>
      <c r="Z160" s="5"/>
      <c r="AA160" s="5"/>
    </row>
    <row r="161" spans="1:31" ht="12.75" customHeight="1" x14ac:dyDescent="0.35">
      <c r="A161" s="17" t="s">
        <v>71</v>
      </c>
      <c r="J161" s="21">
        <f>+J158</f>
        <v>2751456.49</v>
      </c>
      <c r="L161" s="21">
        <v>1312155.47</v>
      </c>
      <c r="M161" s="21">
        <v>1351034.39</v>
      </c>
      <c r="T161" s="3"/>
      <c r="U161" s="3"/>
      <c r="V161" s="4"/>
      <c r="X161" s="5"/>
      <c r="Y161" s="5"/>
      <c r="Z161" s="5"/>
      <c r="AA161" s="5"/>
    </row>
    <row r="162" spans="1:31" ht="12.75" customHeight="1" x14ac:dyDescent="0.35">
      <c r="A162" s="17" t="s">
        <v>353</v>
      </c>
      <c r="T162" s="3"/>
      <c r="U162" s="3"/>
      <c r="V162" s="4"/>
      <c r="X162" s="5"/>
      <c r="Y162" s="5"/>
      <c r="Z162" s="5"/>
      <c r="AA162" s="5"/>
    </row>
    <row r="163" spans="1:31" ht="12.75" customHeight="1" x14ac:dyDescent="0.35">
      <c r="A163" s="17" t="s">
        <v>73</v>
      </c>
      <c r="T163" s="3"/>
      <c r="U163" s="3"/>
      <c r="V163" s="4"/>
      <c r="X163" s="5"/>
      <c r="Y163" s="5"/>
      <c r="Z163" s="5"/>
      <c r="AA163" s="5"/>
    </row>
    <row r="164" spans="1:31" ht="12.75" customHeight="1" x14ac:dyDescent="0.35">
      <c r="A164" s="17" t="s">
        <v>354</v>
      </c>
      <c r="T164" s="3"/>
      <c r="U164" s="3"/>
      <c r="V164" s="4"/>
      <c r="X164" s="5"/>
      <c r="Y164" s="5"/>
      <c r="Z164" s="5"/>
      <c r="AA164" s="5"/>
    </row>
    <row r="165" spans="1:31" ht="12.75" customHeight="1" x14ac:dyDescent="0.35">
      <c r="A165" s="17" t="s">
        <v>355</v>
      </c>
      <c r="B165" s="17" t="s">
        <v>356</v>
      </c>
      <c r="C165" s="17" t="s">
        <v>357</v>
      </c>
      <c r="D165" s="18">
        <v>25750</v>
      </c>
      <c r="E165" s="17" t="s">
        <v>118</v>
      </c>
      <c r="F165" s="19">
        <v>50</v>
      </c>
      <c r="G165" s="17">
        <v>0</v>
      </c>
      <c r="H165" s="17">
        <v>0</v>
      </c>
      <c r="I165" s="20">
        <f t="shared" ref="I165:I228" si="91">(G165*12)+H165</f>
        <v>0</v>
      </c>
      <c r="J165" s="21">
        <v>777536</v>
      </c>
      <c r="K165" s="18">
        <v>44804</v>
      </c>
      <c r="L165" s="21">
        <v>777536</v>
      </c>
      <c r="M165" s="21">
        <v>0</v>
      </c>
      <c r="N165" s="21">
        <v>0</v>
      </c>
      <c r="O165" s="21">
        <f t="shared" ref="O165:O228" si="92">+N165/8*4</f>
        <v>0</v>
      </c>
      <c r="P165" s="21">
        <v>0</v>
      </c>
      <c r="Q165" s="21">
        <v>0</v>
      </c>
      <c r="S165" s="21">
        <f>+M165+N165</f>
        <v>0</v>
      </c>
      <c r="T165" s="19">
        <v>62.5</v>
      </c>
      <c r="U165" s="19">
        <f t="shared" ref="U165:U228" si="93">+T165-F165</f>
        <v>12.5</v>
      </c>
      <c r="V165" s="22">
        <f t="shared" ref="V165:V228" si="94">+U165*12</f>
        <v>150</v>
      </c>
      <c r="W165" s="5">
        <v>0</v>
      </c>
      <c r="X165" s="21">
        <v>0</v>
      </c>
      <c r="Y165" s="21">
        <v>0</v>
      </c>
      <c r="Z165" s="21">
        <f t="shared" ref="Z165:Z228" si="95">+S165-Y165</f>
        <v>0</v>
      </c>
      <c r="AA165" s="21">
        <f>+Z165-Q165</f>
        <v>0</v>
      </c>
      <c r="AC165" s="5">
        <v>0</v>
      </c>
      <c r="AD165" s="5">
        <v>0</v>
      </c>
      <c r="AE165" s="5">
        <f>+AC165+AD165</f>
        <v>0</v>
      </c>
    </row>
    <row r="166" spans="1:31" ht="12.75" customHeight="1" x14ac:dyDescent="0.35">
      <c r="A166" s="17" t="s">
        <v>358</v>
      </c>
      <c r="B166" s="17" t="s">
        <v>359</v>
      </c>
      <c r="C166" s="17" t="s">
        <v>360</v>
      </c>
      <c r="D166" s="18">
        <v>25750</v>
      </c>
      <c r="E166" s="17" t="s">
        <v>44</v>
      </c>
      <c r="F166" s="19">
        <v>50</v>
      </c>
      <c r="G166" s="17">
        <v>0</v>
      </c>
      <c r="H166" s="17">
        <v>0</v>
      </c>
      <c r="I166" s="20">
        <f t="shared" si="91"/>
        <v>0</v>
      </c>
      <c r="J166" s="21">
        <v>90</v>
      </c>
      <c r="K166" s="18">
        <v>44804</v>
      </c>
      <c r="L166" s="21">
        <v>66</v>
      </c>
      <c r="M166" s="21">
        <v>24</v>
      </c>
      <c r="N166" s="21">
        <v>0</v>
      </c>
      <c r="O166" s="21">
        <f t="shared" si="92"/>
        <v>0</v>
      </c>
      <c r="P166" s="21">
        <v>0</v>
      </c>
      <c r="Q166" s="21">
        <v>24</v>
      </c>
      <c r="S166" s="21">
        <f t="shared" ref="S166:S229" si="96">+M166+N166</f>
        <v>24</v>
      </c>
      <c r="T166" s="19">
        <v>62.5</v>
      </c>
      <c r="U166" s="19">
        <f t="shared" si="93"/>
        <v>12.5</v>
      </c>
      <c r="V166" s="22">
        <f t="shared" si="94"/>
        <v>150</v>
      </c>
      <c r="W166" s="5">
        <v>150</v>
      </c>
      <c r="X166" s="21">
        <f>+S166/W166</f>
        <v>0.16</v>
      </c>
      <c r="Y166" s="21">
        <f>+X166*12</f>
        <v>1.92</v>
      </c>
      <c r="Z166" s="21">
        <f t="shared" si="95"/>
        <v>22.08</v>
      </c>
      <c r="AA166" s="21">
        <f>+Z166-Q166</f>
        <v>-1.9200000000000017</v>
      </c>
      <c r="AC166" s="5">
        <v>1.92</v>
      </c>
      <c r="AD166" s="5">
        <v>0</v>
      </c>
      <c r="AE166" s="5">
        <f t="shared" ref="AE166:AE229" si="97">+AC166+AD166</f>
        <v>1.92</v>
      </c>
    </row>
    <row r="167" spans="1:31" ht="12.75" customHeight="1" x14ac:dyDescent="0.35">
      <c r="A167" s="17" t="s">
        <v>361</v>
      </c>
      <c r="B167" s="17" t="s">
        <v>362</v>
      </c>
      <c r="C167" s="17" t="s">
        <v>363</v>
      </c>
      <c r="D167" s="18">
        <v>26115</v>
      </c>
      <c r="E167" s="17" t="s">
        <v>118</v>
      </c>
      <c r="F167" s="19">
        <v>50</v>
      </c>
      <c r="G167" s="17">
        <v>0</v>
      </c>
      <c r="H167" s="17">
        <v>0</v>
      </c>
      <c r="I167" s="20">
        <f t="shared" si="91"/>
        <v>0</v>
      </c>
      <c r="J167" s="21">
        <v>4831.54</v>
      </c>
      <c r="K167" s="18">
        <v>44804</v>
      </c>
      <c r="L167" s="21">
        <v>4783.18</v>
      </c>
      <c r="M167" s="21">
        <v>48.36</v>
      </c>
      <c r="N167" s="21">
        <v>0</v>
      </c>
      <c r="O167" s="21">
        <f t="shared" si="92"/>
        <v>0</v>
      </c>
      <c r="P167" s="21">
        <v>0</v>
      </c>
      <c r="Q167" s="21">
        <v>48.36</v>
      </c>
      <c r="S167" s="21">
        <f t="shared" si="96"/>
        <v>48.36</v>
      </c>
      <c r="T167" s="19">
        <v>62.5</v>
      </c>
      <c r="U167" s="19">
        <f t="shared" si="93"/>
        <v>12.5</v>
      </c>
      <c r="V167" s="22">
        <f t="shared" si="94"/>
        <v>150</v>
      </c>
      <c r="W167" s="5">
        <v>150</v>
      </c>
      <c r="X167" s="21">
        <f>+S167/W167</f>
        <v>0.32240000000000002</v>
      </c>
      <c r="Y167" s="21">
        <f>+X167*12</f>
        <v>3.8688000000000002</v>
      </c>
      <c r="Z167" s="21">
        <f t="shared" si="95"/>
        <v>44.491199999999999</v>
      </c>
      <c r="AA167" s="21">
        <f>+Z167-Q167</f>
        <v>-3.8688000000000002</v>
      </c>
      <c r="AC167" s="5">
        <v>3.8688000000000002</v>
      </c>
      <c r="AD167" s="5">
        <v>0</v>
      </c>
      <c r="AE167" s="5">
        <f t="shared" si="97"/>
        <v>3.8688000000000002</v>
      </c>
    </row>
    <row r="168" spans="1:31" ht="12.75" customHeight="1" x14ac:dyDescent="0.35">
      <c r="A168" s="17" t="s">
        <v>364</v>
      </c>
      <c r="B168" s="17" t="s">
        <v>365</v>
      </c>
      <c r="C168" s="17" t="s">
        <v>363</v>
      </c>
      <c r="D168" s="18">
        <v>26481</v>
      </c>
      <c r="E168" s="17" t="s">
        <v>118</v>
      </c>
      <c r="F168" s="19">
        <v>50</v>
      </c>
      <c r="G168" s="17">
        <v>0</v>
      </c>
      <c r="H168" s="17">
        <v>0</v>
      </c>
      <c r="I168" s="20">
        <f t="shared" si="91"/>
        <v>0</v>
      </c>
      <c r="J168" s="21">
        <v>11334.34</v>
      </c>
      <c r="K168" s="18">
        <v>44804</v>
      </c>
      <c r="L168" s="21">
        <v>11334.34</v>
      </c>
      <c r="M168" s="21">
        <v>0</v>
      </c>
      <c r="N168" s="21">
        <v>113.19</v>
      </c>
      <c r="O168" s="21">
        <f>+N168/8*0</f>
        <v>0</v>
      </c>
      <c r="P168" s="21">
        <v>113.19</v>
      </c>
      <c r="Q168" s="21">
        <v>0</v>
      </c>
      <c r="S168" s="21">
        <f t="shared" si="96"/>
        <v>113.19</v>
      </c>
      <c r="T168" s="19">
        <v>62.5</v>
      </c>
      <c r="U168" s="19">
        <f t="shared" si="93"/>
        <v>12.5</v>
      </c>
      <c r="V168" s="22">
        <f t="shared" si="94"/>
        <v>150</v>
      </c>
      <c r="W168" s="5">
        <f t="shared" ref="W168:W228" si="98">+I168+8+V168</f>
        <v>158</v>
      </c>
      <c r="X168" s="21">
        <v>0</v>
      </c>
      <c r="Y168" s="21">
        <v>113</v>
      </c>
      <c r="Z168" s="21">
        <f t="shared" si="95"/>
        <v>0.18999999999999773</v>
      </c>
      <c r="AA168" s="21">
        <f>+Z168-Q168</f>
        <v>0.18999999999999773</v>
      </c>
      <c r="AC168" s="5">
        <v>113</v>
      </c>
      <c r="AD168" s="5">
        <v>0</v>
      </c>
      <c r="AE168" s="5">
        <f t="shared" si="97"/>
        <v>113</v>
      </c>
    </row>
    <row r="169" spans="1:31" ht="12.75" customHeight="1" x14ac:dyDescent="0.35">
      <c r="A169" s="17" t="s">
        <v>366</v>
      </c>
      <c r="B169" s="17" t="s">
        <v>367</v>
      </c>
      <c r="C169" s="17" t="s">
        <v>363</v>
      </c>
      <c r="D169" s="18">
        <v>26846</v>
      </c>
      <c r="E169" s="17" t="s">
        <v>118</v>
      </c>
      <c r="F169" s="19">
        <v>50</v>
      </c>
      <c r="G169" s="17">
        <v>0</v>
      </c>
      <c r="H169" s="17">
        <v>10</v>
      </c>
      <c r="I169" s="20">
        <f t="shared" si="91"/>
        <v>10</v>
      </c>
      <c r="J169" s="21">
        <v>389790</v>
      </c>
      <c r="K169" s="18">
        <v>44804</v>
      </c>
      <c r="L169" s="21">
        <v>383210.8</v>
      </c>
      <c r="M169" s="21">
        <v>6579.2</v>
      </c>
      <c r="N169" s="21">
        <v>5197.2</v>
      </c>
      <c r="O169" s="21">
        <f t="shared" si="92"/>
        <v>2598.6</v>
      </c>
      <c r="P169" s="21">
        <v>7795.8</v>
      </c>
      <c r="Q169" s="21">
        <v>3980.6</v>
      </c>
      <c r="S169" s="21">
        <f t="shared" si="96"/>
        <v>11776.4</v>
      </c>
      <c r="T169" s="19">
        <v>62.5</v>
      </c>
      <c r="U169" s="19">
        <f t="shared" si="93"/>
        <v>12.5</v>
      </c>
      <c r="V169" s="22">
        <f t="shared" si="94"/>
        <v>150</v>
      </c>
      <c r="W169" s="5">
        <f t="shared" si="98"/>
        <v>168</v>
      </c>
      <c r="X169" s="21">
        <f t="shared" ref="X169:X232" si="99">+S169/W169</f>
        <v>70.097619047619048</v>
      </c>
      <c r="Y169" s="21">
        <f t="shared" ref="Y169:Y232" si="100">+X169*12</f>
        <v>841.17142857142858</v>
      </c>
      <c r="Z169" s="21">
        <f t="shared" si="95"/>
        <v>10935.228571428572</v>
      </c>
      <c r="AA169" s="21">
        <f>+Z169-Q169</f>
        <v>6954.6285714285714</v>
      </c>
      <c r="AC169" s="5">
        <v>841.17142857142858</v>
      </c>
      <c r="AD169" s="5">
        <v>0</v>
      </c>
      <c r="AE169" s="5">
        <f t="shared" si="97"/>
        <v>841.17142857142858</v>
      </c>
    </row>
    <row r="170" spans="1:31" ht="12.75" customHeight="1" x14ac:dyDescent="0.35">
      <c r="A170" s="17" t="s">
        <v>368</v>
      </c>
      <c r="B170" s="17" t="s">
        <v>369</v>
      </c>
      <c r="C170" s="17" t="s">
        <v>363</v>
      </c>
      <c r="D170" s="18">
        <v>27211</v>
      </c>
      <c r="E170" s="17" t="s">
        <v>118</v>
      </c>
      <c r="F170" s="19">
        <v>50</v>
      </c>
      <c r="G170" s="17">
        <v>1</v>
      </c>
      <c r="H170" s="17">
        <v>10</v>
      </c>
      <c r="I170" s="20">
        <f t="shared" si="91"/>
        <v>22</v>
      </c>
      <c r="J170" s="21">
        <v>9769.61</v>
      </c>
      <c r="K170" s="18">
        <v>44804</v>
      </c>
      <c r="L170" s="21">
        <v>9411.2900000000009</v>
      </c>
      <c r="M170" s="21">
        <v>358.32</v>
      </c>
      <c r="N170" s="21">
        <v>130.26</v>
      </c>
      <c r="O170" s="21">
        <f t="shared" si="92"/>
        <v>65.13</v>
      </c>
      <c r="P170" s="21">
        <v>195.39</v>
      </c>
      <c r="Q170" s="21">
        <v>293.19</v>
      </c>
      <c r="S170" s="21">
        <f t="shared" si="96"/>
        <v>488.58</v>
      </c>
      <c r="T170" s="19">
        <v>62.5</v>
      </c>
      <c r="U170" s="19">
        <f t="shared" si="93"/>
        <v>12.5</v>
      </c>
      <c r="V170" s="22">
        <f t="shared" si="94"/>
        <v>150</v>
      </c>
      <c r="W170" s="5">
        <f t="shared" si="98"/>
        <v>180</v>
      </c>
      <c r="X170" s="21">
        <f t="shared" si="99"/>
        <v>2.7143333333333333</v>
      </c>
      <c r="Y170" s="21">
        <f t="shared" si="100"/>
        <v>32.572000000000003</v>
      </c>
      <c r="Z170" s="21">
        <f t="shared" si="95"/>
        <v>456.00799999999998</v>
      </c>
      <c r="AA170" s="21">
        <f t="shared" ref="AA170:AA233" si="101">+Z170-Q170</f>
        <v>162.81799999999998</v>
      </c>
      <c r="AC170" s="5">
        <v>32.572000000000003</v>
      </c>
      <c r="AD170" s="5">
        <v>0</v>
      </c>
      <c r="AE170" s="5">
        <f t="shared" si="97"/>
        <v>32.572000000000003</v>
      </c>
    </row>
    <row r="171" spans="1:31" ht="12.75" customHeight="1" x14ac:dyDescent="0.35">
      <c r="A171" s="17" t="s">
        <v>370</v>
      </c>
      <c r="B171" s="17" t="s">
        <v>371</v>
      </c>
      <c r="C171" s="17" t="s">
        <v>372</v>
      </c>
      <c r="D171" s="18">
        <v>27576</v>
      </c>
      <c r="E171" s="17" t="s">
        <v>118</v>
      </c>
      <c r="F171" s="19">
        <v>50</v>
      </c>
      <c r="G171" s="17">
        <v>2</v>
      </c>
      <c r="H171" s="17">
        <v>10</v>
      </c>
      <c r="I171" s="20">
        <f t="shared" si="91"/>
        <v>34</v>
      </c>
      <c r="J171" s="21">
        <v>9310.57</v>
      </c>
      <c r="K171" s="18">
        <v>44804</v>
      </c>
      <c r="L171" s="21">
        <v>8782.92</v>
      </c>
      <c r="M171" s="21">
        <v>527.65</v>
      </c>
      <c r="N171" s="21">
        <v>124.14</v>
      </c>
      <c r="O171" s="21">
        <f t="shared" si="92"/>
        <v>62.07</v>
      </c>
      <c r="P171" s="21">
        <v>186.21</v>
      </c>
      <c r="Q171" s="21">
        <v>465.58</v>
      </c>
      <c r="S171" s="21">
        <f t="shared" si="96"/>
        <v>651.79</v>
      </c>
      <c r="T171" s="19">
        <v>62.5</v>
      </c>
      <c r="U171" s="19">
        <f t="shared" si="93"/>
        <v>12.5</v>
      </c>
      <c r="V171" s="22">
        <f t="shared" si="94"/>
        <v>150</v>
      </c>
      <c r="W171" s="5">
        <f t="shared" si="98"/>
        <v>192</v>
      </c>
      <c r="X171" s="21">
        <f t="shared" si="99"/>
        <v>3.3947395833333331</v>
      </c>
      <c r="Y171" s="21">
        <f t="shared" si="100"/>
        <v>40.736874999999998</v>
      </c>
      <c r="Z171" s="21">
        <f t="shared" si="95"/>
        <v>611.05312499999991</v>
      </c>
      <c r="AA171" s="21">
        <f t="shared" si="101"/>
        <v>145.47312499999992</v>
      </c>
      <c r="AC171" s="5">
        <v>40.736874999999998</v>
      </c>
      <c r="AD171" s="5">
        <v>0</v>
      </c>
      <c r="AE171" s="5">
        <f t="shared" si="97"/>
        <v>40.736874999999998</v>
      </c>
    </row>
    <row r="172" spans="1:31" ht="12.75" customHeight="1" x14ac:dyDescent="0.35">
      <c r="A172" s="17" t="s">
        <v>373</v>
      </c>
      <c r="B172" s="17" t="s">
        <v>374</v>
      </c>
      <c r="C172" s="17" t="s">
        <v>372</v>
      </c>
      <c r="D172" s="18">
        <v>27942</v>
      </c>
      <c r="E172" s="17" t="s">
        <v>118</v>
      </c>
      <c r="F172" s="19">
        <v>50</v>
      </c>
      <c r="G172" s="17">
        <v>3</v>
      </c>
      <c r="H172" s="17">
        <v>10</v>
      </c>
      <c r="I172" s="20">
        <f t="shared" si="91"/>
        <v>46</v>
      </c>
      <c r="J172" s="21">
        <v>-44489.25</v>
      </c>
      <c r="K172" s="18">
        <v>44804</v>
      </c>
      <c r="L172" s="21">
        <v>-41078.639999999999</v>
      </c>
      <c r="M172" s="21">
        <v>-3410.61</v>
      </c>
      <c r="N172" s="21">
        <v>-593.19000000000005</v>
      </c>
      <c r="O172" s="21">
        <f t="shared" si="92"/>
        <v>-296.59500000000003</v>
      </c>
      <c r="P172" s="21">
        <v>-889.79</v>
      </c>
      <c r="Q172" s="21">
        <v>-3114.01</v>
      </c>
      <c r="S172" s="21">
        <f t="shared" si="96"/>
        <v>-4003.8</v>
      </c>
      <c r="T172" s="19">
        <v>62.5</v>
      </c>
      <c r="U172" s="19">
        <f t="shared" si="93"/>
        <v>12.5</v>
      </c>
      <c r="V172" s="22">
        <f t="shared" si="94"/>
        <v>150</v>
      </c>
      <c r="W172" s="5">
        <f t="shared" si="98"/>
        <v>204</v>
      </c>
      <c r="X172" s="21">
        <f t="shared" si="99"/>
        <v>-19.626470588235296</v>
      </c>
      <c r="Y172" s="21">
        <f t="shared" si="100"/>
        <v>-235.51764705882357</v>
      </c>
      <c r="Z172" s="21">
        <f t="shared" si="95"/>
        <v>-3768.2823529411767</v>
      </c>
      <c r="AA172" s="21">
        <f t="shared" si="101"/>
        <v>-654.27235294117645</v>
      </c>
      <c r="AC172" s="5">
        <v>-235.51764705882357</v>
      </c>
      <c r="AD172" s="5">
        <v>0</v>
      </c>
      <c r="AE172" s="5">
        <f t="shared" si="97"/>
        <v>-235.51764705882357</v>
      </c>
    </row>
    <row r="173" spans="1:31" ht="12.75" customHeight="1" x14ac:dyDescent="0.35">
      <c r="A173" s="17" t="s">
        <v>375</v>
      </c>
      <c r="B173" s="17" t="s">
        <v>376</v>
      </c>
      <c r="C173" s="17" t="s">
        <v>372</v>
      </c>
      <c r="D173" s="18">
        <v>28490</v>
      </c>
      <c r="E173" s="17" t="s">
        <v>118</v>
      </c>
      <c r="F173" s="19">
        <v>50</v>
      </c>
      <c r="G173" s="17">
        <v>5</v>
      </c>
      <c r="H173" s="17">
        <v>4</v>
      </c>
      <c r="I173" s="20">
        <f t="shared" si="91"/>
        <v>64</v>
      </c>
      <c r="J173" s="21">
        <v>6261.46</v>
      </c>
      <c r="K173" s="18">
        <v>44804</v>
      </c>
      <c r="L173" s="21">
        <v>5593.61</v>
      </c>
      <c r="M173" s="21">
        <v>667.85</v>
      </c>
      <c r="N173" s="21">
        <v>83.48</v>
      </c>
      <c r="O173" s="21">
        <f t="shared" si="92"/>
        <v>41.74</v>
      </c>
      <c r="P173" s="21">
        <v>125.23</v>
      </c>
      <c r="Q173" s="21">
        <v>626.1</v>
      </c>
      <c r="S173" s="21">
        <f t="shared" si="96"/>
        <v>751.33</v>
      </c>
      <c r="T173" s="19">
        <v>62.5</v>
      </c>
      <c r="U173" s="19">
        <f t="shared" si="93"/>
        <v>12.5</v>
      </c>
      <c r="V173" s="22">
        <f t="shared" si="94"/>
        <v>150</v>
      </c>
      <c r="W173" s="5">
        <f t="shared" si="98"/>
        <v>222</v>
      </c>
      <c r="X173" s="21">
        <f t="shared" si="99"/>
        <v>3.3843693693693697</v>
      </c>
      <c r="Y173" s="21">
        <f t="shared" si="100"/>
        <v>40.612432432432435</v>
      </c>
      <c r="Z173" s="21">
        <f t="shared" si="95"/>
        <v>710.71756756756758</v>
      </c>
      <c r="AA173" s="21">
        <f t="shared" si="101"/>
        <v>84.617567567567562</v>
      </c>
      <c r="AC173" s="5">
        <v>40.612432432432435</v>
      </c>
      <c r="AD173" s="5">
        <v>0</v>
      </c>
      <c r="AE173" s="5">
        <f t="shared" si="97"/>
        <v>40.612432432432435</v>
      </c>
    </row>
    <row r="174" spans="1:31" ht="12.75" customHeight="1" x14ac:dyDescent="0.35">
      <c r="A174" s="17" t="s">
        <v>377</v>
      </c>
      <c r="B174" s="17" t="s">
        <v>378</v>
      </c>
      <c r="C174" s="17" t="s">
        <v>372</v>
      </c>
      <c r="D174" s="18">
        <v>28672</v>
      </c>
      <c r="E174" s="17" t="s">
        <v>118</v>
      </c>
      <c r="F174" s="19">
        <v>50</v>
      </c>
      <c r="G174" s="17">
        <v>5</v>
      </c>
      <c r="H174" s="17">
        <v>10</v>
      </c>
      <c r="I174" s="20">
        <f t="shared" si="91"/>
        <v>70</v>
      </c>
      <c r="J174" s="21">
        <v>157393.82</v>
      </c>
      <c r="K174" s="18">
        <v>44804</v>
      </c>
      <c r="L174" s="21">
        <v>139031.35999999999</v>
      </c>
      <c r="M174" s="21">
        <v>18362.46</v>
      </c>
      <c r="N174" s="21">
        <v>2098.58</v>
      </c>
      <c r="O174" s="21">
        <f t="shared" si="92"/>
        <v>1049.29</v>
      </c>
      <c r="P174" s="21">
        <v>3147.88</v>
      </c>
      <c r="Q174" s="21">
        <v>17313.16</v>
      </c>
      <c r="S174" s="21">
        <f t="shared" si="96"/>
        <v>20461.04</v>
      </c>
      <c r="T174" s="19">
        <v>62.5</v>
      </c>
      <c r="U174" s="19">
        <f t="shared" si="93"/>
        <v>12.5</v>
      </c>
      <c r="V174" s="22">
        <f t="shared" si="94"/>
        <v>150</v>
      </c>
      <c r="W174" s="5">
        <f t="shared" si="98"/>
        <v>228</v>
      </c>
      <c r="X174" s="21">
        <f t="shared" si="99"/>
        <v>89.741403508771938</v>
      </c>
      <c r="Y174" s="21">
        <f t="shared" si="100"/>
        <v>1076.8968421052632</v>
      </c>
      <c r="Z174" s="21">
        <f t="shared" si="95"/>
        <v>19384.143157894738</v>
      </c>
      <c r="AA174" s="21">
        <f t="shared" si="101"/>
        <v>2070.9831578947378</v>
      </c>
      <c r="AC174" s="5">
        <v>1076.8968421052632</v>
      </c>
      <c r="AD174" s="5">
        <v>0</v>
      </c>
      <c r="AE174" s="5">
        <f t="shared" si="97"/>
        <v>1076.8968421052632</v>
      </c>
    </row>
    <row r="175" spans="1:31" ht="12.75" customHeight="1" x14ac:dyDescent="0.35">
      <c r="A175" s="17" t="s">
        <v>379</v>
      </c>
      <c r="B175" s="17" t="s">
        <v>380</v>
      </c>
      <c r="C175" s="17" t="s">
        <v>372</v>
      </c>
      <c r="D175" s="18">
        <v>29037</v>
      </c>
      <c r="E175" s="17" t="s">
        <v>118</v>
      </c>
      <c r="F175" s="19">
        <v>50</v>
      </c>
      <c r="G175" s="17">
        <v>6</v>
      </c>
      <c r="H175" s="17">
        <v>10</v>
      </c>
      <c r="I175" s="20">
        <f t="shared" si="91"/>
        <v>82</v>
      </c>
      <c r="J175" s="21">
        <v>269920.65000000002</v>
      </c>
      <c r="K175" s="18">
        <v>44804</v>
      </c>
      <c r="L175" s="21">
        <v>233031.38</v>
      </c>
      <c r="M175" s="21">
        <v>36889.269999999997</v>
      </c>
      <c r="N175" s="21">
        <v>3598.94</v>
      </c>
      <c r="O175" s="21">
        <f t="shared" si="92"/>
        <v>1799.47</v>
      </c>
      <c r="P175" s="21">
        <v>5398.41</v>
      </c>
      <c r="Q175" s="21">
        <v>35089.800000000003</v>
      </c>
      <c r="S175" s="21">
        <f t="shared" si="96"/>
        <v>40488.21</v>
      </c>
      <c r="T175" s="19">
        <v>62.5</v>
      </c>
      <c r="U175" s="19">
        <f t="shared" si="93"/>
        <v>12.5</v>
      </c>
      <c r="V175" s="22">
        <f t="shared" si="94"/>
        <v>150</v>
      </c>
      <c r="W175" s="5">
        <f t="shared" si="98"/>
        <v>240</v>
      </c>
      <c r="X175" s="21">
        <f t="shared" si="99"/>
        <v>168.700875</v>
      </c>
      <c r="Y175" s="21">
        <f t="shared" si="100"/>
        <v>2024.4105</v>
      </c>
      <c r="Z175" s="21">
        <f t="shared" si="95"/>
        <v>38463.799500000001</v>
      </c>
      <c r="AA175" s="21">
        <f t="shared" si="101"/>
        <v>3373.9994999999981</v>
      </c>
      <c r="AC175" s="5">
        <v>2024.4105</v>
      </c>
      <c r="AD175" s="5">
        <v>0</v>
      </c>
      <c r="AE175" s="5">
        <f t="shared" si="97"/>
        <v>2024.4105</v>
      </c>
    </row>
    <row r="176" spans="1:31" ht="12.75" customHeight="1" x14ac:dyDescent="0.35">
      <c r="A176" s="17" t="s">
        <v>381</v>
      </c>
      <c r="B176" s="17" t="s">
        <v>382</v>
      </c>
      <c r="C176" s="17" t="s">
        <v>372</v>
      </c>
      <c r="D176" s="18">
        <v>29403</v>
      </c>
      <c r="E176" s="17" t="s">
        <v>118</v>
      </c>
      <c r="F176" s="19">
        <v>50</v>
      </c>
      <c r="G176" s="17">
        <v>7</v>
      </c>
      <c r="H176" s="17">
        <v>10</v>
      </c>
      <c r="I176" s="20">
        <f t="shared" si="91"/>
        <v>94</v>
      </c>
      <c r="J176" s="21">
        <v>41207.31</v>
      </c>
      <c r="K176" s="18">
        <v>44804</v>
      </c>
      <c r="L176" s="21">
        <v>34751.660000000003</v>
      </c>
      <c r="M176" s="21">
        <v>6455.65</v>
      </c>
      <c r="N176" s="21">
        <v>549.42999999999995</v>
      </c>
      <c r="O176" s="21">
        <f t="shared" si="92"/>
        <v>274.71499999999997</v>
      </c>
      <c r="P176" s="21">
        <v>824.15</v>
      </c>
      <c r="Q176" s="21">
        <v>6180.93</v>
      </c>
      <c r="S176" s="21">
        <f t="shared" si="96"/>
        <v>7005.08</v>
      </c>
      <c r="T176" s="19">
        <v>62.5</v>
      </c>
      <c r="U176" s="19">
        <f t="shared" si="93"/>
        <v>12.5</v>
      </c>
      <c r="V176" s="22">
        <f t="shared" si="94"/>
        <v>150</v>
      </c>
      <c r="W176" s="5">
        <f t="shared" si="98"/>
        <v>252</v>
      </c>
      <c r="X176" s="21">
        <f t="shared" si="99"/>
        <v>27.797936507936509</v>
      </c>
      <c r="Y176" s="21">
        <f t="shared" si="100"/>
        <v>333.57523809523809</v>
      </c>
      <c r="Z176" s="21">
        <f t="shared" si="95"/>
        <v>6671.5047619047618</v>
      </c>
      <c r="AA176" s="21">
        <f t="shared" si="101"/>
        <v>490.57476190476154</v>
      </c>
      <c r="AC176" s="5">
        <v>333.57523809523809</v>
      </c>
      <c r="AD176" s="5">
        <v>0</v>
      </c>
      <c r="AE176" s="5">
        <f t="shared" si="97"/>
        <v>333.57523809523809</v>
      </c>
    </row>
    <row r="177" spans="1:31" ht="12.75" customHeight="1" x14ac:dyDescent="0.35">
      <c r="A177" s="17" t="s">
        <v>383</v>
      </c>
      <c r="B177" s="17" t="s">
        <v>384</v>
      </c>
      <c r="C177" s="17" t="s">
        <v>372</v>
      </c>
      <c r="D177" s="18">
        <v>29768</v>
      </c>
      <c r="E177" s="17" t="s">
        <v>118</v>
      </c>
      <c r="F177" s="19">
        <v>50</v>
      </c>
      <c r="G177" s="17">
        <v>8</v>
      </c>
      <c r="H177" s="17">
        <v>10</v>
      </c>
      <c r="I177" s="20">
        <f t="shared" si="91"/>
        <v>106</v>
      </c>
      <c r="J177" s="21">
        <v>28511.63</v>
      </c>
      <c r="K177" s="18">
        <v>44804</v>
      </c>
      <c r="L177" s="21">
        <v>23474.48</v>
      </c>
      <c r="M177" s="21">
        <v>5037.1499999999996</v>
      </c>
      <c r="N177" s="21">
        <v>380.15</v>
      </c>
      <c r="O177" s="21">
        <f t="shared" si="92"/>
        <v>190.07499999999999</v>
      </c>
      <c r="P177" s="21">
        <v>570.23</v>
      </c>
      <c r="Q177" s="21">
        <v>4847.07</v>
      </c>
      <c r="S177" s="21">
        <f t="shared" si="96"/>
        <v>5417.2999999999993</v>
      </c>
      <c r="T177" s="19">
        <v>62.5</v>
      </c>
      <c r="U177" s="19">
        <f t="shared" si="93"/>
        <v>12.5</v>
      </c>
      <c r="V177" s="22">
        <f t="shared" si="94"/>
        <v>150</v>
      </c>
      <c r="W177" s="5">
        <f t="shared" si="98"/>
        <v>264</v>
      </c>
      <c r="X177" s="21">
        <f t="shared" si="99"/>
        <v>20.520075757575754</v>
      </c>
      <c r="Y177" s="21">
        <f t="shared" si="100"/>
        <v>246.24090909090904</v>
      </c>
      <c r="Z177" s="21">
        <f t="shared" si="95"/>
        <v>5171.0590909090906</v>
      </c>
      <c r="AA177" s="21">
        <f t="shared" si="101"/>
        <v>323.98909090909092</v>
      </c>
      <c r="AC177" s="5">
        <v>246.24090909090904</v>
      </c>
      <c r="AD177" s="5">
        <v>0</v>
      </c>
      <c r="AE177" s="5">
        <f t="shared" si="97"/>
        <v>246.24090909090904</v>
      </c>
    </row>
    <row r="178" spans="1:31" ht="12.75" customHeight="1" x14ac:dyDescent="0.35">
      <c r="A178" s="17" t="s">
        <v>385</v>
      </c>
      <c r="B178" s="17" t="s">
        <v>386</v>
      </c>
      <c r="C178" s="17" t="s">
        <v>372</v>
      </c>
      <c r="D178" s="18">
        <v>30133</v>
      </c>
      <c r="E178" s="17" t="s">
        <v>118</v>
      </c>
      <c r="F178" s="19">
        <v>50</v>
      </c>
      <c r="G178" s="17">
        <v>9</v>
      </c>
      <c r="H178" s="17">
        <v>10</v>
      </c>
      <c r="I178" s="20">
        <f t="shared" si="91"/>
        <v>118</v>
      </c>
      <c r="J178" s="21">
        <v>8717.8700000000008</v>
      </c>
      <c r="K178" s="18">
        <v>44804</v>
      </c>
      <c r="L178" s="21">
        <v>7003.46</v>
      </c>
      <c r="M178" s="21">
        <v>1714.41</v>
      </c>
      <c r="N178" s="21">
        <v>116.24</v>
      </c>
      <c r="O178" s="21">
        <f t="shared" si="92"/>
        <v>58.12</v>
      </c>
      <c r="P178" s="21">
        <v>174.36</v>
      </c>
      <c r="Q178" s="21">
        <v>1656.29</v>
      </c>
      <c r="S178" s="21">
        <f t="shared" si="96"/>
        <v>1830.65</v>
      </c>
      <c r="T178" s="19">
        <v>62.5</v>
      </c>
      <c r="U178" s="19">
        <f t="shared" si="93"/>
        <v>12.5</v>
      </c>
      <c r="V178" s="22">
        <f t="shared" si="94"/>
        <v>150</v>
      </c>
      <c r="W178" s="5">
        <f t="shared" si="98"/>
        <v>276</v>
      </c>
      <c r="X178" s="21">
        <f t="shared" si="99"/>
        <v>6.6327898550724642</v>
      </c>
      <c r="Y178" s="21">
        <f t="shared" si="100"/>
        <v>79.593478260869574</v>
      </c>
      <c r="Z178" s="21">
        <f t="shared" si="95"/>
        <v>1751.0565217391304</v>
      </c>
      <c r="AA178" s="21">
        <f t="shared" si="101"/>
        <v>94.76652173913044</v>
      </c>
      <c r="AC178" s="5">
        <v>79.593478260869574</v>
      </c>
      <c r="AD178" s="5">
        <v>0</v>
      </c>
      <c r="AE178" s="5">
        <f t="shared" si="97"/>
        <v>79.593478260869574</v>
      </c>
    </row>
    <row r="179" spans="1:31" ht="12.75" customHeight="1" x14ac:dyDescent="0.35">
      <c r="A179" s="17" t="s">
        <v>387</v>
      </c>
      <c r="B179" s="17" t="s">
        <v>388</v>
      </c>
      <c r="C179" s="17" t="s">
        <v>372</v>
      </c>
      <c r="D179" s="18">
        <v>30498</v>
      </c>
      <c r="E179" s="17" t="s">
        <v>118</v>
      </c>
      <c r="F179" s="19">
        <v>50</v>
      </c>
      <c r="G179" s="17">
        <v>10</v>
      </c>
      <c r="H179" s="17">
        <v>10</v>
      </c>
      <c r="I179" s="20">
        <f t="shared" si="91"/>
        <v>130</v>
      </c>
      <c r="J179" s="21">
        <v>782.36</v>
      </c>
      <c r="K179" s="18">
        <v>44804</v>
      </c>
      <c r="L179" s="21">
        <v>612.95000000000005</v>
      </c>
      <c r="M179" s="21">
        <v>169.41</v>
      </c>
      <c r="N179" s="21">
        <v>10.43</v>
      </c>
      <c r="O179" s="21">
        <f t="shared" si="92"/>
        <v>5.2149999999999999</v>
      </c>
      <c r="P179" s="21">
        <v>15.65</v>
      </c>
      <c r="Q179" s="21">
        <v>164.19</v>
      </c>
      <c r="S179" s="21">
        <f t="shared" si="96"/>
        <v>179.84</v>
      </c>
      <c r="T179" s="19">
        <v>62.5</v>
      </c>
      <c r="U179" s="19">
        <f t="shared" si="93"/>
        <v>12.5</v>
      </c>
      <c r="V179" s="22">
        <f t="shared" si="94"/>
        <v>150</v>
      </c>
      <c r="W179" s="5">
        <f t="shared" si="98"/>
        <v>288</v>
      </c>
      <c r="X179" s="21">
        <f t="shared" si="99"/>
        <v>0.62444444444444447</v>
      </c>
      <c r="Y179" s="21">
        <f t="shared" si="100"/>
        <v>7.4933333333333341</v>
      </c>
      <c r="Z179" s="21">
        <f t="shared" si="95"/>
        <v>172.34666666666666</v>
      </c>
      <c r="AA179" s="21">
        <f t="shared" si="101"/>
        <v>8.1566666666666663</v>
      </c>
      <c r="AC179" s="5">
        <v>7.4933333333333341</v>
      </c>
      <c r="AD179" s="5">
        <v>0</v>
      </c>
      <c r="AE179" s="5">
        <f t="shared" si="97"/>
        <v>7.4933333333333341</v>
      </c>
    </row>
    <row r="180" spans="1:31" ht="12.75" customHeight="1" x14ac:dyDescent="0.35">
      <c r="A180" s="17" t="s">
        <v>389</v>
      </c>
      <c r="B180" s="17" t="s">
        <v>390</v>
      </c>
      <c r="C180" s="17" t="s">
        <v>372</v>
      </c>
      <c r="D180" s="18">
        <v>30864</v>
      </c>
      <c r="E180" s="17" t="s">
        <v>118</v>
      </c>
      <c r="F180" s="19">
        <v>50</v>
      </c>
      <c r="G180" s="17">
        <v>11</v>
      </c>
      <c r="H180" s="17">
        <v>10</v>
      </c>
      <c r="I180" s="20">
        <f t="shared" si="91"/>
        <v>142</v>
      </c>
      <c r="J180" s="21">
        <v>782631.2</v>
      </c>
      <c r="K180" s="18">
        <v>44804</v>
      </c>
      <c r="L180" s="21">
        <v>597408.25</v>
      </c>
      <c r="M180" s="21">
        <v>185222.95</v>
      </c>
      <c r="N180" s="21">
        <v>10435.08</v>
      </c>
      <c r="O180" s="21">
        <f t="shared" si="92"/>
        <v>5217.54</v>
      </c>
      <c r="P180" s="21">
        <v>15652.62</v>
      </c>
      <c r="Q180" s="21">
        <v>180005.41</v>
      </c>
      <c r="S180" s="21">
        <f t="shared" si="96"/>
        <v>195658.03</v>
      </c>
      <c r="T180" s="19">
        <v>62.5</v>
      </c>
      <c r="U180" s="19">
        <f t="shared" si="93"/>
        <v>12.5</v>
      </c>
      <c r="V180" s="22">
        <f t="shared" si="94"/>
        <v>150</v>
      </c>
      <c r="W180" s="5">
        <f t="shared" si="98"/>
        <v>300</v>
      </c>
      <c r="X180" s="21">
        <f t="shared" si="99"/>
        <v>652.19343333333336</v>
      </c>
      <c r="Y180" s="21">
        <f t="shared" si="100"/>
        <v>7826.3212000000003</v>
      </c>
      <c r="Z180" s="21">
        <f t="shared" si="95"/>
        <v>187831.70879999999</v>
      </c>
      <c r="AA180" s="21">
        <f t="shared" si="101"/>
        <v>7826.2987999999896</v>
      </c>
      <c r="AC180" s="5">
        <v>7826.3212000000003</v>
      </c>
      <c r="AD180" s="5">
        <v>0</v>
      </c>
      <c r="AE180" s="5">
        <f t="shared" si="97"/>
        <v>7826.3212000000003</v>
      </c>
    </row>
    <row r="181" spans="1:31" ht="12.75" customHeight="1" x14ac:dyDescent="0.35">
      <c r="A181" s="17" t="s">
        <v>391</v>
      </c>
      <c r="B181" s="17" t="s">
        <v>392</v>
      </c>
      <c r="C181" s="17" t="s">
        <v>372</v>
      </c>
      <c r="D181" s="18">
        <v>31229</v>
      </c>
      <c r="E181" s="17" t="s">
        <v>118</v>
      </c>
      <c r="F181" s="19">
        <v>50</v>
      </c>
      <c r="G181" s="17">
        <v>12</v>
      </c>
      <c r="H181" s="17">
        <v>10</v>
      </c>
      <c r="I181" s="20">
        <f t="shared" si="91"/>
        <v>154</v>
      </c>
      <c r="J181" s="21">
        <v>23989.74</v>
      </c>
      <c r="K181" s="18">
        <v>44804</v>
      </c>
      <c r="L181" s="21">
        <v>17832.47</v>
      </c>
      <c r="M181" s="21">
        <v>6157.27</v>
      </c>
      <c r="N181" s="21">
        <v>319.86</v>
      </c>
      <c r="O181" s="21">
        <f t="shared" si="92"/>
        <v>159.93</v>
      </c>
      <c r="P181" s="21">
        <v>479.8</v>
      </c>
      <c r="Q181" s="21">
        <v>5997.33</v>
      </c>
      <c r="S181" s="21">
        <f t="shared" si="96"/>
        <v>6477.13</v>
      </c>
      <c r="T181" s="19">
        <v>62.5</v>
      </c>
      <c r="U181" s="19">
        <f t="shared" si="93"/>
        <v>12.5</v>
      </c>
      <c r="V181" s="22">
        <f t="shared" si="94"/>
        <v>150</v>
      </c>
      <c r="W181" s="5">
        <f t="shared" si="98"/>
        <v>312</v>
      </c>
      <c r="X181" s="21">
        <f t="shared" si="99"/>
        <v>20.760032051282053</v>
      </c>
      <c r="Y181" s="21">
        <f t="shared" si="100"/>
        <v>249.12038461538464</v>
      </c>
      <c r="Z181" s="21">
        <f t="shared" si="95"/>
        <v>6228.0096153846152</v>
      </c>
      <c r="AA181" s="21">
        <f t="shared" si="101"/>
        <v>230.67961538461532</v>
      </c>
      <c r="AC181" s="5">
        <v>249.12038461538464</v>
      </c>
      <c r="AD181" s="5">
        <v>0</v>
      </c>
      <c r="AE181" s="5">
        <f t="shared" si="97"/>
        <v>249.12038461538464</v>
      </c>
    </row>
    <row r="182" spans="1:31" ht="12.75" customHeight="1" x14ac:dyDescent="0.35">
      <c r="A182" s="17" t="s">
        <v>393</v>
      </c>
      <c r="B182" s="17" t="s">
        <v>394</v>
      </c>
      <c r="C182" s="17" t="s">
        <v>372</v>
      </c>
      <c r="D182" s="18">
        <v>31594</v>
      </c>
      <c r="E182" s="17" t="s">
        <v>118</v>
      </c>
      <c r="F182" s="19">
        <v>50</v>
      </c>
      <c r="G182" s="17">
        <v>13</v>
      </c>
      <c r="H182" s="17">
        <v>10</v>
      </c>
      <c r="I182" s="20">
        <f t="shared" si="91"/>
        <v>166</v>
      </c>
      <c r="J182" s="21">
        <v>13321.93</v>
      </c>
      <c r="K182" s="18">
        <v>44804</v>
      </c>
      <c r="L182" s="21">
        <v>9636.24</v>
      </c>
      <c r="M182" s="21">
        <v>3685.69</v>
      </c>
      <c r="N182" s="21">
        <v>177.62</v>
      </c>
      <c r="O182" s="21">
        <f t="shared" si="92"/>
        <v>88.81</v>
      </c>
      <c r="P182" s="21">
        <v>266.44</v>
      </c>
      <c r="Q182" s="21">
        <v>3596.87</v>
      </c>
      <c r="S182" s="21">
        <f t="shared" si="96"/>
        <v>3863.31</v>
      </c>
      <c r="T182" s="19">
        <v>62.5</v>
      </c>
      <c r="U182" s="19">
        <f t="shared" si="93"/>
        <v>12.5</v>
      </c>
      <c r="V182" s="22">
        <f t="shared" si="94"/>
        <v>150</v>
      </c>
      <c r="W182" s="5">
        <f t="shared" si="98"/>
        <v>324</v>
      </c>
      <c r="X182" s="21">
        <f t="shared" si="99"/>
        <v>11.923796296296295</v>
      </c>
      <c r="Y182" s="21">
        <f t="shared" si="100"/>
        <v>143.08555555555554</v>
      </c>
      <c r="Z182" s="21">
        <f t="shared" si="95"/>
        <v>3720.2244444444445</v>
      </c>
      <c r="AA182" s="21">
        <f t="shared" si="101"/>
        <v>123.35444444444465</v>
      </c>
      <c r="AC182" s="5">
        <v>143.08555555555554</v>
      </c>
      <c r="AD182" s="5">
        <v>0</v>
      </c>
      <c r="AE182" s="5">
        <f t="shared" si="97"/>
        <v>143.08555555555554</v>
      </c>
    </row>
    <row r="183" spans="1:31" ht="12.75" customHeight="1" x14ac:dyDescent="0.35">
      <c r="A183" s="17" t="s">
        <v>395</v>
      </c>
      <c r="B183" s="17" t="s">
        <v>396</v>
      </c>
      <c r="C183" s="17" t="s">
        <v>372</v>
      </c>
      <c r="D183" s="18">
        <v>31959</v>
      </c>
      <c r="E183" s="17" t="s">
        <v>118</v>
      </c>
      <c r="F183" s="19">
        <v>50</v>
      </c>
      <c r="G183" s="17">
        <v>14</v>
      </c>
      <c r="H183" s="17">
        <v>10</v>
      </c>
      <c r="I183" s="20">
        <f t="shared" si="91"/>
        <v>178</v>
      </c>
      <c r="J183" s="21">
        <v>29371.08</v>
      </c>
      <c r="K183" s="18">
        <v>44804</v>
      </c>
      <c r="L183" s="21">
        <v>20657.599999999999</v>
      </c>
      <c r="M183" s="21">
        <v>8713.48</v>
      </c>
      <c r="N183" s="21">
        <v>391.61</v>
      </c>
      <c r="O183" s="21">
        <f t="shared" si="92"/>
        <v>195.80500000000001</v>
      </c>
      <c r="P183" s="21">
        <v>587.41999999999996</v>
      </c>
      <c r="Q183" s="21">
        <v>8517.67</v>
      </c>
      <c r="S183" s="21">
        <f t="shared" si="96"/>
        <v>9105.09</v>
      </c>
      <c r="T183" s="19">
        <v>62.5</v>
      </c>
      <c r="U183" s="19">
        <f t="shared" si="93"/>
        <v>12.5</v>
      </c>
      <c r="V183" s="22">
        <f t="shared" si="94"/>
        <v>150</v>
      </c>
      <c r="W183" s="5">
        <f t="shared" si="98"/>
        <v>336</v>
      </c>
      <c r="X183" s="21">
        <f t="shared" si="99"/>
        <v>27.098482142857144</v>
      </c>
      <c r="Y183" s="21">
        <f t="shared" si="100"/>
        <v>325.18178571428575</v>
      </c>
      <c r="Z183" s="21">
        <f t="shared" si="95"/>
        <v>8779.9082142857151</v>
      </c>
      <c r="AA183" s="21">
        <f t="shared" si="101"/>
        <v>262.238214285715</v>
      </c>
      <c r="AC183" s="5">
        <v>325.18178571428575</v>
      </c>
      <c r="AD183" s="5">
        <v>0</v>
      </c>
      <c r="AE183" s="5">
        <f t="shared" si="97"/>
        <v>325.18178571428575</v>
      </c>
    </row>
    <row r="184" spans="1:31" ht="12.75" customHeight="1" x14ac:dyDescent="0.35">
      <c r="A184" s="17" t="s">
        <v>397</v>
      </c>
      <c r="B184" s="17" t="s">
        <v>398</v>
      </c>
      <c r="C184" s="17" t="s">
        <v>372</v>
      </c>
      <c r="D184" s="18">
        <v>32325</v>
      </c>
      <c r="E184" s="17" t="s">
        <v>118</v>
      </c>
      <c r="F184" s="19">
        <v>50</v>
      </c>
      <c r="G184" s="17">
        <v>15</v>
      </c>
      <c r="H184" s="17">
        <v>10</v>
      </c>
      <c r="I184" s="20">
        <f t="shared" si="91"/>
        <v>190</v>
      </c>
      <c r="J184" s="21">
        <v>2039.74</v>
      </c>
      <c r="K184" s="18">
        <v>44804</v>
      </c>
      <c r="L184" s="21">
        <v>1394</v>
      </c>
      <c r="M184" s="21">
        <v>645.74</v>
      </c>
      <c r="N184" s="21">
        <v>27.2</v>
      </c>
      <c r="O184" s="21">
        <f t="shared" si="92"/>
        <v>13.6</v>
      </c>
      <c r="P184" s="21">
        <v>40.799999999999997</v>
      </c>
      <c r="Q184" s="21">
        <v>632.14</v>
      </c>
      <c r="S184" s="21">
        <f t="shared" si="96"/>
        <v>672.94</v>
      </c>
      <c r="T184" s="19">
        <v>62.5</v>
      </c>
      <c r="U184" s="19">
        <f t="shared" si="93"/>
        <v>12.5</v>
      </c>
      <c r="V184" s="22">
        <f t="shared" si="94"/>
        <v>150</v>
      </c>
      <c r="W184" s="5">
        <f t="shared" si="98"/>
        <v>348</v>
      </c>
      <c r="X184" s="21">
        <f t="shared" si="99"/>
        <v>1.9337356321839081</v>
      </c>
      <c r="Y184" s="21">
        <f t="shared" si="100"/>
        <v>23.204827586206896</v>
      </c>
      <c r="Z184" s="21">
        <f t="shared" si="95"/>
        <v>649.73517241379318</v>
      </c>
      <c r="AA184" s="21">
        <f t="shared" si="101"/>
        <v>17.595172413793193</v>
      </c>
      <c r="AC184" s="5">
        <v>23.204827586206896</v>
      </c>
      <c r="AD184" s="5">
        <v>0</v>
      </c>
      <c r="AE184" s="5">
        <f t="shared" si="97"/>
        <v>23.204827586206896</v>
      </c>
    </row>
    <row r="185" spans="1:31" ht="12.75" customHeight="1" x14ac:dyDescent="0.35">
      <c r="A185" s="17" t="s">
        <v>399</v>
      </c>
      <c r="B185" s="17" t="s">
        <v>400</v>
      </c>
      <c r="C185" s="17" t="s">
        <v>372</v>
      </c>
      <c r="D185" s="18">
        <v>32690</v>
      </c>
      <c r="E185" s="17" t="s">
        <v>118</v>
      </c>
      <c r="F185" s="19">
        <v>50</v>
      </c>
      <c r="G185" s="17">
        <v>16</v>
      </c>
      <c r="H185" s="17">
        <v>10</v>
      </c>
      <c r="I185" s="20">
        <f t="shared" si="91"/>
        <v>202</v>
      </c>
      <c r="J185" s="21">
        <v>10927.57</v>
      </c>
      <c r="K185" s="18">
        <v>44804</v>
      </c>
      <c r="L185" s="21">
        <v>7248.58</v>
      </c>
      <c r="M185" s="21">
        <v>3678.99</v>
      </c>
      <c r="N185" s="21">
        <v>145.69999999999999</v>
      </c>
      <c r="O185" s="21">
        <f t="shared" si="92"/>
        <v>72.849999999999994</v>
      </c>
      <c r="P185" s="21">
        <v>218.55</v>
      </c>
      <c r="Q185" s="21">
        <v>3606.14</v>
      </c>
      <c r="S185" s="21">
        <f t="shared" si="96"/>
        <v>3824.6899999999996</v>
      </c>
      <c r="T185" s="19">
        <v>62.5</v>
      </c>
      <c r="U185" s="19">
        <f t="shared" si="93"/>
        <v>12.5</v>
      </c>
      <c r="V185" s="22">
        <f t="shared" si="94"/>
        <v>150</v>
      </c>
      <c r="W185" s="5">
        <f t="shared" si="98"/>
        <v>360</v>
      </c>
      <c r="X185" s="21">
        <f t="shared" si="99"/>
        <v>10.624138888888888</v>
      </c>
      <c r="Y185" s="21">
        <f t="shared" si="100"/>
        <v>127.48966666666666</v>
      </c>
      <c r="Z185" s="21">
        <f t="shared" si="95"/>
        <v>3697.2003333333328</v>
      </c>
      <c r="AA185" s="21">
        <f t="shared" si="101"/>
        <v>91.060333333332892</v>
      </c>
      <c r="AC185" s="5">
        <v>127.48966666666666</v>
      </c>
      <c r="AD185" s="5">
        <v>0</v>
      </c>
      <c r="AE185" s="5">
        <f t="shared" si="97"/>
        <v>127.48966666666666</v>
      </c>
    </row>
    <row r="186" spans="1:31" ht="12.75" customHeight="1" x14ac:dyDescent="0.35">
      <c r="A186" s="17" t="s">
        <v>401</v>
      </c>
      <c r="B186" s="17" t="s">
        <v>402</v>
      </c>
      <c r="C186" s="17" t="s">
        <v>372</v>
      </c>
      <c r="D186" s="18">
        <v>33055</v>
      </c>
      <c r="E186" s="17" t="s">
        <v>118</v>
      </c>
      <c r="F186" s="19">
        <v>50</v>
      </c>
      <c r="G186" s="17">
        <v>17</v>
      </c>
      <c r="H186" s="17">
        <v>10</v>
      </c>
      <c r="I186" s="20">
        <f t="shared" si="91"/>
        <v>214</v>
      </c>
      <c r="J186" s="21">
        <v>4083.62</v>
      </c>
      <c r="K186" s="18">
        <v>44804</v>
      </c>
      <c r="L186" s="21">
        <v>2627.06</v>
      </c>
      <c r="M186" s="21">
        <v>1456.56</v>
      </c>
      <c r="N186" s="21">
        <v>54.44</v>
      </c>
      <c r="O186" s="21">
        <f t="shared" si="92"/>
        <v>27.22</v>
      </c>
      <c r="P186" s="21">
        <v>81.67</v>
      </c>
      <c r="Q186" s="21">
        <v>1429.33</v>
      </c>
      <c r="S186" s="21">
        <f t="shared" si="96"/>
        <v>1511</v>
      </c>
      <c r="T186" s="19">
        <v>62.5</v>
      </c>
      <c r="U186" s="19">
        <f t="shared" si="93"/>
        <v>12.5</v>
      </c>
      <c r="V186" s="22">
        <f t="shared" si="94"/>
        <v>150</v>
      </c>
      <c r="W186" s="5">
        <f t="shared" si="98"/>
        <v>372</v>
      </c>
      <c r="X186" s="21">
        <f t="shared" si="99"/>
        <v>4.061827956989247</v>
      </c>
      <c r="Y186" s="21">
        <f t="shared" si="100"/>
        <v>48.741935483870961</v>
      </c>
      <c r="Z186" s="21">
        <f t="shared" si="95"/>
        <v>1462.258064516129</v>
      </c>
      <c r="AA186" s="21">
        <f t="shared" si="101"/>
        <v>32.928064516129098</v>
      </c>
      <c r="AC186" s="5">
        <v>48.741935483870961</v>
      </c>
      <c r="AD186" s="5">
        <v>0</v>
      </c>
      <c r="AE186" s="5">
        <f t="shared" si="97"/>
        <v>48.741935483870961</v>
      </c>
    </row>
    <row r="187" spans="1:31" ht="12.75" customHeight="1" x14ac:dyDescent="0.35">
      <c r="A187" s="17" t="s">
        <v>403</v>
      </c>
      <c r="B187" s="17" t="s">
        <v>404</v>
      </c>
      <c r="C187" s="17" t="s">
        <v>405</v>
      </c>
      <c r="D187" s="18">
        <v>33419</v>
      </c>
      <c r="E187" s="17" t="s">
        <v>118</v>
      </c>
      <c r="F187" s="19">
        <v>50</v>
      </c>
      <c r="G187" s="17">
        <v>18</v>
      </c>
      <c r="H187" s="17">
        <v>10</v>
      </c>
      <c r="I187" s="20">
        <f t="shared" si="91"/>
        <v>226</v>
      </c>
      <c r="J187" s="21">
        <v>117.55</v>
      </c>
      <c r="K187" s="18">
        <v>44804</v>
      </c>
      <c r="L187" s="21">
        <v>72.08</v>
      </c>
      <c r="M187" s="21">
        <v>45.47</v>
      </c>
      <c r="N187" s="21">
        <v>1.56</v>
      </c>
      <c r="O187" s="21">
        <f t="shared" si="92"/>
        <v>0.78</v>
      </c>
      <c r="P187" s="21">
        <v>2.35</v>
      </c>
      <c r="Q187" s="21">
        <v>44.68</v>
      </c>
      <c r="S187" s="21">
        <f t="shared" si="96"/>
        <v>47.03</v>
      </c>
      <c r="T187" s="19">
        <v>62.5</v>
      </c>
      <c r="U187" s="19">
        <f t="shared" si="93"/>
        <v>12.5</v>
      </c>
      <c r="V187" s="22">
        <f t="shared" si="94"/>
        <v>150</v>
      </c>
      <c r="W187" s="5">
        <f t="shared" si="98"/>
        <v>384</v>
      </c>
      <c r="X187" s="21">
        <f t="shared" si="99"/>
        <v>0.12247395833333334</v>
      </c>
      <c r="Y187" s="21">
        <f t="shared" si="100"/>
        <v>1.4696875</v>
      </c>
      <c r="Z187" s="21">
        <f t="shared" si="95"/>
        <v>45.560312500000002</v>
      </c>
      <c r="AA187" s="21">
        <f t="shared" si="101"/>
        <v>0.88031250000000227</v>
      </c>
      <c r="AC187" s="5">
        <v>1.4696875</v>
      </c>
      <c r="AD187" s="5">
        <v>0</v>
      </c>
      <c r="AE187" s="5">
        <f t="shared" si="97"/>
        <v>1.4696875</v>
      </c>
    </row>
    <row r="188" spans="1:31" ht="12.75" customHeight="1" x14ac:dyDescent="0.35">
      <c r="A188" s="17" t="s">
        <v>406</v>
      </c>
      <c r="B188" s="17" t="s">
        <v>407</v>
      </c>
      <c r="C188" s="17" t="s">
        <v>408</v>
      </c>
      <c r="D188" s="18">
        <v>33419</v>
      </c>
      <c r="E188" s="17" t="s">
        <v>118</v>
      </c>
      <c r="F188" s="19">
        <v>50</v>
      </c>
      <c r="G188" s="17">
        <v>18</v>
      </c>
      <c r="H188" s="17">
        <v>10</v>
      </c>
      <c r="I188" s="20">
        <f t="shared" si="91"/>
        <v>226</v>
      </c>
      <c r="J188" s="21">
        <v>6178.44</v>
      </c>
      <c r="K188" s="18">
        <v>44804</v>
      </c>
      <c r="L188" s="21">
        <v>3789.48</v>
      </c>
      <c r="M188" s="21">
        <v>2388.96</v>
      </c>
      <c r="N188" s="21">
        <v>82.38</v>
      </c>
      <c r="O188" s="21">
        <f t="shared" si="92"/>
        <v>41.19</v>
      </c>
      <c r="P188" s="21">
        <v>123.57</v>
      </c>
      <c r="Q188" s="21">
        <v>2347.77</v>
      </c>
      <c r="S188" s="21">
        <f t="shared" si="96"/>
        <v>2471.34</v>
      </c>
      <c r="T188" s="19">
        <v>62.5</v>
      </c>
      <c r="U188" s="19">
        <f t="shared" si="93"/>
        <v>12.5</v>
      </c>
      <c r="V188" s="22">
        <f t="shared" si="94"/>
        <v>150</v>
      </c>
      <c r="W188" s="5">
        <f t="shared" si="98"/>
        <v>384</v>
      </c>
      <c r="X188" s="21">
        <f t="shared" si="99"/>
        <v>6.4357812500000007</v>
      </c>
      <c r="Y188" s="21">
        <f t="shared" si="100"/>
        <v>77.229375000000005</v>
      </c>
      <c r="Z188" s="21">
        <f t="shared" si="95"/>
        <v>2394.1106250000003</v>
      </c>
      <c r="AA188" s="21">
        <f t="shared" si="101"/>
        <v>46.340625000000273</v>
      </c>
      <c r="AC188" s="5">
        <v>77.229375000000005</v>
      </c>
      <c r="AD188" s="5">
        <v>0</v>
      </c>
      <c r="AE188" s="5">
        <f t="shared" si="97"/>
        <v>77.229375000000005</v>
      </c>
    </row>
    <row r="189" spans="1:31" ht="12.75" customHeight="1" x14ac:dyDescent="0.35">
      <c r="A189" s="17" t="s">
        <v>409</v>
      </c>
      <c r="B189" s="17" t="s">
        <v>410</v>
      </c>
      <c r="C189" s="17" t="s">
        <v>411</v>
      </c>
      <c r="D189" s="18">
        <v>33419</v>
      </c>
      <c r="E189" s="17" t="s">
        <v>118</v>
      </c>
      <c r="F189" s="19">
        <v>50</v>
      </c>
      <c r="G189" s="17">
        <v>18</v>
      </c>
      <c r="H189" s="17">
        <v>10</v>
      </c>
      <c r="I189" s="20">
        <f t="shared" si="91"/>
        <v>226</v>
      </c>
      <c r="J189" s="21">
        <v>286.41000000000003</v>
      </c>
      <c r="K189" s="18">
        <v>44804</v>
      </c>
      <c r="L189" s="21">
        <v>175.72</v>
      </c>
      <c r="M189" s="21">
        <v>110.69</v>
      </c>
      <c r="N189" s="21">
        <v>3.82</v>
      </c>
      <c r="O189" s="21">
        <f t="shared" si="92"/>
        <v>1.91</v>
      </c>
      <c r="P189" s="21">
        <v>5.73</v>
      </c>
      <c r="Q189" s="21">
        <v>108.78</v>
      </c>
      <c r="S189" s="21">
        <f t="shared" si="96"/>
        <v>114.50999999999999</v>
      </c>
      <c r="T189" s="19">
        <v>62.5</v>
      </c>
      <c r="U189" s="19">
        <f t="shared" si="93"/>
        <v>12.5</v>
      </c>
      <c r="V189" s="22">
        <f t="shared" si="94"/>
        <v>150</v>
      </c>
      <c r="W189" s="5">
        <f t="shared" si="98"/>
        <v>384</v>
      </c>
      <c r="X189" s="21">
        <f t="shared" si="99"/>
        <v>0.29820312499999996</v>
      </c>
      <c r="Y189" s="21">
        <f t="shared" si="100"/>
        <v>3.5784374999999997</v>
      </c>
      <c r="Z189" s="21">
        <f t="shared" si="95"/>
        <v>110.93156249999998</v>
      </c>
      <c r="AA189" s="21">
        <f t="shared" si="101"/>
        <v>2.1515624999999829</v>
      </c>
      <c r="AC189" s="5">
        <v>3.5784374999999997</v>
      </c>
      <c r="AD189" s="5">
        <v>0</v>
      </c>
      <c r="AE189" s="5">
        <f t="shared" si="97"/>
        <v>3.5784374999999997</v>
      </c>
    </row>
    <row r="190" spans="1:31" ht="12.75" customHeight="1" x14ac:dyDescent="0.35">
      <c r="A190" s="17" t="s">
        <v>412</v>
      </c>
      <c r="B190" s="17" t="s">
        <v>413</v>
      </c>
      <c r="C190" s="17" t="s">
        <v>414</v>
      </c>
      <c r="D190" s="18">
        <v>33419</v>
      </c>
      <c r="E190" s="17" t="s">
        <v>118</v>
      </c>
      <c r="F190" s="19">
        <v>50</v>
      </c>
      <c r="G190" s="17">
        <v>18</v>
      </c>
      <c r="H190" s="17">
        <v>10</v>
      </c>
      <c r="I190" s="20">
        <f t="shared" si="91"/>
        <v>226</v>
      </c>
      <c r="J190" s="21">
        <v>131.25</v>
      </c>
      <c r="K190" s="18">
        <v>44804</v>
      </c>
      <c r="L190" s="21">
        <v>80.62</v>
      </c>
      <c r="M190" s="21">
        <v>50.63</v>
      </c>
      <c r="N190" s="21">
        <v>1.75</v>
      </c>
      <c r="O190" s="21">
        <f t="shared" si="92"/>
        <v>0.875</v>
      </c>
      <c r="P190" s="21">
        <v>2.63</v>
      </c>
      <c r="Q190" s="21">
        <v>49.75</v>
      </c>
      <c r="S190" s="21">
        <f t="shared" si="96"/>
        <v>52.38</v>
      </c>
      <c r="T190" s="19">
        <v>62.5</v>
      </c>
      <c r="U190" s="19">
        <f t="shared" si="93"/>
        <v>12.5</v>
      </c>
      <c r="V190" s="22">
        <f t="shared" si="94"/>
        <v>150</v>
      </c>
      <c r="W190" s="5">
        <f t="shared" si="98"/>
        <v>384</v>
      </c>
      <c r="X190" s="21">
        <f t="shared" si="99"/>
        <v>0.13640625000000001</v>
      </c>
      <c r="Y190" s="21">
        <f t="shared" si="100"/>
        <v>1.6368750000000001</v>
      </c>
      <c r="Z190" s="21">
        <f t="shared" si="95"/>
        <v>50.743124999999999</v>
      </c>
      <c r="AA190" s="21">
        <f t="shared" si="101"/>
        <v>0.99312499999999915</v>
      </c>
      <c r="AC190" s="5">
        <v>1.6368750000000001</v>
      </c>
      <c r="AD190" s="5">
        <v>0</v>
      </c>
      <c r="AE190" s="5">
        <f t="shared" si="97"/>
        <v>1.6368750000000001</v>
      </c>
    </row>
    <row r="191" spans="1:31" ht="12.75" customHeight="1" x14ac:dyDescent="0.35">
      <c r="A191" s="17" t="s">
        <v>415</v>
      </c>
      <c r="B191" s="17" t="s">
        <v>416</v>
      </c>
      <c r="C191" s="17" t="s">
        <v>417</v>
      </c>
      <c r="D191" s="18">
        <v>33419</v>
      </c>
      <c r="E191" s="17" t="s">
        <v>118</v>
      </c>
      <c r="F191" s="19">
        <v>50</v>
      </c>
      <c r="G191" s="17">
        <v>18</v>
      </c>
      <c r="H191" s="17">
        <v>10</v>
      </c>
      <c r="I191" s="20">
        <f t="shared" si="91"/>
        <v>226</v>
      </c>
      <c r="J191" s="21">
        <v>61.37</v>
      </c>
      <c r="K191" s="18">
        <v>44804</v>
      </c>
      <c r="L191" s="21">
        <v>37.700000000000003</v>
      </c>
      <c r="M191" s="21">
        <v>23.67</v>
      </c>
      <c r="N191" s="21">
        <v>0.82</v>
      </c>
      <c r="O191" s="21">
        <f t="shared" si="92"/>
        <v>0.41</v>
      </c>
      <c r="P191" s="21">
        <v>1.23</v>
      </c>
      <c r="Q191" s="21">
        <v>23.26</v>
      </c>
      <c r="S191" s="21">
        <f t="shared" si="96"/>
        <v>24.490000000000002</v>
      </c>
      <c r="T191" s="19">
        <v>62.5</v>
      </c>
      <c r="U191" s="19">
        <f t="shared" si="93"/>
        <v>12.5</v>
      </c>
      <c r="V191" s="22">
        <f t="shared" si="94"/>
        <v>150</v>
      </c>
      <c r="W191" s="5">
        <f t="shared" si="98"/>
        <v>384</v>
      </c>
      <c r="X191" s="21">
        <f t="shared" si="99"/>
        <v>6.3776041666666672E-2</v>
      </c>
      <c r="Y191" s="21">
        <f t="shared" si="100"/>
        <v>0.76531250000000006</v>
      </c>
      <c r="Z191" s="21">
        <f t="shared" si="95"/>
        <v>23.724687500000002</v>
      </c>
      <c r="AA191" s="21">
        <f t="shared" si="101"/>
        <v>0.46468750000000014</v>
      </c>
      <c r="AC191" s="5">
        <v>0.76531250000000006</v>
      </c>
      <c r="AD191" s="5">
        <v>0</v>
      </c>
      <c r="AE191" s="5">
        <f t="shared" si="97"/>
        <v>0.76531250000000006</v>
      </c>
    </row>
    <row r="192" spans="1:31" ht="12.75" customHeight="1" x14ac:dyDescent="0.35">
      <c r="A192" s="17" t="s">
        <v>418</v>
      </c>
      <c r="B192" s="17" t="s">
        <v>419</v>
      </c>
      <c r="C192" s="17" t="s">
        <v>420</v>
      </c>
      <c r="D192" s="18">
        <v>34150</v>
      </c>
      <c r="E192" s="17" t="s">
        <v>118</v>
      </c>
      <c r="F192" s="19">
        <v>50</v>
      </c>
      <c r="G192" s="17">
        <v>20</v>
      </c>
      <c r="H192" s="17">
        <v>10</v>
      </c>
      <c r="I192" s="20">
        <f t="shared" si="91"/>
        <v>250</v>
      </c>
      <c r="J192" s="21">
        <v>7854.26</v>
      </c>
      <c r="K192" s="18">
        <v>44804</v>
      </c>
      <c r="L192" s="21">
        <v>4503.21</v>
      </c>
      <c r="M192" s="21">
        <v>3351.05</v>
      </c>
      <c r="N192" s="21">
        <v>104.72</v>
      </c>
      <c r="O192" s="21">
        <f t="shared" si="92"/>
        <v>52.36</v>
      </c>
      <c r="P192" s="21">
        <v>157.09</v>
      </c>
      <c r="Q192" s="21">
        <v>3298.68</v>
      </c>
      <c r="S192" s="21">
        <f t="shared" si="96"/>
        <v>3455.77</v>
      </c>
      <c r="T192" s="19">
        <v>62.5</v>
      </c>
      <c r="U192" s="19">
        <f t="shared" si="93"/>
        <v>12.5</v>
      </c>
      <c r="V192" s="22">
        <f t="shared" si="94"/>
        <v>150</v>
      </c>
      <c r="W192" s="5">
        <f t="shared" si="98"/>
        <v>408</v>
      </c>
      <c r="X192" s="21">
        <f t="shared" si="99"/>
        <v>8.4700245098039222</v>
      </c>
      <c r="Y192" s="21">
        <f t="shared" si="100"/>
        <v>101.64029411764707</v>
      </c>
      <c r="Z192" s="21">
        <f t="shared" si="95"/>
        <v>3354.1297058823529</v>
      </c>
      <c r="AA192" s="21">
        <f t="shared" si="101"/>
        <v>55.449705882353101</v>
      </c>
      <c r="AC192" s="5">
        <v>101.64029411764707</v>
      </c>
      <c r="AD192" s="5">
        <v>0</v>
      </c>
      <c r="AE192" s="5">
        <f t="shared" si="97"/>
        <v>101.64029411764707</v>
      </c>
    </row>
    <row r="193" spans="1:31" ht="12.75" customHeight="1" x14ac:dyDescent="0.35">
      <c r="A193" s="17" t="s">
        <v>421</v>
      </c>
      <c r="B193" s="17" t="s">
        <v>422</v>
      </c>
      <c r="C193" s="17" t="s">
        <v>423</v>
      </c>
      <c r="D193" s="18">
        <v>34150</v>
      </c>
      <c r="E193" s="17" t="s">
        <v>118</v>
      </c>
      <c r="F193" s="19">
        <v>50</v>
      </c>
      <c r="G193" s="17">
        <v>20</v>
      </c>
      <c r="H193" s="17">
        <v>10</v>
      </c>
      <c r="I193" s="20">
        <f t="shared" si="91"/>
        <v>250</v>
      </c>
      <c r="J193" s="21">
        <v>8559.66</v>
      </c>
      <c r="K193" s="18">
        <v>44804</v>
      </c>
      <c r="L193" s="21">
        <v>4907.46</v>
      </c>
      <c r="M193" s="21">
        <v>3652.2</v>
      </c>
      <c r="N193" s="21">
        <v>114.12</v>
      </c>
      <c r="O193" s="21">
        <f t="shared" si="92"/>
        <v>57.06</v>
      </c>
      <c r="P193" s="21">
        <v>171.19</v>
      </c>
      <c r="Q193" s="21">
        <v>3595.13</v>
      </c>
      <c r="S193" s="21">
        <f t="shared" si="96"/>
        <v>3766.3199999999997</v>
      </c>
      <c r="T193" s="19">
        <v>62.5</v>
      </c>
      <c r="U193" s="19">
        <f t="shared" si="93"/>
        <v>12.5</v>
      </c>
      <c r="V193" s="22">
        <f t="shared" si="94"/>
        <v>150</v>
      </c>
      <c r="W193" s="5">
        <f t="shared" si="98"/>
        <v>408</v>
      </c>
      <c r="X193" s="21">
        <f t="shared" si="99"/>
        <v>9.2311764705882347</v>
      </c>
      <c r="Y193" s="21">
        <f t="shared" si="100"/>
        <v>110.77411764705882</v>
      </c>
      <c r="Z193" s="21">
        <f t="shared" si="95"/>
        <v>3655.5458823529407</v>
      </c>
      <c r="AA193" s="21">
        <f t="shared" si="101"/>
        <v>60.415882352940571</v>
      </c>
      <c r="AC193" s="5">
        <v>110.77411764705882</v>
      </c>
      <c r="AD193" s="5">
        <v>0</v>
      </c>
      <c r="AE193" s="5">
        <f t="shared" si="97"/>
        <v>110.77411764705882</v>
      </c>
    </row>
    <row r="194" spans="1:31" ht="12.75" customHeight="1" x14ac:dyDescent="0.35">
      <c r="A194" s="17" t="s">
        <v>424</v>
      </c>
      <c r="B194" s="17" t="s">
        <v>425</v>
      </c>
      <c r="C194" s="17" t="s">
        <v>426</v>
      </c>
      <c r="D194" s="18">
        <v>34150</v>
      </c>
      <c r="E194" s="17" t="s">
        <v>118</v>
      </c>
      <c r="F194" s="19">
        <v>50</v>
      </c>
      <c r="G194" s="17">
        <v>20</v>
      </c>
      <c r="H194" s="17">
        <v>10</v>
      </c>
      <c r="I194" s="20">
        <f t="shared" si="91"/>
        <v>250</v>
      </c>
      <c r="J194" s="21">
        <v>4688.3900000000003</v>
      </c>
      <c r="K194" s="18">
        <v>44804</v>
      </c>
      <c r="L194" s="21">
        <v>2688.06</v>
      </c>
      <c r="M194" s="21">
        <v>2000.33</v>
      </c>
      <c r="N194" s="21">
        <v>62.51</v>
      </c>
      <c r="O194" s="21">
        <f t="shared" si="92"/>
        <v>31.254999999999999</v>
      </c>
      <c r="P194" s="21">
        <v>93.77</v>
      </c>
      <c r="Q194" s="21">
        <v>1969.07</v>
      </c>
      <c r="S194" s="21">
        <f t="shared" si="96"/>
        <v>2062.84</v>
      </c>
      <c r="T194" s="19">
        <v>62.5</v>
      </c>
      <c r="U194" s="19">
        <f t="shared" si="93"/>
        <v>12.5</v>
      </c>
      <c r="V194" s="22">
        <f t="shared" si="94"/>
        <v>150</v>
      </c>
      <c r="W194" s="5">
        <f t="shared" si="98"/>
        <v>408</v>
      </c>
      <c r="X194" s="21">
        <f t="shared" si="99"/>
        <v>5.0559803921568633</v>
      </c>
      <c r="Y194" s="21">
        <f t="shared" si="100"/>
        <v>60.67176470588236</v>
      </c>
      <c r="Z194" s="21">
        <f t="shared" si="95"/>
        <v>2002.1682352941177</v>
      </c>
      <c r="AA194" s="21">
        <f t="shared" si="101"/>
        <v>33.098235294117785</v>
      </c>
      <c r="AC194" s="5">
        <v>60.67176470588236</v>
      </c>
      <c r="AD194" s="5">
        <v>0</v>
      </c>
      <c r="AE194" s="5">
        <f t="shared" si="97"/>
        <v>60.67176470588236</v>
      </c>
    </row>
    <row r="195" spans="1:31" ht="12.75" customHeight="1" x14ac:dyDescent="0.35">
      <c r="A195" s="17" t="s">
        <v>427</v>
      </c>
      <c r="B195" s="17" t="s">
        <v>428</v>
      </c>
      <c r="C195" s="17" t="s">
        <v>429</v>
      </c>
      <c r="D195" s="18">
        <v>34150</v>
      </c>
      <c r="E195" s="17" t="s">
        <v>118</v>
      </c>
      <c r="F195" s="19">
        <v>50</v>
      </c>
      <c r="G195" s="17">
        <v>20</v>
      </c>
      <c r="H195" s="17">
        <v>10</v>
      </c>
      <c r="I195" s="20">
        <f t="shared" si="91"/>
        <v>250</v>
      </c>
      <c r="J195" s="21">
        <v>3482.8</v>
      </c>
      <c r="K195" s="18">
        <v>44804</v>
      </c>
      <c r="L195" s="21">
        <v>1996.9</v>
      </c>
      <c r="M195" s="21">
        <v>1485.9</v>
      </c>
      <c r="N195" s="21">
        <v>46.44</v>
      </c>
      <c r="O195" s="21">
        <f t="shared" si="92"/>
        <v>23.22</v>
      </c>
      <c r="P195" s="21">
        <v>69.66</v>
      </c>
      <c r="Q195" s="21">
        <v>1462.68</v>
      </c>
      <c r="S195" s="21">
        <f t="shared" si="96"/>
        <v>1532.3400000000001</v>
      </c>
      <c r="T195" s="19">
        <v>62.5</v>
      </c>
      <c r="U195" s="19">
        <f t="shared" si="93"/>
        <v>12.5</v>
      </c>
      <c r="V195" s="22">
        <f t="shared" si="94"/>
        <v>150</v>
      </c>
      <c r="W195" s="5">
        <f t="shared" si="98"/>
        <v>408</v>
      </c>
      <c r="X195" s="21">
        <f t="shared" si="99"/>
        <v>3.7557352941176476</v>
      </c>
      <c r="Y195" s="21">
        <f t="shared" si="100"/>
        <v>45.068823529411773</v>
      </c>
      <c r="Z195" s="21">
        <f t="shared" si="95"/>
        <v>1487.2711764705884</v>
      </c>
      <c r="AA195" s="21">
        <f t="shared" si="101"/>
        <v>24.59117647058838</v>
      </c>
      <c r="AC195" s="5">
        <v>45.068823529411773</v>
      </c>
      <c r="AD195" s="5">
        <v>0</v>
      </c>
      <c r="AE195" s="5">
        <f t="shared" si="97"/>
        <v>45.068823529411773</v>
      </c>
    </row>
    <row r="196" spans="1:31" ht="12.75" customHeight="1" x14ac:dyDescent="0.35">
      <c r="A196" s="17" t="s">
        <v>430</v>
      </c>
      <c r="B196" s="17" t="s">
        <v>431</v>
      </c>
      <c r="C196" s="17" t="s">
        <v>432</v>
      </c>
      <c r="D196" s="18">
        <v>34150</v>
      </c>
      <c r="E196" s="17" t="s">
        <v>118</v>
      </c>
      <c r="F196" s="19">
        <v>50</v>
      </c>
      <c r="G196" s="17">
        <v>20</v>
      </c>
      <c r="H196" s="17">
        <v>10</v>
      </c>
      <c r="I196" s="20">
        <f t="shared" si="91"/>
        <v>250</v>
      </c>
      <c r="J196" s="21">
        <v>2423.23</v>
      </c>
      <c r="K196" s="18">
        <v>44804</v>
      </c>
      <c r="L196" s="21">
        <v>1389.45</v>
      </c>
      <c r="M196" s="21">
        <v>1033.78</v>
      </c>
      <c r="N196" s="21">
        <v>32.31</v>
      </c>
      <c r="O196" s="21">
        <f t="shared" si="92"/>
        <v>16.155000000000001</v>
      </c>
      <c r="P196" s="21">
        <v>48.47</v>
      </c>
      <c r="Q196" s="21">
        <v>1017.62</v>
      </c>
      <c r="S196" s="21">
        <f t="shared" si="96"/>
        <v>1066.0899999999999</v>
      </c>
      <c r="T196" s="19">
        <v>62.5</v>
      </c>
      <c r="U196" s="19">
        <f t="shared" si="93"/>
        <v>12.5</v>
      </c>
      <c r="V196" s="22">
        <f t="shared" si="94"/>
        <v>150</v>
      </c>
      <c r="W196" s="5">
        <f t="shared" si="98"/>
        <v>408</v>
      </c>
      <c r="X196" s="21">
        <f t="shared" si="99"/>
        <v>2.6129656862745096</v>
      </c>
      <c r="Y196" s="21">
        <f t="shared" si="100"/>
        <v>31.355588235294114</v>
      </c>
      <c r="Z196" s="21">
        <f t="shared" si="95"/>
        <v>1034.7344117647058</v>
      </c>
      <c r="AA196" s="21">
        <f t="shared" si="101"/>
        <v>17.114411764705778</v>
      </c>
      <c r="AC196" s="5">
        <v>31.355588235294114</v>
      </c>
      <c r="AD196" s="5">
        <v>0</v>
      </c>
      <c r="AE196" s="5">
        <f t="shared" si="97"/>
        <v>31.355588235294114</v>
      </c>
    </row>
    <row r="197" spans="1:31" ht="12.75" customHeight="1" x14ac:dyDescent="0.35">
      <c r="A197" s="17" t="s">
        <v>433</v>
      </c>
      <c r="B197" s="17" t="s">
        <v>434</v>
      </c>
      <c r="C197" s="17" t="s">
        <v>408</v>
      </c>
      <c r="D197" s="18">
        <v>34150</v>
      </c>
      <c r="E197" s="17" t="s">
        <v>118</v>
      </c>
      <c r="F197" s="19">
        <v>50</v>
      </c>
      <c r="G197" s="17">
        <v>20</v>
      </c>
      <c r="H197" s="17">
        <v>10</v>
      </c>
      <c r="I197" s="20">
        <f t="shared" si="91"/>
        <v>250</v>
      </c>
      <c r="J197" s="21">
        <v>69948.05</v>
      </c>
      <c r="K197" s="18">
        <v>44804</v>
      </c>
      <c r="L197" s="21">
        <v>40103.519999999997</v>
      </c>
      <c r="M197" s="21">
        <v>29844.53</v>
      </c>
      <c r="N197" s="21">
        <v>932.64</v>
      </c>
      <c r="O197" s="21">
        <f t="shared" si="92"/>
        <v>466.32</v>
      </c>
      <c r="P197" s="21">
        <v>1398.96</v>
      </c>
      <c r="Q197" s="21">
        <v>29378.21</v>
      </c>
      <c r="S197" s="21">
        <f t="shared" si="96"/>
        <v>30777.17</v>
      </c>
      <c r="T197" s="19">
        <v>62.5</v>
      </c>
      <c r="U197" s="19">
        <f t="shared" si="93"/>
        <v>12.5</v>
      </c>
      <c r="V197" s="22">
        <f t="shared" si="94"/>
        <v>150</v>
      </c>
      <c r="W197" s="5">
        <f t="shared" si="98"/>
        <v>408</v>
      </c>
      <c r="X197" s="21">
        <f t="shared" si="99"/>
        <v>75.43424019607842</v>
      </c>
      <c r="Y197" s="21">
        <f t="shared" si="100"/>
        <v>905.2108823529411</v>
      </c>
      <c r="Z197" s="21">
        <f t="shared" si="95"/>
        <v>29871.959117647057</v>
      </c>
      <c r="AA197" s="21">
        <f t="shared" si="101"/>
        <v>493.74911764705757</v>
      </c>
      <c r="AC197" s="5">
        <v>905.2108823529411</v>
      </c>
      <c r="AD197" s="5">
        <v>0</v>
      </c>
      <c r="AE197" s="5">
        <f t="shared" si="97"/>
        <v>905.2108823529411</v>
      </c>
    </row>
    <row r="198" spans="1:31" ht="12.75" customHeight="1" x14ac:dyDescent="0.35">
      <c r="A198" s="17" t="s">
        <v>435</v>
      </c>
      <c r="B198" s="17" t="s">
        <v>436</v>
      </c>
      <c r="C198" s="17" t="s">
        <v>437</v>
      </c>
      <c r="D198" s="18">
        <v>34150</v>
      </c>
      <c r="E198" s="17" t="s">
        <v>118</v>
      </c>
      <c r="F198" s="19">
        <v>50</v>
      </c>
      <c r="G198" s="17">
        <v>20</v>
      </c>
      <c r="H198" s="17">
        <v>10</v>
      </c>
      <c r="I198" s="20">
        <f t="shared" si="91"/>
        <v>250</v>
      </c>
      <c r="J198" s="21">
        <v>1532.43</v>
      </c>
      <c r="K198" s="18">
        <v>44804</v>
      </c>
      <c r="L198" s="21">
        <v>878.62</v>
      </c>
      <c r="M198" s="21">
        <v>653.80999999999995</v>
      </c>
      <c r="N198" s="21">
        <v>20.43</v>
      </c>
      <c r="O198" s="21">
        <f t="shared" si="92"/>
        <v>10.215</v>
      </c>
      <c r="P198" s="21">
        <v>30.65</v>
      </c>
      <c r="Q198" s="21">
        <v>643.59</v>
      </c>
      <c r="S198" s="21">
        <f t="shared" si="96"/>
        <v>674.2399999999999</v>
      </c>
      <c r="T198" s="19">
        <v>62.5</v>
      </c>
      <c r="U198" s="19">
        <f t="shared" si="93"/>
        <v>12.5</v>
      </c>
      <c r="V198" s="22">
        <f t="shared" si="94"/>
        <v>150</v>
      </c>
      <c r="W198" s="5">
        <f t="shared" si="98"/>
        <v>408</v>
      </c>
      <c r="X198" s="21">
        <f t="shared" si="99"/>
        <v>1.652549019607843</v>
      </c>
      <c r="Y198" s="21">
        <f t="shared" si="100"/>
        <v>19.830588235294115</v>
      </c>
      <c r="Z198" s="21">
        <f t="shared" si="95"/>
        <v>654.40941176470574</v>
      </c>
      <c r="AA198" s="21">
        <f t="shared" si="101"/>
        <v>10.819411764705706</v>
      </c>
      <c r="AC198" s="5">
        <v>19.830588235294115</v>
      </c>
      <c r="AD198" s="5">
        <v>0</v>
      </c>
      <c r="AE198" s="5">
        <f t="shared" si="97"/>
        <v>19.830588235294115</v>
      </c>
    </row>
    <row r="199" spans="1:31" ht="12.75" customHeight="1" x14ac:dyDescent="0.35">
      <c r="A199" s="17" t="s">
        <v>438</v>
      </c>
      <c r="B199" s="17" t="s">
        <v>439</v>
      </c>
      <c r="C199" s="17" t="s">
        <v>411</v>
      </c>
      <c r="D199" s="18">
        <v>34150</v>
      </c>
      <c r="E199" s="17" t="s">
        <v>118</v>
      </c>
      <c r="F199" s="19">
        <v>50</v>
      </c>
      <c r="G199" s="17">
        <v>20</v>
      </c>
      <c r="H199" s="17">
        <v>10</v>
      </c>
      <c r="I199" s="20">
        <f t="shared" si="91"/>
        <v>250</v>
      </c>
      <c r="J199" s="21">
        <v>2111.31</v>
      </c>
      <c r="K199" s="18">
        <v>44804</v>
      </c>
      <c r="L199" s="21">
        <v>1210.57</v>
      </c>
      <c r="M199" s="21">
        <v>900.74</v>
      </c>
      <c r="N199" s="21">
        <v>28.15</v>
      </c>
      <c r="O199" s="21">
        <f t="shared" si="92"/>
        <v>14.074999999999999</v>
      </c>
      <c r="P199" s="21">
        <v>42.23</v>
      </c>
      <c r="Q199" s="21">
        <v>886.66</v>
      </c>
      <c r="S199" s="21">
        <f t="shared" si="96"/>
        <v>928.89</v>
      </c>
      <c r="T199" s="19">
        <v>62.5</v>
      </c>
      <c r="U199" s="19">
        <f t="shared" si="93"/>
        <v>12.5</v>
      </c>
      <c r="V199" s="22">
        <f t="shared" si="94"/>
        <v>150</v>
      </c>
      <c r="W199" s="5">
        <f t="shared" si="98"/>
        <v>408</v>
      </c>
      <c r="X199" s="21">
        <f t="shared" si="99"/>
        <v>2.2766911764705884</v>
      </c>
      <c r="Y199" s="21">
        <f t="shared" si="100"/>
        <v>27.320294117647059</v>
      </c>
      <c r="Z199" s="21">
        <f t="shared" si="95"/>
        <v>901.56970588235288</v>
      </c>
      <c r="AA199" s="21">
        <f t="shared" si="101"/>
        <v>14.90970588235291</v>
      </c>
      <c r="AC199" s="5">
        <v>27.320294117647059</v>
      </c>
      <c r="AD199" s="5">
        <v>0</v>
      </c>
      <c r="AE199" s="5">
        <f t="shared" si="97"/>
        <v>27.320294117647059</v>
      </c>
    </row>
    <row r="200" spans="1:31" ht="12.75" customHeight="1" x14ac:dyDescent="0.35">
      <c r="A200" s="17" t="s">
        <v>440</v>
      </c>
      <c r="B200" s="17" t="s">
        <v>441</v>
      </c>
      <c r="C200" s="17" t="s">
        <v>442</v>
      </c>
      <c r="D200" s="18">
        <v>34150</v>
      </c>
      <c r="E200" s="17" t="s">
        <v>118</v>
      </c>
      <c r="F200" s="19">
        <v>50</v>
      </c>
      <c r="G200" s="17">
        <v>20</v>
      </c>
      <c r="H200" s="17">
        <v>10</v>
      </c>
      <c r="I200" s="20">
        <f t="shared" si="91"/>
        <v>250</v>
      </c>
      <c r="J200" s="21">
        <v>8271.66</v>
      </c>
      <c r="K200" s="18">
        <v>44804</v>
      </c>
      <c r="L200" s="21">
        <v>4742.3500000000004</v>
      </c>
      <c r="M200" s="21">
        <v>3529.31</v>
      </c>
      <c r="N200" s="21">
        <v>110.28</v>
      </c>
      <c r="O200" s="21">
        <f t="shared" si="92"/>
        <v>55.14</v>
      </c>
      <c r="P200" s="21">
        <v>165.43</v>
      </c>
      <c r="Q200" s="21">
        <v>3474.16</v>
      </c>
      <c r="S200" s="21">
        <f t="shared" si="96"/>
        <v>3639.59</v>
      </c>
      <c r="T200" s="19">
        <v>62.5</v>
      </c>
      <c r="U200" s="19">
        <f t="shared" si="93"/>
        <v>12.5</v>
      </c>
      <c r="V200" s="22">
        <f t="shared" si="94"/>
        <v>150</v>
      </c>
      <c r="W200" s="5">
        <f t="shared" si="98"/>
        <v>408</v>
      </c>
      <c r="X200" s="21">
        <f t="shared" si="99"/>
        <v>8.9205637254901973</v>
      </c>
      <c r="Y200" s="21">
        <f t="shared" si="100"/>
        <v>107.04676470588237</v>
      </c>
      <c r="Z200" s="21">
        <f t="shared" si="95"/>
        <v>3532.5432352941179</v>
      </c>
      <c r="AA200" s="21">
        <f t="shared" si="101"/>
        <v>58.383235294118094</v>
      </c>
      <c r="AC200" s="5">
        <v>107.04676470588237</v>
      </c>
      <c r="AD200" s="5">
        <v>0</v>
      </c>
      <c r="AE200" s="5">
        <f t="shared" si="97"/>
        <v>107.04676470588237</v>
      </c>
    </row>
    <row r="201" spans="1:31" ht="12.75" customHeight="1" x14ac:dyDescent="0.35">
      <c r="A201" s="17" t="s">
        <v>443</v>
      </c>
      <c r="B201" s="17" t="s">
        <v>444</v>
      </c>
      <c r="C201" s="17" t="s">
        <v>445</v>
      </c>
      <c r="D201" s="18">
        <v>34150</v>
      </c>
      <c r="E201" s="17" t="s">
        <v>118</v>
      </c>
      <c r="F201" s="19">
        <v>50</v>
      </c>
      <c r="G201" s="17">
        <v>20</v>
      </c>
      <c r="H201" s="17">
        <v>10</v>
      </c>
      <c r="I201" s="20">
        <f t="shared" si="91"/>
        <v>250</v>
      </c>
      <c r="J201" s="21">
        <v>12055.86</v>
      </c>
      <c r="K201" s="18">
        <v>44804</v>
      </c>
      <c r="L201" s="21">
        <v>6912.08</v>
      </c>
      <c r="M201" s="21">
        <v>5143.78</v>
      </c>
      <c r="N201" s="21">
        <v>160.74</v>
      </c>
      <c r="O201" s="21">
        <f t="shared" si="92"/>
        <v>80.37</v>
      </c>
      <c r="P201" s="21">
        <v>241.12</v>
      </c>
      <c r="Q201" s="21">
        <v>5063.3999999999996</v>
      </c>
      <c r="S201" s="21">
        <f t="shared" si="96"/>
        <v>5304.5199999999995</v>
      </c>
      <c r="T201" s="19">
        <v>62.5</v>
      </c>
      <c r="U201" s="19">
        <f t="shared" si="93"/>
        <v>12.5</v>
      </c>
      <c r="V201" s="22">
        <f t="shared" si="94"/>
        <v>150</v>
      </c>
      <c r="W201" s="5">
        <f t="shared" si="98"/>
        <v>408</v>
      </c>
      <c r="X201" s="21">
        <f t="shared" si="99"/>
        <v>13.00127450980392</v>
      </c>
      <c r="Y201" s="21">
        <f t="shared" si="100"/>
        <v>156.01529411764704</v>
      </c>
      <c r="Z201" s="21">
        <f t="shared" si="95"/>
        <v>5148.5047058823529</v>
      </c>
      <c r="AA201" s="21">
        <f t="shared" si="101"/>
        <v>85.104705882353301</v>
      </c>
      <c r="AC201" s="5">
        <v>156.01529411764704</v>
      </c>
      <c r="AD201" s="5">
        <v>0</v>
      </c>
      <c r="AE201" s="5">
        <f t="shared" si="97"/>
        <v>156.01529411764704</v>
      </c>
    </row>
    <row r="202" spans="1:31" ht="12.75" customHeight="1" x14ac:dyDescent="0.35">
      <c r="A202" s="17" t="s">
        <v>446</v>
      </c>
      <c r="B202" s="17" t="s">
        <v>447</v>
      </c>
      <c r="C202" s="17" t="s">
        <v>448</v>
      </c>
      <c r="D202" s="18">
        <v>34150</v>
      </c>
      <c r="E202" s="17" t="s">
        <v>118</v>
      </c>
      <c r="F202" s="19">
        <v>50</v>
      </c>
      <c r="G202" s="17">
        <v>20</v>
      </c>
      <c r="H202" s="17">
        <v>10</v>
      </c>
      <c r="I202" s="20">
        <f t="shared" si="91"/>
        <v>250</v>
      </c>
      <c r="J202" s="21">
        <v>2377.6799999999998</v>
      </c>
      <c r="K202" s="18">
        <v>44804</v>
      </c>
      <c r="L202" s="21">
        <v>1363.12</v>
      </c>
      <c r="M202" s="21">
        <v>1014.56</v>
      </c>
      <c r="N202" s="21">
        <v>31.7</v>
      </c>
      <c r="O202" s="21">
        <f t="shared" si="92"/>
        <v>15.85</v>
      </c>
      <c r="P202" s="21">
        <v>47.55</v>
      </c>
      <c r="Q202" s="21">
        <v>998.71</v>
      </c>
      <c r="S202" s="21">
        <f t="shared" si="96"/>
        <v>1046.26</v>
      </c>
      <c r="T202" s="19">
        <v>62.5</v>
      </c>
      <c r="U202" s="19">
        <f t="shared" si="93"/>
        <v>12.5</v>
      </c>
      <c r="V202" s="22">
        <f t="shared" si="94"/>
        <v>150</v>
      </c>
      <c r="W202" s="5">
        <f t="shared" si="98"/>
        <v>408</v>
      </c>
      <c r="X202" s="21">
        <f t="shared" si="99"/>
        <v>2.5643627450980393</v>
      </c>
      <c r="Y202" s="21">
        <f t="shared" si="100"/>
        <v>30.772352941176472</v>
      </c>
      <c r="Z202" s="21">
        <f t="shared" si="95"/>
        <v>1015.4876470588235</v>
      </c>
      <c r="AA202" s="21">
        <f t="shared" si="101"/>
        <v>16.777647058823504</v>
      </c>
      <c r="AC202" s="5">
        <v>30.772352941176472</v>
      </c>
      <c r="AD202" s="5">
        <v>0</v>
      </c>
      <c r="AE202" s="5">
        <f t="shared" si="97"/>
        <v>30.772352941176472</v>
      </c>
    </row>
    <row r="203" spans="1:31" ht="12.75" customHeight="1" x14ac:dyDescent="0.35">
      <c r="A203" s="17" t="s">
        <v>449</v>
      </c>
      <c r="B203" s="17" t="s">
        <v>450</v>
      </c>
      <c r="C203" s="17" t="s">
        <v>451</v>
      </c>
      <c r="D203" s="18">
        <v>34150</v>
      </c>
      <c r="E203" s="17" t="s">
        <v>118</v>
      </c>
      <c r="F203" s="19">
        <v>50</v>
      </c>
      <c r="G203" s="17">
        <v>20</v>
      </c>
      <c r="H203" s="17">
        <v>10</v>
      </c>
      <c r="I203" s="20">
        <f t="shared" si="91"/>
        <v>250</v>
      </c>
      <c r="J203" s="21">
        <v>12107.71</v>
      </c>
      <c r="K203" s="18">
        <v>44804</v>
      </c>
      <c r="L203" s="21">
        <v>6941.88</v>
      </c>
      <c r="M203" s="21">
        <v>5165.83</v>
      </c>
      <c r="N203" s="21">
        <v>161.44</v>
      </c>
      <c r="O203" s="21">
        <f t="shared" si="92"/>
        <v>80.72</v>
      </c>
      <c r="P203" s="21">
        <v>242.16</v>
      </c>
      <c r="Q203" s="21">
        <v>5085.1099999999997</v>
      </c>
      <c r="S203" s="21">
        <f t="shared" si="96"/>
        <v>5327.2699999999995</v>
      </c>
      <c r="T203" s="19">
        <v>62.5</v>
      </c>
      <c r="U203" s="19">
        <f t="shared" si="93"/>
        <v>12.5</v>
      </c>
      <c r="V203" s="22">
        <f t="shared" si="94"/>
        <v>150</v>
      </c>
      <c r="W203" s="5">
        <f t="shared" si="98"/>
        <v>408</v>
      </c>
      <c r="X203" s="21">
        <f t="shared" si="99"/>
        <v>13.05703431372549</v>
      </c>
      <c r="Y203" s="21">
        <f t="shared" si="100"/>
        <v>156.68441176470589</v>
      </c>
      <c r="Z203" s="21">
        <f t="shared" si="95"/>
        <v>5170.5855882352935</v>
      </c>
      <c r="AA203" s="21">
        <f t="shared" si="101"/>
        <v>85.475588235293799</v>
      </c>
      <c r="AC203" s="5">
        <v>156.68441176470589</v>
      </c>
      <c r="AD203" s="5">
        <v>0</v>
      </c>
      <c r="AE203" s="5">
        <f t="shared" si="97"/>
        <v>156.68441176470589</v>
      </c>
    </row>
    <row r="204" spans="1:31" ht="12.75" customHeight="1" x14ac:dyDescent="0.35">
      <c r="A204" s="17" t="s">
        <v>452</v>
      </c>
      <c r="B204" s="17" t="s">
        <v>453</v>
      </c>
      <c r="C204" s="17" t="s">
        <v>454</v>
      </c>
      <c r="D204" s="18">
        <v>34150</v>
      </c>
      <c r="E204" s="17" t="s">
        <v>118</v>
      </c>
      <c r="F204" s="19">
        <v>50</v>
      </c>
      <c r="G204" s="17">
        <v>20</v>
      </c>
      <c r="H204" s="17">
        <v>10</v>
      </c>
      <c r="I204" s="20">
        <f t="shared" si="91"/>
        <v>250</v>
      </c>
      <c r="J204" s="21">
        <v>1737.38</v>
      </c>
      <c r="K204" s="18">
        <v>44804</v>
      </c>
      <c r="L204" s="21">
        <v>996.15</v>
      </c>
      <c r="M204" s="21">
        <v>741.23</v>
      </c>
      <c r="N204" s="21">
        <v>23.16</v>
      </c>
      <c r="O204" s="21">
        <f t="shared" si="92"/>
        <v>11.58</v>
      </c>
      <c r="P204" s="21">
        <v>34.75</v>
      </c>
      <c r="Q204" s="21">
        <v>729.64</v>
      </c>
      <c r="S204" s="21">
        <f t="shared" si="96"/>
        <v>764.39</v>
      </c>
      <c r="T204" s="19">
        <v>62.5</v>
      </c>
      <c r="U204" s="19">
        <f t="shared" si="93"/>
        <v>12.5</v>
      </c>
      <c r="V204" s="22">
        <f t="shared" si="94"/>
        <v>150</v>
      </c>
      <c r="W204" s="5">
        <f t="shared" si="98"/>
        <v>408</v>
      </c>
      <c r="X204" s="21">
        <f t="shared" si="99"/>
        <v>1.8735049019607843</v>
      </c>
      <c r="Y204" s="21">
        <f t="shared" si="100"/>
        <v>22.482058823529414</v>
      </c>
      <c r="Z204" s="21">
        <f t="shared" si="95"/>
        <v>741.90794117647056</v>
      </c>
      <c r="AA204" s="21">
        <f t="shared" si="101"/>
        <v>12.267941176470572</v>
      </c>
      <c r="AC204" s="5">
        <v>22.482058823529414</v>
      </c>
      <c r="AD204" s="5">
        <v>0</v>
      </c>
      <c r="AE204" s="5">
        <f t="shared" si="97"/>
        <v>22.482058823529414</v>
      </c>
    </row>
    <row r="205" spans="1:31" ht="12.75" customHeight="1" x14ac:dyDescent="0.35">
      <c r="A205" s="17" t="s">
        <v>455</v>
      </c>
      <c r="B205" s="17" t="s">
        <v>456</v>
      </c>
      <c r="C205" s="17" t="s">
        <v>457</v>
      </c>
      <c r="D205" s="18">
        <v>34150</v>
      </c>
      <c r="E205" s="17" t="s">
        <v>118</v>
      </c>
      <c r="F205" s="19">
        <v>50</v>
      </c>
      <c r="G205" s="17">
        <v>20</v>
      </c>
      <c r="H205" s="17">
        <v>10</v>
      </c>
      <c r="I205" s="20">
        <f t="shared" si="91"/>
        <v>250</v>
      </c>
      <c r="J205" s="21">
        <v>400.57</v>
      </c>
      <c r="K205" s="18">
        <v>44804</v>
      </c>
      <c r="L205" s="21">
        <v>229.64</v>
      </c>
      <c r="M205" s="21">
        <v>170.93</v>
      </c>
      <c r="N205" s="21">
        <v>5.34</v>
      </c>
      <c r="O205" s="21">
        <f t="shared" si="92"/>
        <v>2.67</v>
      </c>
      <c r="P205" s="21">
        <v>8.01</v>
      </c>
      <c r="Q205" s="21">
        <v>168.26</v>
      </c>
      <c r="S205" s="21">
        <f t="shared" si="96"/>
        <v>176.27</v>
      </c>
      <c r="T205" s="19">
        <v>62.5</v>
      </c>
      <c r="U205" s="19">
        <f t="shared" si="93"/>
        <v>12.5</v>
      </c>
      <c r="V205" s="22">
        <f t="shared" si="94"/>
        <v>150</v>
      </c>
      <c r="W205" s="5">
        <f t="shared" si="98"/>
        <v>408</v>
      </c>
      <c r="X205" s="21">
        <f t="shared" si="99"/>
        <v>0.43203431372549023</v>
      </c>
      <c r="Y205" s="21">
        <f t="shared" si="100"/>
        <v>5.1844117647058825</v>
      </c>
      <c r="Z205" s="21">
        <f t="shared" si="95"/>
        <v>171.08558823529413</v>
      </c>
      <c r="AA205" s="21">
        <f t="shared" si="101"/>
        <v>2.8255882352941342</v>
      </c>
      <c r="AC205" s="5">
        <v>5.1844117647058825</v>
      </c>
      <c r="AD205" s="5">
        <v>0</v>
      </c>
      <c r="AE205" s="5">
        <f t="shared" si="97"/>
        <v>5.1844117647058825</v>
      </c>
    </row>
    <row r="206" spans="1:31" ht="12.75" customHeight="1" x14ac:dyDescent="0.35">
      <c r="A206" s="17" t="s">
        <v>458</v>
      </c>
      <c r="B206" s="17" t="s">
        <v>459</v>
      </c>
      <c r="C206" s="17" t="s">
        <v>460</v>
      </c>
      <c r="D206" s="18">
        <v>34150</v>
      </c>
      <c r="E206" s="17" t="s">
        <v>118</v>
      </c>
      <c r="F206" s="19">
        <v>50</v>
      </c>
      <c r="G206" s="17">
        <v>20</v>
      </c>
      <c r="H206" s="17">
        <v>10</v>
      </c>
      <c r="I206" s="20">
        <f t="shared" si="91"/>
        <v>250</v>
      </c>
      <c r="J206" s="21">
        <v>11787.95</v>
      </c>
      <c r="K206" s="18">
        <v>44804</v>
      </c>
      <c r="L206" s="21">
        <v>6758.45</v>
      </c>
      <c r="M206" s="21">
        <v>5029.5</v>
      </c>
      <c r="N206" s="21">
        <v>157.16999999999999</v>
      </c>
      <c r="O206" s="21">
        <f t="shared" si="92"/>
        <v>78.584999999999994</v>
      </c>
      <c r="P206" s="21">
        <v>235.76</v>
      </c>
      <c r="Q206" s="21">
        <v>4950.91</v>
      </c>
      <c r="S206" s="21">
        <f t="shared" si="96"/>
        <v>5186.67</v>
      </c>
      <c r="T206" s="19">
        <v>62.5</v>
      </c>
      <c r="U206" s="19">
        <f t="shared" si="93"/>
        <v>12.5</v>
      </c>
      <c r="V206" s="22">
        <f t="shared" si="94"/>
        <v>150</v>
      </c>
      <c r="W206" s="5">
        <f t="shared" si="98"/>
        <v>408</v>
      </c>
      <c r="X206" s="21">
        <f t="shared" si="99"/>
        <v>12.712426470588236</v>
      </c>
      <c r="Y206" s="21">
        <f t="shared" si="100"/>
        <v>152.54911764705884</v>
      </c>
      <c r="Z206" s="21">
        <f t="shared" si="95"/>
        <v>5034.1208823529414</v>
      </c>
      <c r="AA206" s="21">
        <f t="shared" si="101"/>
        <v>83.210882352941553</v>
      </c>
      <c r="AC206" s="5">
        <v>152.54911764705884</v>
      </c>
      <c r="AD206" s="5">
        <v>0</v>
      </c>
      <c r="AE206" s="5">
        <f t="shared" si="97"/>
        <v>152.54911764705884</v>
      </c>
    </row>
    <row r="207" spans="1:31" ht="12.75" customHeight="1" x14ac:dyDescent="0.35">
      <c r="A207" s="17" t="s">
        <v>461</v>
      </c>
      <c r="B207" s="17" t="s">
        <v>462</v>
      </c>
      <c r="C207" s="17" t="s">
        <v>463</v>
      </c>
      <c r="D207" s="18">
        <v>34150</v>
      </c>
      <c r="E207" s="17" t="s">
        <v>118</v>
      </c>
      <c r="F207" s="19">
        <v>50</v>
      </c>
      <c r="G207" s="17">
        <v>20</v>
      </c>
      <c r="H207" s="17">
        <v>10</v>
      </c>
      <c r="I207" s="20">
        <f t="shared" si="91"/>
        <v>250</v>
      </c>
      <c r="J207" s="21">
        <v>4357.7299999999996</v>
      </c>
      <c r="K207" s="18">
        <v>44804</v>
      </c>
      <c r="L207" s="21">
        <v>2498.54</v>
      </c>
      <c r="M207" s="21">
        <v>1859.19</v>
      </c>
      <c r="N207" s="21">
        <v>58.1</v>
      </c>
      <c r="O207" s="21">
        <f t="shared" si="92"/>
        <v>29.05</v>
      </c>
      <c r="P207" s="21">
        <v>87.16</v>
      </c>
      <c r="Q207" s="21">
        <v>1830.13</v>
      </c>
      <c r="S207" s="21">
        <f t="shared" si="96"/>
        <v>1917.29</v>
      </c>
      <c r="T207" s="19">
        <v>62.5</v>
      </c>
      <c r="U207" s="19">
        <f t="shared" si="93"/>
        <v>12.5</v>
      </c>
      <c r="V207" s="22">
        <f t="shared" si="94"/>
        <v>150</v>
      </c>
      <c r="W207" s="5">
        <f t="shared" si="98"/>
        <v>408</v>
      </c>
      <c r="X207" s="21">
        <f t="shared" si="99"/>
        <v>4.6992401960784314</v>
      </c>
      <c r="Y207" s="21">
        <f t="shared" si="100"/>
        <v>56.390882352941176</v>
      </c>
      <c r="Z207" s="21">
        <f t="shared" si="95"/>
        <v>1860.8991176470588</v>
      </c>
      <c r="AA207" s="21">
        <f t="shared" si="101"/>
        <v>30.769117647058692</v>
      </c>
      <c r="AC207" s="5">
        <v>56.390882352941176</v>
      </c>
      <c r="AD207" s="5">
        <v>0</v>
      </c>
      <c r="AE207" s="5">
        <f t="shared" si="97"/>
        <v>56.390882352941176</v>
      </c>
    </row>
    <row r="208" spans="1:31" ht="12.75" customHeight="1" x14ac:dyDescent="0.35">
      <c r="A208" s="17" t="s">
        <v>464</v>
      </c>
      <c r="B208" s="17" t="s">
        <v>465</v>
      </c>
      <c r="C208" s="17" t="s">
        <v>405</v>
      </c>
      <c r="D208" s="18">
        <v>34150</v>
      </c>
      <c r="E208" s="17" t="s">
        <v>118</v>
      </c>
      <c r="F208" s="19">
        <v>50</v>
      </c>
      <c r="G208" s="17">
        <v>20</v>
      </c>
      <c r="H208" s="17">
        <v>10</v>
      </c>
      <c r="I208" s="20">
        <f t="shared" si="91"/>
        <v>250</v>
      </c>
      <c r="J208" s="21">
        <v>136067.91</v>
      </c>
      <c r="K208" s="18">
        <v>44804</v>
      </c>
      <c r="L208" s="21">
        <v>78012.3</v>
      </c>
      <c r="M208" s="21">
        <v>58055.61</v>
      </c>
      <c r="N208" s="21">
        <v>1814.24</v>
      </c>
      <c r="O208" s="21">
        <f t="shared" si="92"/>
        <v>907.12</v>
      </c>
      <c r="P208" s="21">
        <v>2721.36</v>
      </c>
      <c r="Q208" s="21">
        <v>57148.49</v>
      </c>
      <c r="S208" s="21">
        <f t="shared" si="96"/>
        <v>59869.85</v>
      </c>
      <c r="T208" s="19">
        <v>62.5</v>
      </c>
      <c r="U208" s="19">
        <f t="shared" si="93"/>
        <v>12.5</v>
      </c>
      <c r="V208" s="22">
        <f t="shared" si="94"/>
        <v>150</v>
      </c>
      <c r="W208" s="5">
        <f t="shared" si="98"/>
        <v>408</v>
      </c>
      <c r="X208" s="21">
        <f t="shared" si="99"/>
        <v>146.73982843137256</v>
      </c>
      <c r="Y208" s="21">
        <f t="shared" si="100"/>
        <v>1760.8779411764708</v>
      </c>
      <c r="Z208" s="21">
        <f t="shared" si="95"/>
        <v>58108.972058823529</v>
      </c>
      <c r="AA208" s="21">
        <f t="shared" si="101"/>
        <v>960.48205882353068</v>
      </c>
      <c r="AC208" s="5">
        <v>1760.8779411764708</v>
      </c>
      <c r="AD208" s="5">
        <v>0</v>
      </c>
      <c r="AE208" s="5">
        <f t="shared" si="97"/>
        <v>1760.8779411764708</v>
      </c>
    </row>
    <row r="209" spans="1:31" ht="12.75" customHeight="1" x14ac:dyDescent="0.35">
      <c r="A209" s="17" t="s">
        <v>466</v>
      </c>
      <c r="B209" s="17" t="s">
        <v>467</v>
      </c>
      <c r="C209" s="17" t="s">
        <v>468</v>
      </c>
      <c r="D209" s="18">
        <v>34150</v>
      </c>
      <c r="E209" s="17" t="s">
        <v>118</v>
      </c>
      <c r="F209" s="19">
        <v>50</v>
      </c>
      <c r="G209" s="17">
        <v>20</v>
      </c>
      <c r="H209" s="17">
        <v>10</v>
      </c>
      <c r="I209" s="20">
        <f t="shared" si="91"/>
        <v>250</v>
      </c>
      <c r="J209" s="21">
        <v>12055.86</v>
      </c>
      <c r="K209" s="18">
        <v>44804</v>
      </c>
      <c r="L209" s="21">
        <v>6912.08</v>
      </c>
      <c r="M209" s="21">
        <v>5143.78</v>
      </c>
      <c r="N209" s="21">
        <v>160.74</v>
      </c>
      <c r="O209" s="21">
        <f t="shared" si="92"/>
        <v>80.37</v>
      </c>
      <c r="P209" s="21">
        <v>241.12</v>
      </c>
      <c r="Q209" s="21">
        <v>5063.3999999999996</v>
      </c>
      <c r="S209" s="21">
        <f t="shared" si="96"/>
        <v>5304.5199999999995</v>
      </c>
      <c r="T209" s="19">
        <v>62.5</v>
      </c>
      <c r="U209" s="19">
        <f t="shared" si="93"/>
        <v>12.5</v>
      </c>
      <c r="V209" s="22">
        <f t="shared" si="94"/>
        <v>150</v>
      </c>
      <c r="W209" s="5">
        <f t="shared" si="98"/>
        <v>408</v>
      </c>
      <c r="X209" s="21">
        <f t="shared" si="99"/>
        <v>13.00127450980392</v>
      </c>
      <c r="Y209" s="21">
        <f t="shared" si="100"/>
        <v>156.01529411764704</v>
      </c>
      <c r="Z209" s="21">
        <f t="shared" si="95"/>
        <v>5148.5047058823529</v>
      </c>
      <c r="AA209" s="21">
        <f t="shared" si="101"/>
        <v>85.104705882353301</v>
      </c>
      <c r="AC209" s="5">
        <v>156.01529411764704</v>
      </c>
      <c r="AD209" s="5">
        <v>0</v>
      </c>
      <c r="AE209" s="5">
        <f t="shared" si="97"/>
        <v>156.01529411764704</v>
      </c>
    </row>
    <row r="210" spans="1:31" ht="12.75" customHeight="1" x14ac:dyDescent="0.35">
      <c r="A210" s="17" t="s">
        <v>469</v>
      </c>
      <c r="B210" s="17" t="s">
        <v>470</v>
      </c>
      <c r="C210" s="17" t="s">
        <v>471</v>
      </c>
      <c r="D210" s="18">
        <v>34150</v>
      </c>
      <c r="E210" s="17" t="s">
        <v>118</v>
      </c>
      <c r="F210" s="19">
        <v>50</v>
      </c>
      <c r="G210" s="17">
        <v>20</v>
      </c>
      <c r="H210" s="17">
        <v>10</v>
      </c>
      <c r="I210" s="20">
        <f t="shared" si="91"/>
        <v>250</v>
      </c>
      <c r="J210" s="21">
        <v>373.14</v>
      </c>
      <c r="K210" s="18">
        <v>44804</v>
      </c>
      <c r="L210" s="21">
        <v>213.87</v>
      </c>
      <c r="M210" s="21">
        <v>159.27000000000001</v>
      </c>
      <c r="N210" s="21">
        <v>4.97</v>
      </c>
      <c r="O210" s="21">
        <f t="shared" si="92"/>
        <v>2.4849999999999999</v>
      </c>
      <c r="P210" s="21">
        <v>7.46</v>
      </c>
      <c r="Q210" s="21">
        <v>156.78</v>
      </c>
      <c r="S210" s="21">
        <f t="shared" si="96"/>
        <v>164.24</v>
      </c>
      <c r="T210" s="19">
        <v>62.5</v>
      </c>
      <c r="U210" s="19">
        <f t="shared" si="93"/>
        <v>12.5</v>
      </c>
      <c r="V210" s="22">
        <f t="shared" si="94"/>
        <v>150</v>
      </c>
      <c r="W210" s="5">
        <f t="shared" si="98"/>
        <v>408</v>
      </c>
      <c r="X210" s="21">
        <f t="shared" si="99"/>
        <v>0.40254901960784317</v>
      </c>
      <c r="Y210" s="21">
        <f t="shared" si="100"/>
        <v>4.8305882352941181</v>
      </c>
      <c r="Z210" s="21">
        <f t="shared" si="95"/>
        <v>159.40941176470588</v>
      </c>
      <c r="AA210" s="21">
        <f t="shared" si="101"/>
        <v>2.6294117647058783</v>
      </c>
      <c r="AC210" s="5">
        <v>4.8305882352941181</v>
      </c>
      <c r="AD210" s="5">
        <v>0</v>
      </c>
      <c r="AE210" s="5">
        <f t="shared" si="97"/>
        <v>4.8305882352941181</v>
      </c>
    </row>
    <row r="211" spans="1:31" ht="12.75" customHeight="1" x14ac:dyDescent="0.35">
      <c r="A211" s="17" t="s">
        <v>472</v>
      </c>
      <c r="B211" s="17" t="s">
        <v>473</v>
      </c>
      <c r="C211" s="17" t="s">
        <v>474</v>
      </c>
      <c r="D211" s="18">
        <v>34150</v>
      </c>
      <c r="E211" s="17" t="s">
        <v>118</v>
      </c>
      <c r="F211" s="19">
        <v>50</v>
      </c>
      <c r="G211" s="17">
        <v>20</v>
      </c>
      <c r="H211" s="17">
        <v>10</v>
      </c>
      <c r="I211" s="20">
        <f t="shared" si="91"/>
        <v>250</v>
      </c>
      <c r="J211" s="21">
        <v>13127.49</v>
      </c>
      <c r="K211" s="18">
        <v>44804</v>
      </c>
      <c r="L211" s="21">
        <v>7526.43</v>
      </c>
      <c r="M211" s="21">
        <v>5601.06</v>
      </c>
      <c r="N211" s="21">
        <v>175.03</v>
      </c>
      <c r="O211" s="21">
        <f t="shared" si="92"/>
        <v>87.515000000000001</v>
      </c>
      <c r="P211" s="21">
        <v>262.55</v>
      </c>
      <c r="Q211" s="21">
        <v>5513.54</v>
      </c>
      <c r="S211" s="21">
        <f t="shared" si="96"/>
        <v>5776.09</v>
      </c>
      <c r="T211" s="19">
        <v>62.5</v>
      </c>
      <c r="U211" s="19">
        <f t="shared" si="93"/>
        <v>12.5</v>
      </c>
      <c r="V211" s="22">
        <f t="shared" si="94"/>
        <v>150</v>
      </c>
      <c r="W211" s="5">
        <f t="shared" si="98"/>
        <v>408</v>
      </c>
      <c r="X211" s="21">
        <f t="shared" si="99"/>
        <v>14.157083333333334</v>
      </c>
      <c r="Y211" s="21">
        <f t="shared" si="100"/>
        <v>169.88500000000002</v>
      </c>
      <c r="Z211" s="21">
        <f t="shared" si="95"/>
        <v>5606.2049999999999</v>
      </c>
      <c r="AA211" s="21">
        <f t="shared" si="101"/>
        <v>92.664999999999964</v>
      </c>
      <c r="AC211" s="5">
        <v>169.88500000000002</v>
      </c>
      <c r="AD211" s="5">
        <v>0</v>
      </c>
      <c r="AE211" s="5">
        <f t="shared" si="97"/>
        <v>169.88500000000002</v>
      </c>
    </row>
    <row r="212" spans="1:31" ht="12.75" customHeight="1" x14ac:dyDescent="0.35">
      <c r="A212" s="17" t="s">
        <v>475</v>
      </c>
      <c r="B212" s="17" t="s">
        <v>476</v>
      </c>
      <c r="C212" s="17" t="s">
        <v>477</v>
      </c>
      <c r="D212" s="18">
        <v>34150</v>
      </c>
      <c r="E212" s="17" t="s">
        <v>118</v>
      </c>
      <c r="F212" s="19">
        <v>50</v>
      </c>
      <c r="G212" s="17">
        <v>20</v>
      </c>
      <c r="H212" s="17">
        <v>10</v>
      </c>
      <c r="I212" s="20">
        <f t="shared" si="91"/>
        <v>250</v>
      </c>
      <c r="J212" s="21">
        <v>8606.5400000000009</v>
      </c>
      <c r="K212" s="18">
        <v>44804</v>
      </c>
      <c r="L212" s="21">
        <v>4934.3900000000003</v>
      </c>
      <c r="M212" s="21">
        <v>3672.15</v>
      </c>
      <c r="N212" s="21">
        <v>114.75</v>
      </c>
      <c r="O212" s="21">
        <f t="shared" si="92"/>
        <v>57.375</v>
      </c>
      <c r="P212" s="21">
        <v>172.13</v>
      </c>
      <c r="Q212" s="21">
        <v>3614.77</v>
      </c>
      <c r="S212" s="21">
        <f t="shared" si="96"/>
        <v>3786.9</v>
      </c>
      <c r="T212" s="19">
        <v>62.5</v>
      </c>
      <c r="U212" s="19">
        <f t="shared" si="93"/>
        <v>12.5</v>
      </c>
      <c r="V212" s="22">
        <f t="shared" si="94"/>
        <v>150</v>
      </c>
      <c r="W212" s="5">
        <f t="shared" si="98"/>
        <v>408</v>
      </c>
      <c r="X212" s="21">
        <f t="shared" si="99"/>
        <v>9.2816176470588232</v>
      </c>
      <c r="Y212" s="21">
        <f t="shared" si="100"/>
        <v>111.37941176470588</v>
      </c>
      <c r="Z212" s="21">
        <f t="shared" si="95"/>
        <v>3675.5205882352943</v>
      </c>
      <c r="AA212" s="21">
        <f t="shared" si="101"/>
        <v>60.750588235294344</v>
      </c>
      <c r="AC212" s="5">
        <v>111.37941176470588</v>
      </c>
      <c r="AD212" s="5">
        <v>0</v>
      </c>
      <c r="AE212" s="5">
        <f t="shared" si="97"/>
        <v>111.37941176470588</v>
      </c>
    </row>
    <row r="213" spans="1:31" ht="12.75" customHeight="1" x14ac:dyDescent="0.35">
      <c r="A213" s="17" t="s">
        <v>478</v>
      </c>
      <c r="B213" s="17" t="s">
        <v>479</v>
      </c>
      <c r="C213" s="17" t="s">
        <v>480</v>
      </c>
      <c r="D213" s="18">
        <v>34150</v>
      </c>
      <c r="E213" s="17" t="s">
        <v>118</v>
      </c>
      <c r="F213" s="19">
        <v>50</v>
      </c>
      <c r="G213" s="17">
        <v>20</v>
      </c>
      <c r="H213" s="17">
        <v>10</v>
      </c>
      <c r="I213" s="20">
        <f t="shared" si="91"/>
        <v>250</v>
      </c>
      <c r="J213" s="21">
        <v>12859.58</v>
      </c>
      <c r="K213" s="18">
        <v>44804</v>
      </c>
      <c r="L213" s="21">
        <v>7372.77</v>
      </c>
      <c r="M213" s="21">
        <v>5486.81</v>
      </c>
      <c r="N213" s="21">
        <v>171.46</v>
      </c>
      <c r="O213" s="21">
        <f t="shared" si="92"/>
        <v>85.73</v>
      </c>
      <c r="P213" s="21">
        <v>257.19</v>
      </c>
      <c r="Q213" s="21">
        <v>5401.08</v>
      </c>
      <c r="S213" s="21">
        <f t="shared" si="96"/>
        <v>5658.27</v>
      </c>
      <c r="T213" s="19">
        <v>62.5</v>
      </c>
      <c r="U213" s="19">
        <f t="shared" si="93"/>
        <v>12.5</v>
      </c>
      <c r="V213" s="22">
        <f t="shared" si="94"/>
        <v>150</v>
      </c>
      <c r="W213" s="5">
        <f t="shared" si="98"/>
        <v>408</v>
      </c>
      <c r="X213" s="21">
        <f t="shared" si="99"/>
        <v>13.868308823529413</v>
      </c>
      <c r="Y213" s="21">
        <f t="shared" si="100"/>
        <v>166.41970588235296</v>
      </c>
      <c r="Z213" s="21">
        <f t="shared" si="95"/>
        <v>5491.8502941176475</v>
      </c>
      <c r="AA213" s="21">
        <f t="shared" si="101"/>
        <v>90.770294117647609</v>
      </c>
      <c r="AC213" s="5">
        <v>166.41970588235296</v>
      </c>
      <c r="AD213" s="5">
        <v>0</v>
      </c>
      <c r="AE213" s="5">
        <f t="shared" si="97"/>
        <v>166.41970588235296</v>
      </c>
    </row>
    <row r="214" spans="1:31" ht="12.75" customHeight="1" x14ac:dyDescent="0.35">
      <c r="A214" s="17" t="s">
        <v>481</v>
      </c>
      <c r="B214" s="17" t="s">
        <v>482</v>
      </c>
      <c r="C214" s="17" t="s">
        <v>483</v>
      </c>
      <c r="D214" s="18">
        <v>34150</v>
      </c>
      <c r="E214" s="17" t="s">
        <v>118</v>
      </c>
      <c r="F214" s="19">
        <v>50</v>
      </c>
      <c r="G214" s="17">
        <v>20</v>
      </c>
      <c r="H214" s="17">
        <v>10</v>
      </c>
      <c r="I214" s="20">
        <f t="shared" si="91"/>
        <v>250</v>
      </c>
      <c r="J214" s="21">
        <v>26790.799999999999</v>
      </c>
      <c r="K214" s="18">
        <v>44804</v>
      </c>
      <c r="L214" s="21">
        <v>15360.14</v>
      </c>
      <c r="M214" s="21">
        <v>11430.66</v>
      </c>
      <c r="N214" s="21">
        <v>357.21</v>
      </c>
      <c r="O214" s="21">
        <f t="shared" si="92"/>
        <v>178.60499999999999</v>
      </c>
      <c r="P214" s="21">
        <v>535.82000000000005</v>
      </c>
      <c r="Q214" s="21">
        <v>11252.05</v>
      </c>
      <c r="S214" s="21">
        <f t="shared" si="96"/>
        <v>11787.869999999999</v>
      </c>
      <c r="T214" s="19">
        <v>62.5</v>
      </c>
      <c r="U214" s="19">
        <f t="shared" si="93"/>
        <v>12.5</v>
      </c>
      <c r="V214" s="22">
        <f t="shared" si="94"/>
        <v>150</v>
      </c>
      <c r="W214" s="5">
        <f t="shared" si="98"/>
        <v>408</v>
      </c>
      <c r="X214" s="21">
        <f t="shared" si="99"/>
        <v>28.891838235294117</v>
      </c>
      <c r="Y214" s="21">
        <f t="shared" si="100"/>
        <v>346.7020588235294</v>
      </c>
      <c r="Z214" s="21">
        <f t="shared" si="95"/>
        <v>11441.167941176469</v>
      </c>
      <c r="AA214" s="21">
        <f t="shared" si="101"/>
        <v>189.11794117646969</v>
      </c>
      <c r="AC214" s="5">
        <v>346.7020588235294</v>
      </c>
      <c r="AD214" s="5">
        <v>0</v>
      </c>
      <c r="AE214" s="5">
        <f t="shared" si="97"/>
        <v>346.7020588235294</v>
      </c>
    </row>
    <row r="215" spans="1:31" ht="12.75" customHeight="1" x14ac:dyDescent="0.35">
      <c r="A215" s="17" t="s">
        <v>484</v>
      </c>
      <c r="B215" s="17" t="s">
        <v>485</v>
      </c>
      <c r="C215" s="17" t="s">
        <v>486</v>
      </c>
      <c r="D215" s="18">
        <v>34150</v>
      </c>
      <c r="E215" s="17" t="s">
        <v>118</v>
      </c>
      <c r="F215" s="19">
        <v>50</v>
      </c>
      <c r="G215" s="17">
        <v>20</v>
      </c>
      <c r="H215" s="17">
        <v>10</v>
      </c>
      <c r="I215" s="20">
        <f t="shared" si="91"/>
        <v>250</v>
      </c>
      <c r="J215" s="21">
        <v>40186.199999999997</v>
      </c>
      <c r="K215" s="18">
        <v>44804</v>
      </c>
      <c r="L215" s="21">
        <v>23040</v>
      </c>
      <c r="M215" s="21">
        <v>17146.2</v>
      </c>
      <c r="N215" s="21">
        <v>535.80999999999995</v>
      </c>
      <c r="O215" s="21">
        <f t="shared" si="92"/>
        <v>267.90499999999997</v>
      </c>
      <c r="P215" s="21">
        <v>803.72</v>
      </c>
      <c r="Q215" s="21">
        <v>16878.29</v>
      </c>
      <c r="S215" s="21">
        <f t="shared" si="96"/>
        <v>17682.010000000002</v>
      </c>
      <c r="T215" s="19">
        <v>62.5</v>
      </c>
      <c r="U215" s="19">
        <f t="shared" si="93"/>
        <v>12.5</v>
      </c>
      <c r="V215" s="22">
        <f t="shared" si="94"/>
        <v>150</v>
      </c>
      <c r="W215" s="5">
        <f t="shared" si="98"/>
        <v>408</v>
      </c>
      <c r="X215" s="21">
        <f t="shared" si="99"/>
        <v>43.338259803921574</v>
      </c>
      <c r="Y215" s="21">
        <f t="shared" si="100"/>
        <v>520.05911764705888</v>
      </c>
      <c r="Z215" s="21">
        <f t="shared" si="95"/>
        <v>17161.950882352943</v>
      </c>
      <c r="AA215" s="21">
        <f t="shared" si="101"/>
        <v>283.66088235294228</v>
      </c>
      <c r="AC215" s="5">
        <v>520.05911764705888</v>
      </c>
      <c r="AD215" s="5">
        <v>0</v>
      </c>
      <c r="AE215" s="5">
        <f t="shared" si="97"/>
        <v>520.05911764705888</v>
      </c>
    </row>
    <row r="216" spans="1:31" ht="12.75" customHeight="1" x14ac:dyDescent="0.35">
      <c r="A216" s="17" t="s">
        <v>487</v>
      </c>
      <c r="B216" s="17" t="s">
        <v>488</v>
      </c>
      <c r="C216" s="17" t="s">
        <v>489</v>
      </c>
      <c r="D216" s="18">
        <v>34150</v>
      </c>
      <c r="E216" s="17" t="s">
        <v>118</v>
      </c>
      <c r="F216" s="19">
        <v>50</v>
      </c>
      <c r="G216" s="17">
        <v>20</v>
      </c>
      <c r="H216" s="17">
        <v>10</v>
      </c>
      <c r="I216" s="20">
        <f t="shared" si="91"/>
        <v>250</v>
      </c>
      <c r="J216" s="21">
        <v>18283.38</v>
      </c>
      <c r="K216" s="18">
        <v>44804</v>
      </c>
      <c r="L216" s="21">
        <v>10482.52</v>
      </c>
      <c r="M216" s="21">
        <v>7800.86</v>
      </c>
      <c r="N216" s="21">
        <v>243.78</v>
      </c>
      <c r="O216" s="21">
        <f t="shared" si="92"/>
        <v>121.89</v>
      </c>
      <c r="P216" s="21">
        <v>365.67</v>
      </c>
      <c r="Q216" s="21">
        <v>7678.97</v>
      </c>
      <c r="S216" s="21">
        <f t="shared" si="96"/>
        <v>8044.6399999999994</v>
      </c>
      <c r="T216" s="19">
        <v>62.5</v>
      </c>
      <c r="U216" s="19">
        <f t="shared" si="93"/>
        <v>12.5</v>
      </c>
      <c r="V216" s="22">
        <f t="shared" si="94"/>
        <v>150</v>
      </c>
      <c r="W216" s="5">
        <f t="shared" si="98"/>
        <v>408</v>
      </c>
      <c r="X216" s="21">
        <f t="shared" si="99"/>
        <v>19.717254901960782</v>
      </c>
      <c r="Y216" s="21">
        <f t="shared" si="100"/>
        <v>236.60705882352937</v>
      </c>
      <c r="Z216" s="21">
        <f t="shared" si="95"/>
        <v>7808.0329411764696</v>
      </c>
      <c r="AA216" s="21">
        <f t="shared" si="101"/>
        <v>129.06294117646939</v>
      </c>
      <c r="AC216" s="5">
        <v>236.60705882352937</v>
      </c>
      <c r="AD216" s="5">
        <v>0</v>
      </c>
      <c r="AE216" s="5">
        <f t="shared" si="97"/>
        <v>236.60705882352937</v>
      </c>
    </row>
    <row r="217" spans="1:31" ht="12.75" customHeight="1" x14ac:dyDescent="0.35">
      <c r="A217" s="17" t="s">
        <v>490</v>
      </c>
      <c r="B217" s="17" t="s">
        <v>491</v>
      </c>
      <c r="C217" s="17" t="s">
        <v>492</v>
      </c>
      <c r="D217" s="18">
        <v>34150</v>
      </c>
      <c r="E217" s="17" t="s">
        <v>118</v>
      </c>
      <c r="F217" s="19">
        <v>50</v>
      </c>
      <c r="G217" s="17">
        <v>20</v>
      </c>
      <c r="H217" s="17">
        <v>10</v>
      </c>
      <c r="I217" s="20">
        <f t="shared" si="91"/>
        <v>250</v>
      </c>
      <c r="J217" s="21">
        <v>9307.92</v>
      </c>
      <c r="K217" s="18">
        <v>44804</v>
      </c>
      <c r="L217" s="21">
        <v>5336.57</v>
      </c>
      <c r="M217" s="21">
        <v>3971.35</v>
      </c>
      <c r="N217" s="21">
        <v>124.1</v>
      </c>
      <c r="O217" s="21">
        <f t="shared" si="92"/>
        <v>62.05</v>
      </c>
      <c r="P217" s="21">
        <v>186.16</v>
      </c>
      <c r="Q217" s="21">
        <v>3909.29</v>
      </c>
      <c r="S217" s="21">
        <f t="shared" si="96"/>
        <v>4095.45</v>
      </c>
      <c r="T217" s="19">
        <v>62.5</v>
      </c>
      <c r="U217" s="19">
        <f t="shared" si="93"/>
        <v>12.5</v>
      </c>
      <c r="V217" s="22">
        <f t="shared" si="94"/>
        <v>150</v>
      </c>
      <c r="W217" s="5">
        <f t="shared" si="98"/>
        <v>408</v>
      </c>
      <c r="X217" s="21">
        <f t="shared" si="99"/>
        <v>10.037867647058823</v>
      </c>
      <c r="Y217" s="21">
        <f t="shared" si="100"/>
        <v>120.45441176470587</v>
      </c>
      <c r="Z217" s="21">
        <f t="shared" si="95"/>
        <v>3974.9955882352938</v>
      </c>
      <c r="AA217" s="21">
        <f t="shared" si="101"/>
        <v>65.705588235293817</v>
      </c>
      <c r="AC217" s="5">
        <v>120.45441176470587</v>
      </c>
      <c r="AD217" s="5">
        <v>0</v>
      </c>
      <c r="AE217" s="5">
        <f t="shared" si="97"/>
        <v>120.45441176470587</v>
      </c>
    </row>
    <row r="218" spans="1:31" ht="12.75" customHeight="1" x14ac:dyDescent="0.35">
      <c r="A218" s="17" t="s">
        <v>493</v>
      </c>
      <c r="B218" s="17" t="s">
        <v>494</v>
      </c>
      <c r="C218" s="17" t="s">
        <v>495</v>
      </c>
      <c r="D218" s="18">
        <v>34150</v>
      </c>
      <c r="E218" s="17" t="s">
        <v>118</v>
      </c>
      <c r="F218" s="19">
        <v>50</v>
      </c>
      <c r="G218" s="17">
        <v>20</v>
      </c>
      <c r="H218" s="17">
        <v>10</v>
      </c>
      <c r="I218" s="20">
        <f t="shared" si="91"/>
        <v>250</v>
      </c>
      <c r="J218" s="21">
        <v>5695.05</v>
      </c>
      <c r="K218" s="18">
        <v>44804</v>
      </c>
      <c r="L218" s="21">
        <v>3265.13</v>
      </c>
      <c r="M218" s="21">
        <v>2429.92</v>
      </c>
      <c r="N218" s="21">
        <v>75.930000000000007</v>
      </c>
      <c r="O218" s="21">
        <f t="shared" si="92"/>
        <v>37.965000000000003</v>
      </c>
      <c r="P218" s="21">
        <v>113.9</v>
      </c>
      <c r="Q218" s="21">
        <v>2391.9499999999998</v>
      </c>
      <c r="S218" s="21">
        <f t="shared" si="96"/>
        <v>2505.85</v>
      </c>
      <c r="T218" s="19">
        <v>62.5</v>
      </c>
      <c r="U218" s="19">
        <f t="shared" si="93"/>
        <v>12.5</v>
      </c>
      <c r="V218" s="22">
        <f t="shared" si="94"/>
        <v>150</v>
      </c>
      <c r="W218" s="5">
        <f t="shared" si="98"/>
        <v>408</v>
      </c>
      <c r="X218" s="21">
        <f t="shared" si="99"/>
        <v>6.1417892156862743</v>
      </c>
      <c r="Y218" s="21">
        <f t="shared" si="100"/>
        <v>73.701470588235296</v>
      </c>
      <c r="Z218" s="21">
        <f t="shared" si="95"/>
        <v>2432.1485294117647</v>
      </c>
      <c r="AA218" s="21">
        <f t="shared" si="101"/>
        <v>40.198529411764866</v>
      </c>
      <c r="AC218" s="5">
        <v>73.701470588235296</v>
      </c>
      <c r="AD218" s="5">
        <v>0</v>
      </c>
      <c r="AE218" s="5">
        <f t="shared" si="97"/>
        <v>73.701470588235296</v>
      </c>
    </row>
    <row r="219" spans="1:31" ht="12.75" customHeight="1" x14ac:dyDescent="0.35">
      <c r="A219" s="17" t="s">
        <v>496</v>
      </c>
      <c r="B219" s="17" t="s">
        <v>497</v>
      </c>
      <c r="C219" s="17" t="s">
        <v>498</v>
      </c>
      <c r="D219" s="18">
        <v>34150</v>
      </c>
      <c r="E219" s="17" t="s">
        <v>118</v>
      </c>
      <c r="F219" s="19">
        <v>50</v>
      </c>
      <c r="G219" s="17">
        <v>20</v>
      </c>
      <c r="H219" s="17">
        <v>10</v>
      </c>
      <c r="I219" s="20">
        <f t="shared" si="91"/>
        <v>250</v>
      </c>
      <c r="J219" s="21">
        <v>13395.4</v>
      </c>
      <c r="K219" s="18">
        <v>44804</v>
      </c>
      <c r="L219" s="21">
        <v>7680.08</v>
      </c>
      <c r="M219" s="21">
        <v>5715.32</v>
      </c>
      <c r="N219" s="21">
        <v>178.6</v>
      </c>
      <c r="O219" s="21">
        <f t="shared" si="92"/>
        <v>89.3</v>
      </c>
      <c r="P219" s="21">
        <v>267.91000000000003</v>
      </c>
      <c r="Q219" s="21">
        <v>5626.01</v>
      </c>
      <c r="S219" s="21">
        <f t="shared" si="96"/>
        <v>5893.92</v>
      </c>
      <c r="T219" s="19">
        <v>62.5</v>
      </c>
      <c r="U219" s="19">
        <f t="shared" si="93"/>
        <v>12.5</v>
      </c>
      <c r="V219" s="22">
        <f t="shared" si="94"/>
        <v>150</v>
      </c>
      <c r="W219" s="5">
        <f t="shared" si="98"/>
        <v>408</v>
      </c>
      <c r="X219" s="21">
        <f t="shared" si="99"/>
        <v>14.445882352941176</v>
      </c>
      <c r="Y219" s="21">
        <f t="shared" si="100"/>
        <v>173.35058823529411</v>
      </c>
      <c r="Z219" s="21">
        <f t="shared" si="95"/>
        <v>5720.5694117647063</v>
      </c>
      <c r="AA219" s="21">
        <f t="shared" si="101"/>
        <v>94.559411764706056</v>
      </c>
      <c r="AC219" s="5">
        <v>173.35058823529411</v>
      </c>
      <c r="AD219" s="5">
        <v>0</v>
      </c>
      <c r="AE219" s="5">
        <f t="shared" si="97"/>
        <v>173.35058823529411</v>
      </c>
    </row>
    <row r="220" spans="1:31" ht="12.75" customHeight="1" x14ac:dyDescent="0.35">
      <c r="A220" s="17" t="s">
        <v>499</v>
      </c>
      <c r="B220" s="17" t="s">
        <v>500</v>
      </c>
      <c r="C220" s="17" t="s">
        <v>501</v>
      </c>
      <c r="D220" s="18">
        <v>34150</v>
      </c>
      <c r="E220" s="17" t="s">
        <v>118</v>
      </c>
      <c r="F220" s="19">
        <v>50</v>
      </c>
      <c r="G220" s="17">
        <v>20</v>
      </c>
      <c r="H220" s="17">
        <v>10</v>
      </c>
      <c r="I220" s="20">
        <f t="shared" si="91"/>
        <v>250</v>
      </c>
      <c r="J220" s="21">
        <v>9376.7800000000007</v>
      </c>
      <c r="K220" s="18">
        <v>44804</v>
      </c>
      <c r="L220" s="21">
        <v>5376.12</v>
      </c>
      <c r="M220" s="21">
        <v>4000.66</v>
      </c>
      <c r="N220" s="21">
        <v>125.02</v>
      </c>
      <c r="O220" s="21">
        <f t="shared" si="92"/>
        <v>62.51</v>
      </c>
      <c r="P220" s="21">
        <v>187.54</v>
      </c>
      <c r="Q220" s="21">
        <v>3938.14</v>
      </c>
      <c r="S220" s="21">
        <f t="shared" si="96"/>
        <v>4125.68</v>
      </c>
      <c r="T220" s="19">
        <v>62.5</v>
      </c>
      <c r="U220" s="19">
        <f t="shared" si="93"/>
        <v>12.5</v>
      </c>
      <c r="V220" s="22">
        <f t="shared" si="94"/>
        <v>150</v>
      </c>
      <c r="W220" s="5">
        <f t="shared" si="98"/>
        <v>408</v>
      </c>
      <c r="X220" s="21">
        <f t="shared" si="99"/>
        <v>10.111960784313727</v>
      </c>
      <c r="Y220" s="21">
        <f t="shared" si="100"/>
        <v>121.34352941176472</v>
      </c>
      <c r="Z220" s="21">
        <f t="shared" si="95"/>
        <v>4004.3364705882354</v>
      </c>
      <c r="AA220" s="21">
        <f t="shared" si="101"/>
        <v>66.19647058823557</v>
      </c>
      <c r="AC220" s="5">
        <v>121.34352941176472</v>
      </c>
      <c r="AD220" s="5">
        <v>0</v>
      </c>
      <c r="AE220" s="5">
        <f t="shared" si="97"/>
        <v>121.34352941176472</v>
      </c>
    </row>
    <row r="221" spans="1:31" ht="12.75" customHeight="1" x14ac:dyDescent="0.35">
      <c r="A221" s="17" t="s">
        <v>502</v>
      </c>
      <c r="B221" s="17" t="s">
        <v>503</v>
      </c>
      <c r="C221" s="17" t="s">
        <v>504</v>
      </c>
      <c r="D221" s="18">
        <v>34150</v>
      </c>
      <c r="E221" s="17" t="s">
        <v>118</v>
      </c>
      <c r="F221" s="19">
        <v>50</v>
      </c>
      <c r="G221" s="17">
        <v>20</v>
      </c>
      <c r="H221" s="17">
        <v>10</v>
      </c>
      <c r="I221" s="20">
        <f t="shared" si="91"/>
        <v>250</v>
      </c>
      <c r="J221" s="21">
        <v>22772.19</v>
      </c>
      <c r="K221" s="18">
        <v>44804</v>
      </c>
      <c r="L221" s="21">
        <v>13055.87</v>
      </c>
      <c r="M221" s="21">
        <v>9716.32</v>
      </c>
      <c r="N221" s="21">
        <v>303.62</v>
      </c>
      <c r="O221" s="21">
        <f t="shared" si="92"/>
        <v>151.81</v>
      </c>
      <c r="P221" s="21">
        <v>455.44</v>
      </c>
      <c r="Q221" s="21">
        <v>9564.5</v>
      </c>
      <c r="S221" s="21">
        <f t="shared" si="96"/>
        <v>10019.94</v>
      </c>
      <c r="T221" s="19">
        <v>62.5</v>
      </c>
      <c r="U221" s="19">
        <f t="shared" si="93"/>
        <v>12.5</v>
      </c>
      <c r="V221" s="22">
        <f t="shared" si="94"/>
        <v>150</v>
      </c>
      <c r="W221" s="5">
        <f t="shared" si="98"/>
        <v>408</v>
      </c>
      <c r="X221" s="21">
        <f t="shared" si="99"/>
        <v>24.558676470588235</v>
      </c>
      <c r="Y221" s="21">
        <f t="shared" si="100"/>
        <v>294.70411764705881</v>
      </c>
      <c r="Z221" s="21">
        <f t="shared" si="95"/>
        <v>9725.2358823529412</v>
      </c>
      <c r="AA221" s="21">
        <f t="shared" si="101"/>
        <v>160.73588235294119</v>
      </c>
      <c r="AC221" s="5">
        <v>294.70411764705881</v>
      </c>
      <c r="AD221" s="5">
        <v>0</v>
      </c>
      <c r="AE221" s="5">
        <f t="shared" si="97"/>
        <v>294.70411764705881</v>
      </c>
    </row>
    <row r="222" spans="1:31" ht="12.75" customHeight="1" x14ac:dyDescent="0.35">
      <c r="A222" s="17" t="s">
        <v>505</v>
      </c>
      <c r="B222" s="17" t="s">
        <v>506</v>
      </c>
      <c r="C222" s="17" t="s">
        <v>507</v>
      </c>
      <c r="D222" s="18">
        <v>34150</v>
      </c>
      <c r="E222" s="17" t="s">
        <v>118</v>
      </c>
      <c r="F222" s="19">
        <v>50</v>
      </c>
      <c r="G222" s="17">
        <v>20</v>
      </c>
      <c r="H222" s="17">
        <v>10</v>
      </c>
      <c r="I222" s="20">
        <f t="shared" si="91"/>
        <v>250</v>
      </c>
      <c r="J222" s="21">
        <v>14904.71</v>
      </c>
      <c r="K222" s="18">
        <v>44804</v>
      </c>
      <c r="L222" s="21">
        <v>8545.49</v>
      </c>
      <c r="M222" s="21">
        <v>6359.22</v>
      </c>
      <c r="N222" s="21">
        <v>198.73</v>
      </c>
      <c r="O222" s="21">
        <f t="shared" si="92"/>
        <v>99.364999999999995</v>
      </c>
      <c r="P222" s="21">
        <v>298.10000000000002</v>
      </c>
      <c r="Q222" s="21">
        <v>6259.85</v>
      </c>
      <c r="S222" s="21">
        <f t="shared" si="96"/>
        <v>6557.95</v>
      </c>
      <c r="T222" s="19">
        <v>62.5</v>
      </c>
      <c r="U222" s="19">
        <f t="shared" si="93"/>
        <v>12.5</v>
      </c>
      <c r="V222" s="22">
        <f t="shared" si="94"/>
        <v>150</v>
      </c>
      <c r="W222" s="5">
        <f t="shared" si="98"/>
        <v>408</v>
      </c>
      <c r="X222" s="21">
        <f t="shared" si="99"/>
        <v>16.073406862745099</v>
      </c>
      <c r="Y222" s="21">
        <f t="shared" si="100"/>
        <v>192.88088235294117</v>
      </c>
      <c r="Z222" s="21">
        <f t="shared" si="95"/>
        <v>6365.0691176470591</v>
      </c>
      <c r="AA222" s="21">
        <f t="shared" si="101"/>
        <v>105.21911764705874</v>
      </c>
      <c r="AC222" s="5">
        <v>192.88088235294117</v>
      </c>
      <c r="AD222" s="5">
        <v>0</v>
      </c>
      <c r="AE222" s="5">
        <f t="shared" si="97"/>
        <v>192.88088235294117</v>
      </c>
    </row>
    <row r="223" spans="1:31" ht="12.75" customHeight="1" x14ac:dyDescent="0.35">
      <c r="A223" s="17" t="s">
        <v>508</v>
      </c>
      <c r="B223" s="17" t="s">
        <v>509</v>
      </c>
      <c r="C223" s="17" t="s">
        <v>510</v>
      </c>
      <c r="D223" s="18">
        <v>34150</v>
      </c>
      <c r="E223" s="17" t="s">
        <v>44</v>
      </c>
      <c r="F223" s="19">
        <v>0</v>
      </c>
      <c r="G223" s="17">
        <v>0</v>
      </c>
      <c r="H223" s="17">
        <v>0</v>
      </c>
      <c r="I223" s="20">
        <f t="shared" si="91"/>
        <v>0</v>
      </c>
      <c r="J223" s="21">
        <v>500</v>
      </c>
      <c r="K223" s="18">
        <v>44804</v>
      </c>
      <c r="L223" s="21">
        <v>117</v>
      </c>
      <c r="M223" s="21">
        <v>383</v>
      </c>
      <c r="N223" s="21">
        <v>0</v>
      </c>
      <c r="O223" s="21">
        <f t="shared" si="92"/>
        <v>0</v>
      </c>
      <c r="P223" s="21">
        <v>0</v>
      </c>
      <c r="Q223" s="21">
        <v>383</v>
      </c>
      <c r="S223" s="21">
        <f t="shared" si="96"/>
        <v>383</v>
      </c>
      <c r="T223" s="19">
        <v>0</v>
      </c>
      <c r="U223" s="19">
        <f t="shared" si="93"/>
        <v>0</v>
      </c>
      <c r="V223" s="22">
        <f t="shared" si="94"/>
        <v>0</v>
      </c>
      <c r="W223" s="5">
        <v>0</v>
      </c>
      <c r="X223" s="21">
        <v>0</v>
      </c>
      <c r="Y223" s="21">
        <v>0</v>
      </c>
      <c r="Z223" s="21">
        <f t="shared" si="95"/>
        <v>383</v>
      </c>
      <c r="AA223" s="21">
        <f t="shared" si="101"/>
        <v>0</v>
      </c>
      <c r="AC223" s="5">
        <v>0</v>
      </c>
      <c r="AD223" s="5">
        <v>0</v>
      </c>
      <c r="AE223" s="5">
        <f t="shared" si="97"/>
        <v>0</v>
      </c>
    </row>
    <row r="224" spans="1:31" ht="12.75" customHeight="1" x14ac:dyDescent="0.35">
      <c r="A224" s="17" t="s">
        <v>511</v>
      </c>
      <c r="B224" s="17" t="s">
        <v>512</v>
      </c>
      <c r="C224" s="17" t="s">
        <v>513</v>
      </c>
      <c r="D224" s="18">
        <v>34150</v>
      </c>
      <c r="E224" s="17" t="s">
        <v>118</v>
      </c>
      <c r="F224" s="19">
        <v>50</v>
      </c>
      <c r="G224" s="17">
        <v>20</v>
      </c>
      <c r="H224" s="17">
        <v>10</v>
      </c>
      <c r="I224" s="20">
        <f t="shared" si="91"/>
        <v>250</v>
      </c>
      <c r="J224" s="21">
        <v>639179.91</v>
      </c>
      <c r="K224" s="18">
        <v>44804</v>
      </c>
      <c r="L224" s="21">
        <v>366463.58</v>
      </c>
      <c r="M224" s="21">
        <v>272716.33</v>
      </c>
      <c r="N224" s="21">
        <v>8522.4</v>
      </c>
      <c r="O224" s="21">
        <f t="shared" si="92"/>
        <v>4261.2</v>
      </c>
      <c r="P224" s="21">
        <v>12783.6</v>
      </c>
      <c r="Q224" s="21">
        <v>268455.13</v>
      </c>
      <c r="S224" s="21">
        <f t="shared" si="96"/>
        <v>281238.73000000004</v>
      </c>
      <c r="T224" s="19">
        <v>62.5</v>
      </c>
      <c r="U224" s="19">
        <f t="shared" si="93"/>
        <v>12.5</v>
      </c>
      <c r="V224" s="22">
        <f t="shared" si="94"/>
        <v>150</v>
      </c>
      <c r="W224" s="5">
        <f t="shared" si="98"/>
        <v>408</v>
      </c>
      <c r="X224" s="21">
        <f t="shared" si="99"/>
        <v>689.31061274509818</v>
      </c>
      <c r="Y224" s="21">
        <f t="shared" si="100"/>
        <v>8271.7273529411777</v>
      </c>
      <c r="Z224" s="21">
        <f t="shared" si="95"/>
        <v>272967.00264705886</v>
      </c>
      <c r="AA224" s="21">
        <f t="shared" si="101"/>
        <v>4511.872647058859</v>
      </c>
      <c r="AC224" s="5">
        <v>8271.7273529411777</v>
      </c>
      <c r="AD224" s="5">
        <v>0</v>
      </c>
      <c r="AE224" s="5">
        <f t="shared" si="97"/>
        <v>8271.7273529411777</v>
      </c>
    </row>
    <row r="225" spans="1:31" ht="12.75" customHeight="1" x14ac:dyDescent="0.35">
      <c r="A225" s="17" t="s">
        <v>514</v>
      </c>
      <c r="B225" s="17" t="s">
        <v>515</v>
      </c>
      <c r="C225" s="17" t="s">
        <v>516</v>
      </c>
      <c r="D225" s="18">
        <v>34150</v>
      </c>
      <c r="E225" s="17" t="s">
        <v>44</v>
      </c>
      <c r="F225" s="19">
        <v>0</v>
      </c>
      <c r="G225" s="17">
        <v>0</v>
      </c>
      <c r="H225" s="17">
        <v>0</v>
      </c>
      <c r="I225" s="20">
        <f t="shared" si="91"/>
        <v>0</v>
      </c>
      <c r="J225" s="21">
        <v>4185</v>
      </c>
      <c r="K225" s="18">
        <v>44804</v>
      </c>
      <c r="L225" s="21">
        <v>983</v>
      </c>
      <c r="M225" s="21">
        <v>3202</v>
      </c>
      <c r="N225" s="21">
        <v>0</v>
      </c>
      <c r="O225" s="21">
        <f t="shared" si="92"/>
        <v>0</v>
      </c>
      <c r="P225" s="21">
        <v>0</v>
      </c>
      <c r="Q225" s="21">
        <v>3202</v>
      </c>
      <c r="S225" s="21">
        <f t="shared" si="96"/>
        <v>3202</v>
      </c>
      <c r="T225" s="19">
        <v>0</v>
      </c>
      <c r="U225" s="19">
        <f t="shared" si="93"/>
        <v>0</v>
      </c>
      <c r="V225" s="22">
        <f t="shared" si="94"/>
        <v>0</v>
      </c>
      <c r="W225" s="5">
        <v>0</v>
      </c>
      <c r="X225" s="21">
        <v>0</v>
      </c>
      <c r="Y225" s="21">
        <v>0</v>
      </c>
      <c r="Z225" s="21">
        <f t="shared" si="95"/>
        <v>3202</v>
      </c>
      <c r="AA225" s="21">
        <f t="shared" si="101"/>
        <v>0</v>
      </c>
      <c r="AC225" s="5">
        <v>0</v>
      </c>
      <c r="AD225" s="5">
        <v>0</v>
      </c>
      <c r="AE225" s="5">
        <f t="shared" si="97"/>
        <v>0</v>
      </c>
    </row>
    <row r="226" spans="1:31" ht="12.75" customHeight="1" x14ac:dyDescent="0.35">
      <c r="A226" s="17" t="s">
        <v>517</v>
      </c>
      <c r="B226" s="17" t="s">
        <v>518</v>
      </c>
      <c r="C226" s="17" t="s">
        <v>519</v>
      </c>
      <c r="D226" s="18">
        <v>34150</v>
      </c>
      <c r="E226" s="17" t="s">
        <v>118</v>
      </c>
      <c r="F226" s="19">
        <v>50</v>
      </c>
      <c r="G226" s="17">
        <v>20</v>
      </c>
      <c r="H226" s="17">
        <v>10</v>
      </c>
      <c r="I226" s="20">
        <f t="shared" si="91"/>
        <v>250</v>
      </c>
      <c r="J226" s="21">
        <v>41534.949999999997</v>
      </c>
      <c r="K226" s="18">
        <v>44804</v>
      </c>
      <c r="L226" s="21">
        <v>23813.599999999999</v>
      </c>
      <c r="M226" s="21">
        <v>17721.349999999999</v>
      </c>
      <c r="N226" s="21">
        <v>553.79999999999995</v>
      </c>
      <c r="O226" s="21">
        <f t="shared" si="92"/>
        <v>276.89999999999998</v>
      </c>
      <c r="P226" s="21">
        <v>830.7</v>
      </c>
      <c r="Q226" s="21">
        <v>17444.45</v>
      </c>
      <c r="S226" s="21">
        <f t="shared" si="96"/>
        <v>18275.149999999998</v>
      </c>
      <c r="T226" s="19">
        <v>62.5</v>
      </c>
      <c r="U226" s="19">
        <f t="shared" si="93"/>
        <v>12.5</v>
      </c>
      <c r="V226" s="22">
        <f t="shared" si="94"/>
        <v>150</v>
      </c>
      <c r="W226" s="5">
        <f t="shared" si="98"/>
        <v>408</v>
      </c>
      <c r="X226" s="21">
        <f t="shared" si="99"/>
        <v>44.792034313725487</v>
      </c>
      <c r="Y226" s="21">
        <f t="shared" si="100"/>
        <v>537.50441176470588</v>
      </c>
      <c r="Z226" s="21">
        <f t="shared" si="95"/>
        <v>17737.645588235293</v>
      </c>
      <c r="AA226" s="21">
        <f t="shared" si="101"/>
        <v>293.19558823529223</v>
      </c>
      <c r="AC226" s="5">
        <v>537.50441176470588</v>
      </c>
      <c r="AD226" s="5">
        <v>0</v>
      </c>
      <c r="AE226" s="5">
        <f t="shared" si="97"/>
        <v>537.50441176470588</v>
      </c>
    </row>
    <row r="227" spans="1:31" ht="12.75" customHeight="1" x14ac:dyDescent="0.35">
      <c r="A227" s="17" t="s">
        <v>520</v>
      </c>
      <c r="B227" s="17" t="s">
        <v>521</v>
      </c>
      <c r="C227" s="17" t="s">
        <v>522</v>
      </c>
      <c r="D227" s="18">
        <v>34150</v>
      </c>
      <c r="E227" s="17" t="s">
        <v>44</v>
      </c>
      <c r="F227" s="19">
        <v>0</v>
      </c>
      <c r="G227" s="17">
        <v>0</v>
      </c>
      <c r="H227" s="17">
        <v>0</v>
      </c>
      <c r="I227" s="20">
        <f t="shared" si="91"/>
        <v>0</v>
      </c>
      <c r="J227" s="21">
        <v>1980</v>
      </c>
      <c r="K227" s="18">
        <v>44804</v>
      </c>
      <c r="L227" s="21">
        <v>465</v>
      </c>
      <c r="M227" s="21">
        <v>1515</v>
      </c>
      <c r="N227" s="21">
        <v>0</v>
      </c>
      <c r="O227" s="21">
        <f t="shared" si="92"/>
        <v>0</v>
      </c>
      <c r="P227" s="21">
        <v>0</v>
      </c>
      <c r="Q227" s="21">
        <v>1515</v>
      </c>
      <c r="S227" s="21">
        <f t="shared" si="96"/>
        <v>1515</v>
      </c>
      <c r="T227" s="19">
        <v>0</v>
      </c>
      <c r="U227" s="19">
        <f t="shared" si="93"/>
        <v>0</v>
      </c>
      <c r="V227" s="22">
        <f t="shared" si="94"/>
        <v>0</v>
      </c>
      <c r="W227" s="5">
        <v>0</v>
      </c>
      <c r="X227" s="21">
        <v>0</v>
      </c>
      <c r="Y227" s="21">
        <v>0</v>
      </c>
      <c r="Z227" s="21">
        <f t="shared" si="95"/>
        <v>1515</v>
      </c>
      <c r="AA227" s="21">
        <f t="shared" si="101"/>
        <v>0</v>
      </c>
      <c r="AC227" s="5">
        <v>0</v>
      </c>
      <c r="AD227" s="5">
        <v>0</v>
      </c>
      <c r="AE227" s="5">
        <f t="shared" si="97"/>
        <v>0</v>
      </c>
    </row>
    <row r="228" spans="1:31" ht="12.75" customHeight="1" x14ac:dyDescent="0.35">
      <c r="A228" s="17" t="s">
        <v>523</v>
      </c>
      <c r="B228" s="17" t="s">
        <v>524</v>
      </c>
      <c r="C228" s="17" t="s">
        <v>525</v>
      </c>
      <c r="D228" s="18">
        <v>34150</v>
      </c>
      <c r="E228" s="17" t="s">
        <v>118</v>
      </c>
      <c r="F228" s="19">
        <v>50</v>
      </c>
      <c r="G228" s="17">
        <v>20</v>
      </c>
      <c r="H228" s="17">
        <v>10</v>
      </c>
      <c r="I228" s="20">
        <f t="shared" si="91"/>
        <v>250</v>
      </c>
      <c r="J228" s="21">
        <v>295466.56</v>
      </c>
      <c r="K228" s="18">
        <v>44804</v>
      </c>
      <c r="L228" s="21">
        <v>169400.79</v>
      </c>
      <c r="M228" s="21">
        <v>126065.77</v>
      </c>
      <c r="N228" s="21">
        <v>3939.55</v>
      </c>
      <c r="O228" s="21">
        <f t="shared" si="92"/>
        <v>1969.7750000000001</v>
      </c>
      <c r="P228" s="21">
        <v>5909.33</v>
      </c>
      <c r="Q228" s="21">
        <v>124095.99</v>
      </c>
      <c r="S228" s="21">
        <f t="shared" si="96"/>
        <v>130005.32</v>
      </c>
      <c r="T228" s="19">
        <v>62.5</v>
      </c>
      <c r="U228" s="19">
        <f t="shared" si="93"/>
        <v>12.5</v>
      </c>
      <c r="V228" s="22">
        <f t="shared" si="94"/>
        <v>150</v>
      </c>
      <c r="W228" s="5">
        <f t="shared" si="98"/>
        <v>408</v>
      </c>
      <c r="X228" s="21">
        <f t="shared" si="99"/>
        <v>318.64049019607847</v>
      </c>
      <c r="Y228" s="21">
        <f t="shared" si="100"/>
        <v>3823.6858823529419</v>
      </c>
      <c r="Z228" s="21">
        <f t="shared" si="95"/>
        <v>126181.63411764706</v>
      </c>
      <c r="AA228" s="21">
        <f t="shared" si="101"/>
        <v>2085.6441176470544</v>
      </c>
      <c r="AC228" s="5">
        <v>3823.6858823529419</v>
      </c>
      <c r="AD228" s="5">
        <v>0</v>
      </c>
      <c r="AE228" s="5">
        <f t="shared" si="97"/>
        <v>3823.6858823529419</v>
      </c>
    </row>
    <row r="229" spans="1:31" ht="12.75" customHeight="1" x14ac:dyDescent="0.35">
      <c r="A229" s="17" t="s">
        <v>526</v>
      </c>
      <c r="B229" s="17" t="s">
        <v>527</v>
      </c>
      <c r="C229" s="17" t="s">
        <v>528</v>
      </c>
      <c r="D229" s="18">
        <v>34150</v>
      </c>
      <c r="E229" s="17" t="s">
        <v>44</v>
      </c>
      <c r="F229" s="19">
        <v>0</v>
      </c>
      <c r="G229" s="17">
        <v>0</v>
      </c>
      <c r="H229" s="17">
        <v>0</v>
      </c>
      <c r="I229" s="20">
        <f t="shared" ref="I229:I292" si="102">(G229*12)+H229</f>
        <v>0</v>
      </c>
      <c r="J229" s="21">
        <v>150</v>
      </c>
      <c r="K229" s="18">
        <v>44804</v>
      </c>
      <c r="L229" s="21">
        <v>34</v>
      </c>
      <c r="M229" s="21">
        <v>116</v>
      </c>
      <c r="N229" s="21">
        <v>0</v>
      </c>
      <c r="O229" s="21">
        <f t="shared" ref="O229:O292" si="103">+N229/8*4</f>
        <v>0</v>
      </c>
      <c r="P229" s="21">
        <v>0</v>
      </c>
      <c r="Q229" s="21">
        <v>116</v>
      </c>
      <c r="S229" s="21">
        <f t="shared" si="96"/>
        <v>116</v>
      </c>
      <c r="T229" s="19">
        <v>0</v>
      </c>
      <c r="U229" s="19">
        <f t="shared" ref="U229:U292" si="104">+T229-F229</f>
        <v>0</v>
      </c>
      <c r="V229" s="22">
        <f t="shared" ref="V229:V292" si="105">+U229*12</f>
        <v>0</v>
      </c>
      <c r="W229" s="5">
        <v>0</v>
      </c>
      <c r="X229" s="21">
        <v>0</v>
      </c>
      <c r="Y229" s="21">
        <v>0</v>
      </c>
      <c r="Z229" s="21">
        <f t="shared" ref="Z229:Z292" si="106">+S229-Y229</f>
        <v>116</v>
      </c>
      <c r="AA229" s="21">
        <f t="shared" si="101"/>
        <v>0</v>
      </c>
      <c r="AC229" s="5">
        <v>0</v>
      </c>
      <c r="AD229" s="5">
        <v>0</v>
      </c>
      <c r="AE229" s="5">
        <f t="shared" si="97"/>
        <v>0</v>
      </c>
    </row>
    <row r="230" spans="1:31" ht="12.75" customHeight="1" x14ac:dyDescent="0.35">
      <c r="A230" s="17" t="s">
        <v>529</v>
      </c>
      <c r="B230" s="17" t="s">
        <v>530</v>
      </c>
      <c r="C230" s="17" t="s">
        <v>495</v>
      </c>
      <c r="D230" s="18">
        <v>34515</v>
      </c>
      <c r="E230" s="17" t="s">
        <v>118</v>
      </c>
      <c r="F230" s="19">
        <v>50</v>
      </c>
      <c r="G230" s="17">
        <v>21</v>
      </c>
      <c r="H230" s="17">
        <v>10</v>
      </c>
      <c r="I230" s="20">
        <f t="shared" si="102"/>
        <v>262</v>
      </c>
      <c r="J230" s="21">
        <v>29.67</v>
      </c>
      <c r="K230" s="18">
        <v>44804</v>
      </c>
      <c r="L230" s="21">
        <v>16.350000000000001</v>
      </c>
      <c r="M230" s="21">
        <v>13.32</v>
      </c>
      <c r="N230" s="21">
        <v>0.39</v>
      </c>
      <c r="O230" s="21">
        <f t="shared" si="103"/>
        <v>0.19500000000000001</v>
      </c>
      <c r="P230" s="21">
        <v>0.59</v>
      </c>
      <c r="Q230" s="21">
        <v>13.12</v>
      </c>
      <c r="S230" s="21">
        <f t="shared" ref="S230:S293" si="107">+M230+N230</f>
        <v>13.71</v>
      </c>
      <c r="T230" s="19">
        <v>62.5</v>
      </c>
      <c r="U230" s="19">
        <f t="shared" si="104"/>
        <v>12.5</v>
      </c>
      <c r="V230" s="22">
        <f t="shared" si="105"/>
        <v>150</v>
      </c>
      <c r="W230" s="5">
        <f t="shared" ref="W230:W293" si="108">+I230+8+V230</f>
        <v>420</v>
      </c>
      <c r="X230" s="21">
        <f t="shared" si="99"/>
        <v>3.2642857142857147E-2</v>
      </c>
      <c r="Y230" s="21">
        <f t="shared" si="100"/>
        <v>0.39171428571428579</v>
      </c>
      <c r="Z230" s="21">
        <f t="shared" si="106"/>
        <v>13.318285714285715</v>
      </c>
      <c r="AA230" s="21">
        <f t="shared" si="101"/>
        <v>0.19828571428571529</v>
      </c>
      <c r="AC230" s="5">
        <v>0.39171428571428579</v>
      </c>
      <c r="AD230" s="5">
        <v>0</v>
      </c>
      <c r="AE230" s="5">
        <f t="shared" ref="AE230:AE293" si="109">+AC230+AD230</f>
        <v>0.39171428571428579</v>
      </c>
    </row>
    <row r="231" spans="1:31" ht="12.75" customHeight="1" x14ac:dyDescent="0.35">
      <c r="A231" s="17" t="s">
        <v>531</v>
      </c>
      <c r="B231" s="17" t="s">
        <v>532</v>
      </c>
      <c r="C231" s="17" t="s">
        <v>420</v>
      </c>
      <c r="D231" s="18">
        <v>34515</v>
      </c>
      <c r="E231" s="17" t="s">
        <v>118</v>
      </c>
      <c r="F231" s="19">
        <v>50</v>
      </c>
      <c r="G231" s="17">
        <v>21</v>
      </c>
      <c r="H231" s="17">
        <v>10</v>
      </c>
      <c r="I231" s="20">
        <f t="shared" si="102"/>
        <v>262</v>
      </c>
      <c r="J231" s="21">
        <v>450.02</v>
      </c>
      <c r="K231" s="18">
        <v>44804</v>
      </c>
      <c r="L231" s="21">
        <v>249</v>
      </c>
      <c r="M231" s="21">
        <v>201.02</v>
      </c>
      <c r="N231" s="21">
        <v>6</v>
      </c>
      <c r="O231" s="21">
        <f t="shared" si="103"/>
        <v>3</v>
      </c>
      <c r="P231" s="21">
        <v>9</v>
      </c>
      <c r="Q231" s="21">
        <v>198.02</v>
      </c>
      <c r="S231" s="21">
        <f t="shared" si="107"/>
        <v>207.02</v>
      </c>
      <c r="T231" s="19">
        <v>62.5</v>
      </c>
      <c r="U231" s="19">
        <f t="shared" si="104"/>
        <v>12.5</v>
      </c>
      <c r="V231" s="22">
        <f t="shared" si="105"/>
        <v>150</v>
      </c>
      <c r="W231" s="5">
        <f t="shared" si="108"/>
        <v>420</v>
      </c>
      <c r="X231" s="21">
        <f t="shared" si="99"/>
        <v>0.49290476190476196</v>
      </c>
      <c r="Y231" s="21">
        <f t="shared" si="100"/>
        <v>5.9148571428571435</v>
      </c>
      <c r="Z231" s="21">
        <f t="shared" si="106"/>
        <v>201.10514285714288</v>
      </c>
      <c r="AA231" s="21">
        <f t="shared" si="101"/>
        <v>3.0851428571428698</v>
      </c>
      <c r="AC231" s="5">
        <v>5.9148571428571435</v>
      </c>
      <c r="AD231" s="5">
        <v>0</v>
      </c>
      <c r="AE231" s="5">
        <f t="shared" si="109"/>
        <v>5.9148571428571435</v>
      </c>
    </row>
    <row r="232" spans="1:31" ht="12.75" customHeight="1" x14ac:dyDescent="0.35">
      <c r="A232" s="17" t="s">
        <v>533</v>
      </c>
      <c r="B232" s="17" t="s">
        <v>534</v>
      </c>
      <c r="C232" s="17" t="s">
        <v>432</v>
      </c>
      <c r="D232" s="18">
        <v>34515</v>
      </c>
      <c r="E232" s="17" t="s">
        <v>118</v>
      </c>
      <c r="F232" s="19">
        <v>50</v>
      </c>
      <c r="G232" s="17">
        <v>21</v>
      </c>
      <c r="H232" s="17">
        <v>10</v>
      </c>
      <c r="I232" s="20">
        <f t="shared" si="102"/>
        <v>262</v>
      </c>
      <c r="J232" s="21">
        <v>363.53</v>
      </c>
      <c r="K232" s="18">
        <v>44804</v>
      </c>
      <c r="L232" s="21">
        <v>201.14</v>
      </c>
      <c r="M232" s="21">
        <v>162.38999999999999</v>
      </c>
      <c r="N232" s="21">
        <v>4.84</v>
      </c>
      <c r="O232" s="21">
        <f t="shared" si="103"/>
        <v>2.42</v>
      </c>
      <c r="P232" s="21">
        <v>7.27</v>
      </c>
      <c r="Q232" s="21">
        <v>159.96</v>
      </c>
      <c r="S232" s="21">
        <f t="shared" si="107"/>
        <v>167.23</v>
      </c>
      <c r="T232" s="19">
        <v>62.5</v>
      </c>
      <c r="U232" s="19">
        <f t="shared" si="104"/>
        <v>12.5</v>
      </c>
      <c r="V232" s="22">
        <f t="shared" si="105"/>
        <v>150</v>
      </c>
      <c r="W232" s="5">
        <f t="shared" si="108"/>
        <v>420</v>
      </c>
      <c r="X232" s="21">
        <f t="shared" si="99"/>
        <v>0.39816666666666667</v>
      </c>
      <c r="Y232" s="21">
        <f t="shared" si="100"/>
        <v>4.7780000000000005</v>
      </c>
      <c r="Z232" s="21">
        <f t="shared" si="106"/>
        <v>162.452</v>
      </c>
      <c r="AA232" s="21">
        <f t="shared" si="101"/>
        <v>2.4919999999999902</v>
      </c>
      <c r="AC232" s="5">
        <v>4.7780000000000005</v>
      </c>
      <c r="AD232" s="5">
        <v>0</v>
      </c>
      <c r="AE232" s="5">
        <f t="shared" si="109"/>
        <v>4.7780000000000005</v>
      </c>
    </row>
    <row r="233" spans="1:31" ht="12.75" customHeight="1" x14ac:dyDescent="0.35">
      <c r="A233" s="17" t="s">
        <v>535</v>
      </c>
      <c r="B233" s="17" t="s">
        <v>536</v>
      </c>
      <c r="C233" s="17" t="s">
        <v>513</v>
      </c>
      <c r="D233" s="18">
        <v>34515</v>
      </c>
      <c r="E233" s="17" t="s">
        <v>118</v>
      </c>
      <c r="F233" s="19">
        <v>50</v>
      </c>
      <c r="G233" s="17">
        <v>21</v>
      </c>
      <c r="H233" s="17">
        <v>10</v>
      </c>
      <c r="I233" s="20">
        <f t="shared" si="102"/>
        <v>262</v>
      </c>
      <c r="J233" s="21">
        <v>3806.5</v>
      </c>
      <c r="K233" s="18">
        <v>44804</v>
      </c>
      <c r="L233" s="21">
        <v>2106.2600000000002</v>
      </c>
      <c r="M233" s="21">
        <v>1700.24</v>
      </c>
      <c r="N233" s="21">
        <v>50.75</v>
      </c>
      <c r="O233" s="21">
        <f t="shared" si="103"/>
        <v>25.375</v>
      </c>
      <c r="P233" s="21">
        <v>76.13</v>
      </c>
      <c r="Q233" s="21">
        <v>1674.86</v>
      </c>
      <c r="S233" s="21">
        <f t="shared" si="107"/>
        <v>1750.99</v>
      </c>
      <c r="T233" s="19">
        <v>62.5</v>
      </c>
      <c r="U233" s="19">
        <f t="shared" si="104"/>
        <v>12.5</v>
      </c>
      <c r="V233" s="22">
        <f t="shared" si="105"/>
        <v>150</v>
      </c>
      <c r="W233" s="5">
        <f t="shared" si="108"/>
        <v>420</v>
      </c>
      <c r="X233" s="21">
        <f t="shared" ref="X233:X296" si="110">+S233/W233</f>
        <v>4.1690238095238099</v>
      </c>
      <c r="Y233" s="21">
        <f t="shared" ref="Y233:Y296" si="111">+X233*12</f>
        <v>50.028285714285715</v>
      </c>
      <c r="Z233" s="21">
        <f t="shared" si="106"/>
        <v>1700.9617142857144</v>
      </c>
      <c r="AA233" s="21">
        <f t="shared" si="101"/>
        <v>26.101714285714479</v>
      </c>
      <c r="AC233" s="5">
        <v>50.028285714285715</v>
      </c>
      <c r="AD233" s="5">
        <v>0</v>
      </c>
      <c r="AE233" s="5">
        <f t="shared" si="109"/>
        <v>50.028285714285715</v>
      </c>
    </row>
    <row r="234" spans="1:31" ht="12.75" customHeight="1" x14ac:dyDescent="0.35">
      <c r="A234" s="17" t="s">
        <v>537</v>
      </c>
      <c r="B234" s="17" t="s">
        <v>538</v>
      </c>
      <c r="C234" s="17" t="s">
        <v>408</v>
      </c>
      <c r="D234" s="18">
        <v>34515</v>
      </c>
      <c r="E234" s="17" t="s">
        <v>118</v>
      </c>
      <c r="F234" s="19">
        <v>50</v>
      </c>
      <c r="G234" s="17">
        <v>21</v>
      </c>
      <c r="H234" s="17">
        <v>10</v>
      </c>
      <c r="I234" s="20">
        <f t="shared" si="102"/>
        <v>262</v>
      </c>
      <c r="J234" s="21">
        <v>370.18</v>
      </c>
      <c r="K234" s="18">
        <v>44804</v>
      </c>
      <c r="L234" s="21">
        <v>204.76</v>
      </c>
      <c r="M234" s="21">
        <v>165.42</v>
      </c>
      <c r="N234" s="21">
        <v>4.93</v>
      </c>
      <c r="O234" s="21">
        <f t="shared" si="103"/>
        <v>2.4649999999999999</v>
      </c>
      <c r="P234" s="21">
        <v>7.4</v>
      </c>
      <c r="Q234" s="21">
        <v>162.94999999999999</v>
      </c>
      <c r="S234" s="21">
        <f t="shared" si="107"/>
        <v>170.35</v>
      </c>
      <c r="T234" s="19">
        <v>62.5</v>
      </c>
      <c r="U234" s="19">
        <f t="shared" si="104"/>
        <v>12.5</v>
      </c>
      <c r="V234" s="22">
        <f t="shared" si="105"/>
        <v>150</v>
      </c>
      <c r="W234" s="5">
        <f t="shared" si="108"/>
        <v>420</v>
      </c>
      <c r="X234" s="21">
        <f t="shared" si="110"/>
        <v>0.40559523809523806</v>
      </c>
      <c r="Y234" s="21">
        <f t="shared" si="111"/>
        <v>4.8671428571428565</v>
      </c>
      <c r="Z234" s="21">
        <f t="shared" si="106"/>
        <v>165.48285714285714</v>
      </c>
      <c r="AA234" s="21">
        <f t="shared" ref="AA234:AA297" si="112">+Z234-Q234</f>
        <v>2.5328571428571536</v>
      </c>
      <c r="AC234" s="5">
        <v>4.8671428571428565</v>
      </c>
      <c r="AD234" s="5">
        <v>0</v>
      </c>
      <c r="AE234" s="5">
        <f t="shared" si="109"/>
        <v>4.8671428571428565</v>
      </c>
    </row>
    <row r="235" spans="1:31" ht="12.75" customHeight="1" x14ac:dyDescent="0.35">
      <c r="A235" s="17" t="s">
        <v>539</v>
      </c>
      <c r="B235" s="17" t="s">
        <v>540</v>
      </c>
      <c r="C235" s="17" t="s">
        <v>525</v>
      </c>
      <c r="D235" s="18">
        <v>34515</v>
      </c>
      <c r="E235" s="17" t="s">
        <v>118</v>
      </c>
      <c r="F235" s="19">
        <v>50</v>
      </c>
      <c r="G235" s="17">
        <v>21</v>
      </c>
      <c r="H235" s="17">
        <v>10</v>
      </c>
      <c r="I235" s="20">
        <f t="shared" si="102"/>
        <v>262</v>
      </c>
      <c r="J235" s="21">
        <v>1964.07</v>
      </c>
      <c r="K235" s="18">
        <v>44804</v>
      </c>
      <c r="L235" s="21">
        <v>1086.75</v>
      </c>
      <c r="M235" s="21">
        <v>877.32</v>
      </c>
      <c r="N235" s="21">
        <v>26.18</v>
      </c>
      <c r="O235" s="21">
        <f t="shared" si="103"/>
        <v>13.09</v>
      </c>
      <c r="P235" s="21">
        <v>39.28</v>
      </c>
      <c r="Q235" s="21">
        <v>864.22</v>
      </c>
      <c r="S235" s="21">
        <f t="shared" si="107"/>
        <v>903.5</v>
      </c>
      <c r="T235" s="19">
        <v>62.5</v>
      </c>
      <c r="U235" s="19">
        <f t="shared" si="104"/>
        <v>12.5</v>
      </c>
      <c r="V235" s="22">
        <f t="shared" si="105"/>
        <v>150</v>
      </c>
      <c r="W235" s="5">
        <f t="shared" si="108"/>
        <v>420</v>
      </c>
      <c r="X235" s="21">
        <f t="shared" si="110"/>
        <v>2.1511904761904761</v>
      </c>
      <c r="Y235" s="21">
        <f t="shared" si="111"/>
        <v>25.814285714285713</v>
      </c>
      <c r="Z235" s="21">
        <f t="shared" si="106"/>
        <v>877.68571428571431</v>
      </c>
      <c r="AA235" s="21">
        <f t="shared" si="112"/>
        <v>13.465714285714284</v>
      </c>
      <c r="AC235" s="5">
        <v>25.814285714285713</v>
      </c>
      <c r="AD235" s="5">
        <v>0</v>
      </c>
      <c r="AE235" s="5">
        <f t="shared" si="109"/>
        <v>25.814285714285713</v>
      </c>
    </row>
    <row r="236" spans="1:31" ht="12.75" customHeight="1" x14ac:dyDescent="0.35">
      <c r="A236" s="17" t="s">
        <v>541</v>
      </c>
      <c r="B236" s="17" t="s">
        <v>542</v>
      </c>
      <c r="C236" s="17" t="s">
        <v>543</v>
      </c>
      <c r="D236" s="18">
        <v>34515</v>
      </c>
      <c r="E236" s="17" t="s">
        <v>118</v>
      </c>
      <c r="F236" s="19">
        <v>50</v>
      </c>
      <c r="G236" s="17">
        <v>21</v>
      </c>
      <c r="H236" s="17">
        <v>10</v>
      </c>
      <c r="I236" s="20">
        <f t="shared" si="102"/>
        <v>262</v>
      </c>
      <c r="J236" s="21">
        <v>1822.25</v>
      </c>
      <c r="K236" s="18">
        <v>44804</v>
      </c>
      <c r="L236" s="21">
        <v>1008.44</v>
      </c>
      <c r="M236" s="21">
        <v>813.81</v>
      </c>
      <c r="N236" s="21">
        <v>24.3</v>
      </c>
      <c r="O236" s="21">
        <f t="shared" si="103"/>
        <v>12.15</v>
      </c>
      <c r="P236" s="21">
        <v>36.450000000000003</v>
      </c>
      <c r="Q236" s="21">
        <v>801.66</v>
      </c>
      <c r="S236" s="21">
        <f t="shared" si="107"/>
        <v>838.1099999999999</v>
      </c>
      <c r="T236" s="19">
        <v>62.5</v>
      </c>
      <c r="U236" s="19">
        <f t="shared" si="104"/>
        <v>12.5</v>
      </c>
      <c r="V236" s="22">
        <f t="shared" si="105"/>
        <v>150</v>
      </c>
      <c r="W236" s="5">
        <f t="shared" si="108"/>
        <v>420</v>
      </c>
      <c r="X236" s="21">
        <f t="shared" si="110"/>
        <v>1.9954999999999998</v>
      </c>
      <c r="Y236" s="21">
        <f t="shared" si="111"/>
        <v>23.945999999999998</v>
      </c>
      <c r="Z236" s="21">
        <f t="shared" si="106"/>
        <v>814.16399999999987</v>
      </c>
      <c r="AA236" s="21">
        <f t="shared" si="112"/>
        <v>12.503999999999905</v>
      </c>
      <c r="AC236" s="5">
        <v>23.945999999999998</v>
      </c>
      <c r="AD236" s="5">
        <v>0</v>
      </c>
      <c r="AE236" s="5">
        <f t="shared" si="109"/>
        <v>23.945999999999998</v>
      </c>
    </row>
    <row r="237" spans="1:31" ht="12.75" customHeight="1" x14ac:dyDescent="0.35">
      <c r="A237" s="17" t="s">
        <v>544</v>
      </c>
      <c r="B237" s="17" t="s">
        <v>545</v>
      </c>
      <c r="C237" s="17" t="s">
        <v>546</v>
      </c>
      <c r="D237" s="18">
        <v>34515</v>
      </c>
      <c r="E237" s="17" t="s">
        <v>118</v>
      </c>
      <c r="F237" s="19">
        <v>50</v>
      </c>
      <c r="G237" s="17">
        <v>21</v>
      </c>
      <c r="H237" s="17">
        <v>10</v>
      </c>
      <c r="I237" s="20">
        <f t="shared" si="102"/>
        <v>262</v>
      </c>
      <c r="J237" s="21">
        <v>365.73</v>
      </c>
      <c r="K237" s="18">
        <v>44804</v>
      </c>
      <c r="L237" s="21">
        <v>202.49</v>
      </c>
      <c r="M237" s="21">
        <v>163.24</v>
      </c>
      <c r="N237" s="21">
        <v>4.88</v>
      </c>
      <c r="O237" s="21">
        <f t="shared" si="103"/>
        <v>2.44</v>
      </c>
      <c r="P237" s="21">
        <v>7.32</v>
      </c>
      <c r="Q237" s="21">
        <v>160.80000000000001</v>
      </c>
      <c r="S237" s="21">
        <f t="shared" si="107"/>
        <v>168.12</v>
      </c>
      <c r="T237" s="19">
        <v>62.5</v>
      </c>
      <c r="U237" s="19">
        <f t="shared" si="104"/>
        <v>12.5</v>
      </c>
      <c r="V237" s="22">
        <f t="shared" si="105"/>
        <v>150</v>
      </c>
      <c r="W237" s="5">
        <f t="shared" si="108"/>
        <v>420</v>
      </c>
      <c r="X237" s="21">
        <f t="shared" si="110"/>
        <v>0.4002857142857143</v>
      </c>
      <c r="Y237" s="21">
        <f t="shared" si="111"/>
        <v>4.8034285714285714</v>
      </c>
      <c r="Z237" s="21">
        <f t="shared" si="106"/>
        <v>163.31657142857142</v>
      </c>
      <c r="AA237" s="21">
        <f t="shared" si="112"/>
        <v>2.5165714285714103</v>
      </c>
      <c r="AC237" s="5">
        <v>4.8034285714285714</v>
      </c>
      <c r="AD237" s="5">
        <v>0</v>
      </c>
      <c r="AE237" s="5">
        <f t="shared" si="109"/>
        <v>4.8034285714285714</v>
      </c>
    </row>
    <row r="238" spans="1:31" ht="12.75" customHeight="1" x14ac:dyDescent="0.35">
      <c r="A238" s="17" t="s">
        <v>547</v>
      </c>
      <c r="B238" s="17" t="s">
        <v>548</v>
      </c>
      <c r="C238" s="17" t="s">
        <v>405</v>
      </c>
      <c r="D238" s="18">
        <v>34515</v>
      </c>
      <c r="E238" s="17" t="s">
        <v>118</v>
      </c>
      <c r="F238" s="19">
        <v>50</v>
      </c>
      <c r="G238" s="17">
        <v>21</v>
      </c>
      <c r="H238" s="17">
        <v>10</v>
      </c>
      <c r="I238" s="20">
        <f t="shared" si="102"/>
        <v>262</v>
      </c>
      <c r="J238" s="21">
        <v>746.22</v>
      </c>
      <c r="K238" s="18">
        <v>44804</v>
      </c>
      <c r="L238" s="21">
        <v>413.03</v>
      </c>
      <c r="M238" s="21">
        <v>333.19</v>
      </c>
      <c r="N238" s="21">
        <v>9.9499999999999993</v>
      </c>
      <c r="O238" s="21">
        <f t="shared" si="103"/>
        <v>4.9749999999999996</v>
      </c>
      <c r="P238" s="21">
        <v>14.93</v>
      </c>
      <c r="Q238" s="21">
        <v>328.21</v>
      </c>
      <c r="S238" s="21">
        <f t="shared" si="107"/>
        <v>343.14</v>
      </c>
      <c r="T238" s="19">
        <v>62.5</v>
      </c>
      <c r="U238" s="19">
        <f t="shared" si="104"/>
        <v>12.5</v>
      </c>
      <c r="V238" s="22">
        <f t="shared" si="105"/>
        <v>150</v>
      </c>
      <c r="W238" s="5">
        <f t="shared" si="108"/>
        <v>420</v>
      </c>
      <c r="X238" s="21">
        <f t="shared" si="110"/>
        <v>0.81699999999999995</v>
      </c>
      <c r="Y238" s="21">
        <f t="shared" si="111"/>
        <v>9.8039999999999985</v>
      </c>
      <c r="Z238" s="21">
        <f t="shared" si="106"/>
        <v>333.33600000000001</v>
      </c>
      <c r="AA238" s="21">
        <f t="shared" si="112"/>
        <v>5.1260000000000332</v>
      </c>
      <c r="AC238" s="5">
        <v>9.8039999999999985</v>
      </c>
      <c r="AD238" s="5">
        <v>0</v>
      </c>
      <c r="AE238" s="5">
        <f t="shared" si="109"/>
        <v>9.8039999999999985</v>
      </c>
    </row>
    <row r="239" spans="1:31" ht="12.75" customHeight="1" x14ac:dyDescent="0.35">
      <c r="A239" s="17" t="s">
        <v>549</v>
      </c>
      <c r="B239" s="17" t="s">
        <v>550</v>
      </c>
      <c r="C239" s="17" t="s">
        <v>468</v>
      </c>
      <c r="D239" s="18">
        <v>34515</v>
      </c>
      <c r="E239" s="17" t="s">
        <v>118</v>
      </c>
      <c r="F239" s="19">
        <v>50</v>
      </c>
      <c r="G239" s="17">
        <v>21</v>
      </c>
      <c r="H239" s="17">
        <v>10</v>
      </c>
      <c r="I239" s="20">
        <f t="shared" si="102"/>
        <v>262</v>
      </c>
      <c r="J239" s="21">
        <v>11698.58</v>
      </c>
      <c r="K239" s="18">
        <v>44804</v>
      </c>
      <c r="L239" s="21">
        <v>6473.19</v>
      </c>
      <c r="M239" s="21">
        <v>5225.3900000000003</v>
      </c>
      <c r="N239" s="21">
        <v>155.97999999999999</v>
      </c>
      <c r="O239" s="21">
        <f t="shared" si="103"/>
        <v>77.989999999999995</v>
      </c>
      <c r="P239" s="21">
        <v>233.97</v>
      </c>
      <c r="Q239" s="21">
        <v>5147.3999999999996</v>
      </c>
      <c r="S239" s="21">
        <f t="shared" si="107"/>
        <v>5381.37</v>
      </c>
      <c r="T239" s="19">
        <v>62.5</v>
      </c>
      <c r="U239" s="19">
        <f t="shared" si="104"/>
        <v>12.5</v>
      </c>
      <c r="V239" s="22">
        <f t="shared" si="105"/>
        <v>150</v>
      </c>
      <c r="W239" s="5">
        <f t="shared" si="108"/>
        <v>420</v>
      </c>
      <c r="X239" s="21">
        <f t="shared" si="110"/>
        <v>12.812785714285715</v>
      </c>
      <c r="Y239" s="21">
        <f t="shared" si="111"/>
        <v>153.75342857142857</v>
      </c>
      <c r="Z239" s="21">
        <f t="shared" si="106"/>
        <v>5227.6165714285717</v>
      </c>
      <c r="AA239" s="21">
        <f t="shared" si="112"/>
        <v>80.216571428572024</v>
      </c>
      <c r="AC239" s="5">
        <v>153.75342857142857</v>
      </c>
      <c r="AD239" s="5">
        <v>0</v>
      </c>
      <c r="AE239" s="5">
        <f t="shared" si="109"/>
        <v>153.75342857142857</v>
      </c>
    </row>
    <row r="240" spans="1:31" ht="12.75" customHeight="1" x14ac:dyDescent="0.35">
      <c r="A240" s="17" t="s">
        <v>551</v>
      </c>
      <c r="B240" s="17" t="s">
        <v>552</v>
      </c>
      <c r="C240" s="17" t="s">
        <v>553</v>
      </c>
      <c r="D240" s="18">
        <v>34515</v>
      </c>
      <c r="E240" s="17" t="s">
        <v>118</v>
      </c>
      <c r="F240" s="19">
        <v>50</v>
      </c>
      <c r="G240" s="17">
        <v>21</v>
      </c>
      <c r="H240" s="17">
        <v>10</v>
      </c>
      <c r="I240" s="20">
        <f t="shared" si="102"/>
        <v>262</v>
      </c>
      <c r="J240" s="21">
        <v>-1373.69</v>
      </c>
      <c r="K240" s="18">
        <v>44804</v>
      </c>
      <c r="L240" s="21">
        <v>-760.03</v>
      </c>
      <c r="M240" s="21">
        <v>-613.66</v>
      </c>
      <c r="N240" s="21">
        <v>-18.309999999999999</v>
      </c>
      <c r="O240" s="21">
        <f t="shared" si="103"/>
        <v>-9.1549999999999994</v>
      </c>
      <c r="P240" s="21">
        <v>-27.47</v>
      </c>
      <c r="Q240" s="21">
        <v>-604.5</v>
      </c>
      <c r="S240" s="21">
        <f t="shared" si="107"/>
        <v>-631.96999999999991</v>
      </c>
      <c r="T240" s="19">
        <v>62.5</v>
      </c>
      <c r="U240" s="19">
        <f t="shared" si="104"/>
        <v>12.5</v>
      </c>
      <c r="V240" s="22">
        <f t="shared" si="105"/>
        <v>150</v>
      </c>
      <c r="W240" s="5">
        <f t="shared" si="108"/>
        <v>420</v>
      </c>
      <c r="X240" s="21">
        <f t="shared" si="110"/>
        <v>-1.504690476190476</v>
      </c>
      <c r="Y240" s="21">
        <f t="shared" si="111"/>
        <v>-18.056285714285714</v>
      </c>
      <c r="Z240" s="21">
        <f t="shared" si="106"/>
        <v>-613.91371428571415</v>
      </c>
      <c r="AA240" s="21">
        <f t="shared" si="112"/>
        <v>-9.4137142857141498</v>
      </c>
      <c r="AC240" s="5">
        <v>-18.056285714285714</v>
      </c>
      <c r="AD240" s="5">
        <v>0</v>
      </c>
      <c r="AE240" s="5">
        <f t="shared" si="109"/>
        <v>-18.056285714285714</v>
      </c>
    </row>
    <row r="241" spans="1:31" ht="12.75" customHeight="1" x14ac:dyDescent="0.35">
      <c r="A241" s="17" t="s">
        <v>554</v>
      </c>
      <c r="B241" s="17" t="s">
        <v>555</v>
      </c>
      <c r="C241" s="17" t="s">
        <v>556</v>
      </c>
      <c r="D241" s="18">
        <v>34515</v>
      </c>
      <c r="E241" s="17" t="s">
        <v>118</v>
      </c>
      <c r="F241" s="19">
        <v>50</v>
      </c>
      <c r="G241" s="17">
        <v>21</v>
      </c>
      <c r="H241" s="17">
        <v>10</v>
      </c>
      <c r="I241" s="20">
        <f t="shared" si="102"/>
        <v>262</v>
      </c>
      <c r="J241" s="21">
        <v>8388.4500000000007</v>
      </c>
      <c r="K241" s="18">
        <v>44804</v>
      </c>
      <c r="L241" s="21">
        <v>4641.46</v>
      </c>
      <c r="M241" s="21">
        <v>3746.99</v>
      </c>
      <c r="N241" s="21">
        <v>111.84</v>
      </c>
      <c r="O241" s="21">
        <f t="shared" si="103"/>
        <v>55.92</v>
      </c>
      <c r="P241" s="21">
        <v>167.77</v>
      </c>
      <c r="Q241" s="21">
        <v>3691.06</v>
      </c>
      <c r="S241" s="21">
        <f t="shared" si="107"/>
        <v>3858.83</v>
      </c>
      <c r="T241" s="19">
        <v>62.5</v>
      </c>
      <c r="U241" s="19">
        <f t="shared" si="104"/>
        <v>12.5</v>
      </c>
      <c r="V241" s="22">
        <f t="shared" si="105"/>
        <v>150</v>
      </c>
      <c r="W241" s="5">
        <f t="shared" si="108"/>
        <v>420</v>
      </c>
      <c r="X241" s="21">
        <f t="shared" si="110"/>
        <v>9.1876904761904754</v>
      </c>
      <c r="Y241" s="21">
        <f t="shared" si="111"/>
        <v>110.2522857142857</v>
      </c>
      <c r="Z241" s="21">
        <f t="shared" si="106"/>
        <v>3748.5777142857141</v>
      </c>
      <c r="AA241" s="21">
        <f t="shared" si="112"/>
        <v>57.517714285714192</v>
      </c>
      <c r="AC241" s="5">
        <v>110.2522857142857</v>
      </c>
      <c r="AD241" s="5">
        <v>0</v>
      </c>
      <c r="AE241" s="5">
        <f t="shared" si="109"/>
        <v>110.2522857142857</v>
      </c>
    </row>
    <row r="242" spans="1:31" ht="12.75" customHeight="1" x14ac:dyDescent="0.35">
      <c r="A242" s="17" t="s">
        <v>557</v>
      </c>
      <c r="B242" s="17" t="s">
        <v>558</v>
      </c>
      <c r="C242" s="17" t="s">
        <v>474</v>
      </c>
      <c r="D242" s="18">
        <v>34515</v>
      </c>
      <c r="E242" s="17" t="s">
        <v>118</v>
      </c>
      <c r="F242" s="19">
        <v>50</v>
      </c>
      <c r="G242" s="17">
        <v>21</v>
      </c>
      <c r="H242" s="17">
        <v>10</v>
      </c>
      <c r="I242" s="20">
        <f t="shared" si="102"/>
        <v>262</v>
      </c>
      <c r="J242" s="21">
        <v>2165.5300000000002</v>
      </c>
      <c r="K242" s="18">
        <v>44804</v>
      </c>
      <c r="L242" s="21">
        <v>1198.25</v>
      </c>
      <c r="M242" s="21">
        <v>967.28</v>
      </c>
      <c r="N242" s="21">
        <v>28.87</v>
      </c>
      <c r="O242" s="21">
        <f t="shared" si="103"/>
        <v>14.435</v>
      </c>
      <c r="P242" s="21">
        <v>43.31</v>
      </c>
      <c r="Q242" s="21">
        <v>952.84</v>
      </c>
      <c r="S242" s="21">
        <f t="shared" si="107"/>
        <v>996.15</v>
      </c>
      <c r="T242" s="19">
        <v>62.5</v>
      </c>
      <c r="U242" s="19">
        <f t="shared" si="104"/>
        <v>12.5</v>
      </c>
      <c r="V242" s="22">
        <f t="shared" si="105"/>
        <v>150</v>
      </c>
      <c r="W242" s="5">
        <f t="shared" si="108"/>
        <v>420</v>
      </c>
      <c r="X242" s="21">
        <f t="shared" si="110"/>
        <v>2.3717857142857142</v>
      </c>
      <c r="Y242" s="21">
        <f t="shared" si="111"/>
        <v>28.46142857142857</v>
      </c>
      <c r="Z242" s="21">
        <f t="shared" si="106"/>
        <v>967.68857142857144</v>
      </c>
      <c r="AA242" s="21">
        <f t="shared" si="112"/>
        <v>14.848571428571404</v>
      </c>
      <c r="AC242" s="5">
        <v>28.46142857142857</v>
      </c>
      <c r="AD242" s="5">
        <v>0</v>
      </c>
      <c r="AE242" s="5">
        <f t="shared" si="109"/>
        <v>28.46142857142857</v>
      </c>
    </row>
    <row r="243" spans="1:31" ht="12.75" customHeight="1" x14ac:dyDescent="0.35">
      <c r="A243" s="17" t="s">
        <v>559</v>
      </c>
      <c r="B243" s="17" t="s">
        <v>560</v>
      </c>
      <c r="C243" s="17" t="s">
        <v>519</v>
      </c>
      <c r="D243" s="18">
        <v>34515</v>
      </c>
      <c r="E243" s="17" t="s">
        <v>118</v>
      </c>
      <c r="F243" s="19">
        <v>50</v>
      </c>
      <c r="G243" s="17">
        <v>21</v>
      </c>
      <c r="H243" s="17">
        <v>10</v>
      </c>
      <c r="I243" s="20">
        <f t="shared" si="102"/>
        <v>262</v>
      </c>
      <c r="J243" s="21">
        <v>1776.17</v>
      </c>
      <c r="K243" s="18">
        <v>44804</v>
      </c>
      <c r="L243" s="21">
        <v>982.74</v>
      </c>
      <c r="M243" s="21">
        <v>793.43</v>
      </c>
      <c r="N243" s="21">
        <v>23.68</v>
      </c>
      <c r="O243" s="21">
        <f t="shared" si="103"/>
        <v>11.84</v>
      </c>
      <c r="P243" s="21">
        <v>35.520000000000003</v>
      </c>
      <c r="Q243" s="21">
        <v>781.59</v>
      </c>
      <c r="S243" s="21">
        <f t="shared" si="107"/>
        <v>817.1099999999999</v>
      </c>
      <c r="T243" s="19">
        <v>62.5</v>
      </c>
      <c r="U243" s="19">
        <f t="shared" si="104"/>
        <v>12.5</v>
      </c>
      <c r="V243" s="22">
        <f t="shared" si="105"/>
        <v>150</v>
      </c>
      <c r="W243" s="5">
        <f t="shared" si="108"/>
        <v>420</v>
      </c>
      <c r="X243" s="21">
        <f t="shared" si="110"/>
        <v>1.9454999999999998</v>
      </c>
      <c r="Y243" s="21">
        <f t="shared" si="111"/>
        <v>23.345999999999997</v>
      </c>
      <c r="Z243" s="21">
        <f t="shared" si="106"/>
        <v>793.7639999999999</v>
      </c>
      <c r="AA243" s="21">
        <f t="shared" si="112"/>
        <v>12.173999999999864</v>
      </c>
      <c r="AC243" s="5">
        <v>23.345999999999997</v>
      </c>
      <c r="AD243" s="5">
        <v>0</v>
      </c>
      <c r="AE243" s="5">
        <f t="shared" si="109"/>
        <v>23.345999999999997</v>
      </c>
    </row>
    <row r="244" spans="1:31" ht="12.75" customHeight="1" x14ac:dyDescent="0.35">
      <c r="A244" s="17" t="s">
        <v>561</v>
      </c>
      <c r="B244" s="17" t="s">
        <v>562</v>
      </c>
      <c r="C244" s="17" t="s">
        <v>563</v>
      </c>
      <c r="D244" s="18">
        <v>34515</v>
      </c>
      <c r="E244" s="17" t="s">
        <v>118</v>
      </c>
      <c r="F244" s="19">
        <v>50</v>
      </c>
      <c r="G244" s="17">
        <v>21</v>
      </c>
      <c r="H244" s="17">
        <v>10</v>
      </c>
      <c r="I244" s="20">
        <f t="shared" si="102"/>
        <v>262</v>
      </c>
      <c r="J244" s="21">
        <v>5609.18</v>
      </c>
      <c r="K244" s="18">
        <v>44804</v>
      </c>
      <c r="L244" s="21">
        <v>3103.67</v>
      </c>
      <c r="M244" s="21">
        <v>2505.5100000000002</v>
      </c>
      <c r="N244" s="21">
        <v>74.78</v>
      </c>
      <c r="O244" s="21">
        <f t="shared" si="103"/>
        <v>37.39</v>
      </c>
      <c r="P244" s="21">
        <v>112.18</v>
      </c>
      <c r="Q244" s="21">
        <v>2468.11</v>
      </c>
      <c r="S244" s="21">
        <f t="shared" si="107"/>
        <v>2580.2900000000004</v>
      </c>
      <c r="T244" s="19">
        <v>62.5</v>
      </c>
      <c r="U244" s="19">
        <f t="shared" si="104"/>
        <v>12.5</v>
      </c>
      <c r="V244" s="22">
        <f t="shared" si="105"/>
        <v>150</v>
      </c>
      <c r="W244" s="5">
        <f t="shared" si="108"/>
        <v>420</v>
      </c>
      <c r="X244" s="21">
        <f t="shared" si="110"/>
        <v>6.1435476190476201</v>
      </c>
      <c r="Y244" s="21">
        <f t="shared" si="111"/>
        <v>73.722571428571442</v>
      </c>
      <c r="Z244" s="21">
        <f t="shared" si="106"/>
        <v>2506.567428571429</v>
      </c>
      <c r="AA244" s="21">
        <f t="shared" si="112"/>
        <v>38.457428571428864</v>
      </c>
      <c r="AC244" s="5">
        <v>73.722571428571442</v>
      </c>
      <c r="AD244" s="5">
        <v>0</v>
      </c>
      <c r="AE244" s="5">
        <f t="shared" si="109"/>
        <v>73.722571428571442</v>
      </c>
    </row>
    <row r="245" spans="1:31" ht="12.75" customHeight="1" x14ac:dyDescent="0.35">
      <c r="A245" s="17" t="s">
        <v>564</v>
      </c>
      <c r="B245" s="17" t="s">
        <v>565</v>
      </c>
      <c r="C245" s="17" t="s">
        <v>566</v>
      </c>
      <c r="D245" s="18">
        <v>34880</v>
      </c>
      <c r="E245" s="17" t="s">
        <v>118</v>
      </c>
      <c r="F245" s="19">
        <v>50</v>
      </c>
      <c r="G245" s="17">
        <v>22</v>
      </c>
      <c r="H245" s="17">
        <v>10</v>
      </c>
      <c r="I245" s="20">
        <f t="shared" si="102"/>
        <v>274</v>
      </c>
      <c r="J245" s="21">
        <v>681</v>
      </c>
      <c r="K245" s="18">
        <v>44804</v>
      </c>
      <c r="L245" s="21">
        <v>363.21</v>
      </c>
      <c r="M245" s="21">
        <v>317.79000000000002</v>
      </c>
      <c r="N245" s="21">
        <v>9.08</v>
      </c>
      <c r="O245" s="21">
        <f t="shared" si="103"/>
        <v>4.54</v>
      </c>
      <c r="P245" s="21">
        <v>13.62</v>
      </c>
      <c r="Q245" s="21">
        <v>313.25</v>
      </c>
      <c r="S245" s="21">
        <f t="shared" si="107"/>
        <v>326.87</v>
      </c>
      <c r="T245" s="19">
        <v>62.5</v>
      </c>
      <c r="U245" s="19">
        <f t="shared" si="104"/>
        <v>12.5</v>
      </c>
      <c r="V245" s="22">
        <f t="shared" si="105"/>
        <v>150</v>
      </c>
      <c r="W245" s="5">
        <f t="shared" si="108"/>
        <v>432</v>
      </c>
      <c r="X245" s="21">
        <f t="shared" si="110"/>
        <v>0.75664351851851852</v>
      </c>
      <c r="Y245" s="21">
        <f t="shared" si="111"/>
        <v>9.0797222222222231</v>
      </c>
      <c r="Z245" s="21">
        <f t="shared" si="106"/>
        <v>317.79027777777776</v>
      </c>
      <c r="AA245" s="21">
        <f t="shared" si="112"/>
        <v>4.5402777777777601</v>
      </c>
      <c r="AC245" s="5">
        <v>9.0797222222222231</v>
      </c>
      <c r="AD245" s="5">
        <v>0</v>
      </c>
      <c r="AE245" s="5">
        <f t="shared" si="109"/>
        <v>9.0797222222222231</v>
      </c>
    </row>
    <row r="246" spans="1:31" ht="12.75" customHeight="1" x14ac:dyDescent="0.35">
      <c r="A246" s="17" t="s">
        <v>567</v>
      </c>
      <c r="B246" s="17" t="s">
        <v>568</v>
      </c>
      <c r="C246" s="17" t="s">
        <v>408</v>
      </c>
      <c r="D246" s="18">
        <v>34880</v>
      </c>
      <c r="E246" s="17" t="s">
        <v>118</v>
      </c>
      <c r="F246" s="19">
        <v>50</v>
      </c>
      <c r="G246" s="17">
        <v>22</v>
      </c>
      <c r="H246" s="17">
        <v>10</v>
      </c>
      <c r="I246" s="20">
        <f t="shared" si="102"/>
        <v>274</v>
      </c>
      <c r="J246" s="21">
        <v>761.81</v>
      </c>
      <c r="K246" s="18">
        <v>44804</v>
      </c>
      <c r="L246" s="21">
        <v>406.38</v>
      </c>
      <c r="M246" s="21">
        <v>355.43</v>
      </c>
      <c r="N246" s="21">
        <v>10.16</v>
      </c>
      <c r="O246" s="21">
        <f t="shared" si="103"/>
        <v>5.08</v>
      </c>
      <c r="P246" s="21">
        <v>15.24</v>
      </c>
      <c r="Q246" s="21">
        <v>350.35</v>
      </c>
      <c r="S246" s="21">
        <f t="shared" si="107"/>
        <v>365.59000000000003</v>
      </c>
      <c r="T246" s="19">
        <v>62.5</v>
      </c>
      <c r="U246" s="19">
        <f t="shared" si="104"/>
        <v>12.5</v>
      </c>
      <c r="V246" s="22">
        <f t="shared" si="105"/>
        <v>150</v>
      </c>
      <c r="W246" s="5">
        <f t="shared" si="108"/>
        <v>432</v>
      </c>
      <c r="X246" s="21">
        <f t="shared" si="110"/>
        <v>0.84627314814814825</v>
      </c>
      <c r="Y246" s="21">
        <f t="shared" si="111"/>
        <v>10.15527777777778</v>
      </c>
      <c r="Z246" s="21">
        <f t="shared" si="106"/>
        <v>355.43472222222226</v>
      </c>
      <c r="AA246" s="21">
        <f t="shared" si="112"/>
        <v>5.0847222222222399</v>
      </c>
      <c r="AC246" s="5">
        <v>10.15527777777778</v>
      </c>
      <c r="AD246" s="5">
        <v>0</v>
      </c>
      <c r="AE246" s="5">
        <f t="shared" si="109"/>
        <v>10.15527777777778</v>
      </c>
    </row>
    <row r="247" spans="1:31" ht="12.75" customHeight="1" x14ac:dyDescent="0.35">
      <c r="A247" s="17" t="s">
        <v>569</v>
      </c>
      <c r="B247" s="17" t="s">
        <v>570</v>
      </c>
      <c r="C247" s="17" t="s">
        <v>513</v>
      </c>
      <c r="D247" s="18">
        <v>34880</v>
      </c>
      <c r="E247" s="17" t="s">
        <v>118</v>
      </c>
      <c r="F247" s="19">
        <v>50</v>
      </c>
      <c r="G247" s="17">
        <v>22</v>
      </c>
      <c r="H247" s="17">
        <v>10</v>
      </c>
      <c r="I247" s="20">
        <f t="shared" si="102"/>
        <v>274</v>
      </c>
      <c r="J247" s="21">
        <v>612.77</v>
      </c>
      <c r="K247" s="18">
        <v>44804</v>
      </c>
      <c r="L247" s="21">
        <v>326.91000000000003</v>
      </c>
      <c r="M247" s="21">
        <v>285.86</v>
      </c>
      <c r="N247" s="21">
        <v>8.17</v>
      </c>
      <c r="O247" s="21">
        <f t="shared" si="103"/>
        <v>4.085</v>
      </c>
      <c r="P247" s="21">
        <v>12.26</v>
      </c>
      <c r="Q247" s="21">
        <v>281.77</v>
      </c>
      <c r="S247" s="21">
        <f t="shared" si="107"/>
        <v>294.03000000000003</v>
      </c>
      <c r="T247" s="19">
        <v>62.5</v>
      </c>
      <c r="U247" s="19">
        <f t="shared" si="104"/>
        <v>12.5</v>
      </c>
      <c r="V247" s="22">
        <f t="shared" si="105"/>
        <v>150</v>
      </c>
      <c r="W247" s="5">
        <f t="shared" si="108"/>
        <v>432</v>
      </c>
      <c r="X247" s="21">
        <f t="shared" si="110"/>
        <v>0.68062500000000004</v>
      </c>
      <c r="Y247" s="21">
        <f t="shared" si="111"/>
        <v>8.1675000000000004</v>
      </c>
      <c r="Z247" s="21">
        <f t="shared" si="106"/>
        <v>285.86250000000001</v>
      </c>
      <c r="AA247" s="21">
        <f t="shared" si="112"/>
        <v>4.0925000000000296</v>
      </c>
      <c r="AC247" s="5">
        <v>8.1675000000000004</v>
      </c>
      <c r="AD247" s="5">
        <v>0</v>
      </c>
      <c r="AE247" s="5">
        <f t="shared" si="109"/>
        <v>8.1675000000000004</v>
      </c>
    </row>
    <row r="248" spans="1:31" ht="12.75" customHeight="1" x14ac:dyDescent="0.35">
      <c r="A248" s="17" t="s">
        <v>571</v>
      </c>
      <c r="B248" s="17" t="s">
        <v>572</v>
      </c>
      <c r="C248" s="17" t="s">
        <v>573</v>
      </c>
      <c r="D248" s="18">
        <v>34880</v>
      </c>
      <c r="E248" s="17" t="s">
        <v>118</v>
      </c>
      <c r="F248" s="19">
        <v>50</v>
      </c>
      <c r="G248" s="17">
        <v>22</v>
      </c>
      <c r="H248" s="17">
        <v>10</v>
      </c>
      <c r="I248" s="20">
        <f t="shared" si="102"/>
        <v>274</v>
      </c>
      <c r="J248" s="21">
        <v>62</v>
      </c>
      <c r="K248" s="18">
        <v>44804</v>
      </c>
      <c r="L248" s="21">
        <v>33.06</v>
      </c>
      <c r="M248" s="21">
        <v>28.94</v>
      </c>
      <c r="N248" s="21">
        <v>0.82</v>
      </c>
      <c r="O248" s="21">
        <f t="shared" si="103"/>
        <v>0.41</v>
      </c>
      <c r="P248" s="21">
        <v>1.24</v>
      </c>
      <c r="Q248" s="21">
        <v>28.52</v>
      </c>
      <c r="S248" s="21">
        <f t="shared" si="107"/>
        <v>29.76</v>
      </c>
      <c r="T248" s="19">
        <v>62.5</v>
      </c>
      <c r="U248" s="19">
        <f t="shared" si="104"/>
        <v>12.5</v>
      </c>
      <c r="V248" s="22">
        <f t="shared" si="105"/>
        <v>150</v>
      </c>
      <c r="W248" s="5">
        <f t="shared" si="108"/>
        <v>432</v>
      </c>
      <c r="X248" s="21">
        <f t="shared" si="110"/>
        <v>6.8888888888888888E-2</v>
      </c>
      <c r="Y248" s="21">
        <f t="shared" si="111"/>
        <v>0.82666666666666666</v>
      </c>
      <c r="Z248" s="21">
        <f t="shared" si="106"/>
        <v>28.933333333333334</v>
      </c>
      <c r="AA248" s="21">
        <f t="shared" si="112"/>
        <v>0.413333333333334</v>
      </c>
      <c r="AC248" s="5">
        <v>0.82666666666666666</v>
      </c>
      <c r="AD248" s="5">
        <v>0</v>
      </c>
      <c r="AE248" s="5">
        <f t="shared" si="109"/>
        <v>0.82666666666666666</v>
      </c>
    </row>
    <row r="249" spans="1:31" ht="12.75" customHeight="1" x14ac:dyDescent="0.35">
      <c r="A249" s="17" t="s">
        <v>574</v>
      </c>
      <c r="B249" s="17" t="s">
        <v>575</v>
      </c>
      <c r="C249" s="17" t="s">
        <v>576</v>
      </c>
      <c r="D249" s="18">
        <v>35246</v>
      </c>
      <c r="E249" s="17" t="s">
        <v>118</v>
      </c>
      <c r="F249" s="19">
        <v>50</v>
      </c>
      <c r="G249" s="17">
        <v>23</v>
      </c>
      <c r="H249" s="17">
        <v>10</v>
      </c>
      <c r="I249" s="20">
        <f t="shared" si="102"/>
        <v>286</v>
      </c>
      <c r="J249" s="21">
        <v>698694</v>
      </c>
      <c r="K249" s="18">
        <v>44804</v>
      </c>
      <c r="L249" s="21">
        <v>355201.88</v>
      </c>
      <c r="M249" s="21">
        <v>343492.12</v>
      </c>
      <c r="N249" s="21">
        <v>9315.92</v>
      </c>
      <c r="O249" s="21">
        <f t="shared" si="103"/>
        <v>4657.96</v>
      </c>
      <c r="P249" s="21">
        <v>13973.88</v>
      </c>
      <c r="Q249" s="21">
        <v>338834.16</v>
      </c>
      <c r="S249" s="21">
        <f t="shared" si="107"/>
        <v>352808.04</v>
      </c>
      <c r="T249" s="19">
        <v>62.5</v>
      </c>
      <c r="U249" s="19">
        <f t="shared" si="104"/>
        <v>12.5</v>
      </c>
      <c r="V249" s="22">
        <f t="shared" si="105"/>
        <v>150</v>
      </c>
      <c r="W249" s="5">
        <f t="shared" si="108"/>
        <v>444</v>
      </c>
      <c r="X249" s="21">
        <f t="shared" si="110"/>
        <v>794.61270270270268</v>
      </c>
      <c r="Y249" s="21">
        <f t="shared" si="111"/>
        <v>9535.3524324324317</v>
      </c>
      <c r="Z249" s="21">
        <f t="shared" si="106"/>
        <v>343272.68756756757</v>
      </c>
      <c r="AA249" s="21">
        <f t="shared" si="112"/>
        <v>4438.5275675675948</v>
      </c>
      <c r="AC249" s="5">
        <v>9535.3524324324317</v>
      </c>
      <c r="AD249" s="5">
        <v>0</v>
      </c>
      <c r="AE249" s="5">
        <f t="shared" si="109"/>
        <v>9535.3524324324317</v>
      </c>
    </row>
    <row r="250" spans="1:31" ht="12.75" customHeight="1" x14ac:dyDescent="0.35">
      <c r="A250" s="17" t="s">
        <v>577</v>
      </c>
      <c r="B250" s="17" t="s">
        <v>578</v>
      </c>
      <c r="C250" s="17" t="s">
        <v>408</v>
      </c>
      <c r="D250" s="18">
        <v>35611</v>
      </c>
      <c r="E250" s="17" t="s">
        <v>118</v>
      </c>
      <c r="F250" s="19">
        <v>50</v>
      </c>
      <c r="G250" s="17">
        <v>24</v>
      </c>
      <c r="H250" s="17">
        <v>10</v>
      </c>
      <c r="I250" s="20">
        <f t="shared" si="102"/>
        <v>298</v>
      </c>
      <c r="J250" s="21">
        <v>2291.09</v>
      </c>
      <c r="K250" s="18">
        <v>44804</v>
      </c>
      <c r="L250" s="21">
        <v>1130.23</v>
      </c>
      <c r="M250" s="21">
        <v>1160.8599999999999</v>
      </c>
      <c r="N250" s="21">
        <v>30.54</v>
      </c>
      <c r="O250" s="21">
        <f t="shared" si="103"/>
        <v>15.27</v>
      </c>
      <c r="P250" s="21">
        <v>45.82</v>
      </c>
      <c r="Q250" s="21">
        <v>1145.58</v>
      </c>
      <c r="S250" s="21">
        <f t="shared" si="107"/>
        <v>1191.3999999999999</v>
      </c>
      <c r="T250" s="19">
        <v>62.5</v>
      </c>
      <c r="U250" s="19">
        <f t="shared" si="104"/>
        <v>12.5</v>
      </c>
      <c r="V250" s="22">
        <f t="shared" si="105"/>
        <v>150</v>
      </c>
      <c r="W250" s="5">
        <f t="shared" si="108"/>
        <v>456</v>
      </c>
      <c r="X250" s="21">
        <f t="shared" si="110"/>
        <v>2.6127192982456138</v>
      </c>
      <c r="Y250" s="21">
        <f t="shared" si="111"/>
        <v>31.352631578947367</v>
      </c>
      <c r="Z250" s="21">
        <f t="shared" si="106"/>
        <v>1160.0473684210524</v>
      </c>
      <c r="AA250" s="21">
        <f t="shared" si="112"/>
        <v>14.46736842105247</v>
      </c>
      <c r="AC250" s="5">
        <v>31.352631578947367</v>
      </c>
      <c r="AD250" s="5">
        <v>0</v>
      </c>
      <c r="AE250" s="5">
        <f t="shared" si="109"/>
        <v>31.352631578947367</v>
      </c>
    </row>
    <row r="251" spans="1:31" ht="12.75" customHeight="1" x14ac:dyDescent="0.35">
      <c r="A251" s="17" t="s">
        <v>579</v>
      </c>
      <c r="B251" s="17" t="s">
        <v>580</v>
      </c>
      <c r="C251" s="17" t="s">
        <v>426</v>
      </c>
      <c r="D251" s="18">
        <v>35611</v>
      </c>
      <c r="E251" s="17" t="s">
        <v>118</v>
      </c>
      <c r="F251" s="19">
        <v>50</v>
      </c>
      <c r="G251" s="17">
        <v>24</v>
      </c>
      <c r="H251" s="17">
        <v>10</v>
      </c>
      <c r="I251" s="20">
        <f t="shared" si="102"/>
        <v>298</v>
      </c>
      <c r="J251" s="21">
        <v>559.16</v>
      </c>
      <c r="K251" s="18">
        <v>44804</v>
      </c>
      <c r="L251" s="21">
        <v>275.77999999999997</v>
      </c>
      <c r="M251" s="21">
        <v>283.38</v>
      </c>
      <c r="N251" s="21">
        <v>7.45</v>
      </c>
      <c r="O251" s="21">
        <f t="shared" si="103"/>
        <v>3.7250000000000001</v>
      </c>
      <c r="P251" s="21">
        <v>11.18</v>
      </c>
      <c r="Q251" s="21">
        <v>279.64999999999998</v>
      </c>
      <c r="S251" s="21">
        <f t="shared" si="107"/>
        <v>290.83</v>
      </c>
      <c r="T251" s="19">
        <v>62.5</v>
      </c>
      <c r="U251" s="19">
        <f t="shared" si="104"/>
        <v>12.5</v>
      </c>
      <c r="V251" s="22">
        <f t="shared" si="105"/>
        <v>150</v>
      </c>
      <c r="W251" s="5">
        <f t="shared" si="108"/>
        <v>456</v>
      </c>
      <c r="X251" s="21">
        <f t="shared" si="110"/>
        <v>0.6377850877192982</v>
      </c>
      <c r="Y251" s="21">
        <f t="shared" si="111"/>
        <v>7.6534210526315789</v>
      </c>
      <c r="Z251" s="21">
        <f t="shared" si="106"/>
        <v>283.1765789473684</v>
      </c>
      <c r="AA251" s="21">
        <f t="shared" si="112"/>
        <v>3.5265789473684208</v>
      </c>
      <c r="AC251" s="5">
        <v>7.6534210526315789</v>
      </c>
      <c r="AD251" s="5">
        <v>0</v>
      </c>
      <c r="AE251" s="5">
        <f t="shared" si="109"/>
        <v>7.6534210526315789</v>
      </c>
    </row>
    <row r="252" spans="1:31" ht="12.75" customHeight="1" x14ac:dyDescent="0.35">
      <c r="A252" s="17" t="s">
        <v>581</v>
      </c>
      <c r="B252" s="17" t="s">
        <v>582</v>
      </c>
      <c r="C252" s="17" t="s">
        <v>583</v>
      </c>
      <c r="D252" s="18">
        <v>35611</v>
      </c>
      <c r="E252" s="17" t="s">
        <v>118</v>
      </c>
      <c r="F252" s="19">
        <v>50</v>
      </c>
      <c r="G252" s="17">
        <v>24</v>
      </c>
      <c r="H252" s="17">
        <v>10</v>
      </c>
      <c r="I252" s="20">
        <f t="shared" si="102"/>
        <v>298</v>
      </c>
      <c r="J252" s="21">
        <v>450.89</v>
      </c>
      <c r="K252" s="18">
        <v>44804</v>
      </c>
      <c r="L252" s="21">
        <v>222.49</v>
      </c>
      <c r="M252" s="21">
        <v>228.4</v>
      </c>
      <c r="N252" s="21">
        <v>6.01</v>
      </c>
      <c r="O252" s="21">
        <f t="shared" si="103"/>
        <v>3.0049999999999999</v>
      </c>
      <c r="P252" s="21">
        <v>9.02</v>
      </c>
      <c r="Q252" s="21">
        <v>225.39</v>
      </c>
      <c r="S252" s="21">
        <f t="shared" si="107"/>
        <v>234.41</v>
      </c>
      <c r="T252" s="19">
        <v>62.5</v>
      </c>
      <c r="U252" s="19">
        <f t="shared" si="104"/>
        <v>12.5</v>
      </c>
      <c r="V252" s="22">
        <f t="shared" si="105"/>
        <v>150</v>
      </c>
      <c r="W252" s="5">
        <f t="shared" si="108"/>
        <v>456</v>
      </c>
      <c r="X252" s="21">
        <f t="shared" si="110"/>
        <v>0.51405701754385968</v>
      </c>
      <c r="Y252" s="21">
        <f t="shared" si="111"/>
        <v>6.1686842105263162</v>
      </c>
      <c r="Z252" s="21">
        <f t="shared" si="106"/>
        <v>228.24131578947367</v>
      </c>
      <c r="AA252" s="21">
        <f t="shared" si="112"/>
        <v>2.8513157894736878</v>
      </c>
      <c r="AC252" s="5">
        <v>6.1686842105263162</v>
      </c>
      <c r="AD252" s="5">
        <v>0</v>
      </c>
      <c r="AE252" s="5">
        <f t="shared" si="109"/>
        <v>6.1686842105263162</v>
      </c>
    </row>
    <row r="253" spans="1:31" ht="12.75" customHeight="1" x14ac:dyDescent="0.35">
      <c r="A253" s="17" t="s">
        <v>584</v>
      </c>
      <c r="B253" s="17" t="s">
        <v>585</v>
      </c>
      <c r="C253" s="17" t="s">
        <v>543</v>
      </c>
      <c r="D253" s="18">
        <v>35611</v>
      </c>
      <c r="E253" s="17" t="s">
        <v>118</v>
      </c>
      <c r="F253" s="19">
        <v>50</v>
      </c>
      <c r="G253" s="17">
        <v>24</v>
      </c>
      <c r="H253" s="17">
        <v>10</v>
      </c>
      <c r="I253" s="20">
        <f t="shared" si="102"/>
        <v>298</v>
      </c>
      <c r="J253" s="21">
        <v>40.47</v>
      </c>
      <c r="K253" s="18">
        <v>44804</v>
      </c>
      <c r="L253" s="21">
        <v>19.989999999999998</v>
      </c>
      <c r="M253" s="21">
        <v>20.48</v>
      </c>
      <c r="N253" s="21">
        <v>0.54</v>
      </c>
      <c r="O253" s="21">
        <f t="shared" si="103"/>
        <v>0.27</v>
      </c>
      <c r="P253" s="21">
        <v>0.81</v>
      </c>
      <c r="Q253" s="21">
        <v>20.21</v>
      </c>
      <c r="S253" s="21">
        <f t="shared" si="107"/>
        <v>21.02</v>
      </c>
      <c r="T253" s="19">
        <v>62.5</v>
      </c>
      <c r="U253" s="19">
        <f t="shared" si="104"/>
        <v>12.5</v>
      </c>
      <c r="V253" s="22">
        <f t="shared" si="105"/>
        <v>150</v>
      </c>
      <c r="W253" s="5">
        <f t="shared" si="108"/>
        <v>456</v>
      </c>
      <c r="X253" s="21">
        <f t="shared" si="110"/>
        <v>4.6096491228070177E-2</v>
      </c>
      <c r="Y253" s="21">
        <f t="shared" si="111"/>
        <v>0.55315789473684207</v>
      </c>
      <c r="Z253" s="21">
        <f t="shared" si="106"/>
        <v>20.466842105263158</v>
      </c>
      <c r="AA253" s="21">
        <f t="shared" si="112"/>
        <v>0.25684210526315709</v>
      </c>
      <c r="AC253" s="5">
        <v>0.55315789473684207</v>
      </c>
      <c r="AD253" s="5">
        <v>0</v>
      </c>
      <c r="AE253" s="5">
        <f t="shared" si="109"/>
        <v>0.55315789473684207</v>
      </c>
    </row>
    <row r="254" spans="1:31" ht="12.75" customHeight="1" x14ac:dyDescent="0.35">
      <c r="A254" s="17" t="s">
        <v>586</v>
      </c>
      <c r="B254" s="17" t="s">
        <v>587</v>
      </c>
      <c r="C254" s="17" t="s">
        <v>463</v>
      </c>
      <c r="D254" s="18">
        <v>35611</v>
      </c>
      <c r="E254" s="17" t="s">
        <v>118</v>
      </c>
      <c r="F254" s="19">
        <v>50</v>
      </c>
      <c r="G254" s="17">
        <v>24</v>
      </c>
      <c r="H254" s="17">
        <v>10</v>
      </c>
      <c r="I254" s="20">
        <f t="shared" si="102"/>
        <v>298</v>
      </c>
      <c r="J254" s="21">
        <v>689.11</v>
      </c>
      <c r="K254" s="18">
        <v>44804</v>
      </c>
      <c r="L254" s="21">
        <v>339.91</v>
      </c>
      <c r="M254" s="21">
        <v>349.2</v>
      </c>
      <c r="N254" s="21">
        <v>9.18</v>
      </c>
      <c r="O254" s="21">
        <f t="shared" si="103"/>
        <v>4.59</v>
      </c>
      <c r="P254" s="21">
        <v>13.78</v>
      </c>
      <c r="Q254" s="21">
        <v>344.6</v>
      </c>
      <c r="S254" s="21">
        <f t="shared" si="107"/>
        <v>358.38</v>
      </c>
      <c r="T254" s="19">
        <v>62.5</v>
      </c>
      <c r="U254" s="19">
        <f t="shared" si="104"/>
        <v>12.5</v>
      </c>
      <c r="V254" s="22">
        <f t="shared" si="105"/>
        <v>150</v>
      </c>
      <c r="W254" s="5">
        <f t="shared" si="108"/>
        <v>456</v>
      </c>
      <c r="X254" s="21">
        <f t="shared" si="110"/>
        <v>0.78592105263157896</v>
      </c>
      <c r="Y254" s="21">
        <f t="shared" si="111"/>
        <v>9.4310526315789467</v>
      </c>
      <c r="Z254" s="21">
        <f t="shared" si="106"/>
        <v>348.94894736842105</v>
      </c>
      <c r="AA254" s="21">
        <f t="shared" si="112"/>
        <v>4.3489473684210225</v>
      </c>
      <c r="AC254" s="5">
        <v>9.4310526315789467</v>
      </c>
      <c r="AD254" s="5">
        <v>0</v>
      </c>
      <c r="AE254" s="5">
        <f t="shared" si="109"/>
        <v>9.4310526315789467</v>
      </c>
    </row>
    <row r="255" spans="1:31" ht="12.75" customHeight="1" x14ac:dyDescent="0.35">
      <c r="A255" s="17" t="s">
        <v>588</v>
      </c>
      <c r="B255" s="17" t="s">
        <v>589</v>
      </c>
      <c r="C255" s="17" t="s">
        <v>405</v>
      </c>
      <c r="D255" s="18">
        <v>35611</v>
      </c>
      <c r="E255" s="17" t="s">
        <v>118</v>
      </c>
      <c r="F255" s="19">
        <v>50</v>
      </c>
      <c r="G255" s="17">
        <v>24</v>
      </c>
      <c r="H255" s="17">
        <v>10</v>
      </c>
      <c r="I255" s="20">
        <f t="shared" si="102"/>
        <v>298</v>
      </c>
      <c r="J255" s="21">
        <v>117.26</v>
      </c>
      <c r="K255" s="18">
        <v>44804</v>
      </c>
      <c r="L255" s="21">
        <v>57.96</v>
      </c>
      <c r="M255" s="21">
        <v>59.3</v>
      </c>
      <c r="N255" s="21">
        <v>1.56</v>
      </c>
      <c r="O255" s="21">
        <f t="shared" si="103"/>
        <v>0.78</v>
      </c>
      <c r="P255" s="21">
        <v>2.35</v>
      </c>
      <c r="Q255" s="21">
        <v>58.51</v>
      </c>
      <c r="S255" s="21">
        <f t="shared" si="107"/>
        <v>60.86</v>
      </c>
      <c r="T255" s="19">
        <v>62.5</v>
      </c>
      <c r="U255" s="19">
        <f t="shared" si="104"/>
        <v>12.5</v>
      </c>
      <c r="V255" s="22">
        <f t="shared" si="105"/>
        <v>150</v>
      </c>
      <c r="W255" s="5">
        <f t="shared" si="108"/>
        <v>456</v>
      </c>
      <c r="X255" s="21">
        <f t="shared" si="110"/>
        <v>0.13346491228070176</v>
      </c>
      <c r="Y255" s="21">
        <f t="shared" si="111"/>
        <v>1.601578947368421</v>
      </c>
      <c r="Z255" s="21">
        <f t="shared" si="106"/>
        <v>59.258421052631576</v>
      </c>
      <c r="AA255" s="21">
        <f t="shared" si="112"/>
        <v>0.74842105263157777</v>
      </c>
      <c r="AC255" s="5">
        <v>1.601578947368421</v>
      </c>
      <c r="AD255" s="5">
        <v>0</v>
      </c>
      <c r="AE255" s="5">
        <f t="shared" si="109"/>
        <v>1.601578947368421</v>
      </c>
    </row>
    <row r="256" spans="1:31" ht="12.75" customHeight="1" x14ac:dyDescent="0.35">
      <c r="A256" s="17" t="s">
        <v>590</v>
      </c>
      <c r="B256" s="17" t="s">
        <v>591</v>
      </c>
      <c r="C256" s="17" t="s">
        <v>525</v>
      </c>
      <c r="D256" s="18">
        <v>35976</v>
      </c>
      <c r="E256" s="17" t="s">
        <v>118</v>
      </c>
      <c r="F256" s="19">
        <v>50</v>
      </c>
      <c r="G256" s="17">
        <v>25</v>
      </c>
      <c r="H256" s="17">
        <v>10</v>
      </c>
      <c r="I256" s="20">
        <f t="shared" si="102"/>
        <v>310</v>
      </c>
      <c r="J256" s="21">
        <v>7366.49</v>
      </c>
      <c r="K256" s="18">
        <v>44804</v>
      </c>
      <c r="L256" s="21">
        <v>3486.82</v>
      </c>
      <c r="M256" s="21">
        <v>3879.67</v>
      </c>
      <c r="N256" s="21">
        <v>98.22</v>
      </c>
      <c r="O256" s="21">
        <f t="shared" si="103"/>
        <v>49.11</v>
      </c>
      <c r="P256" s="21">
        <v>147.33000000000001</v>
      </c>
      <c r="Q256" s="21">
        <v>3830.56</v>
      </c>
      <c r="S256" s="21">
        <f t="shared" si="107"/>
        <v>3977.89</v>
      </c>
      <c r="T256" s="19">
        <v>62.5</v>
      </c>
      <c r="U256" s="19">
        <f t="shared" si="104"/>
        <v>12.5</v>
      </c>
      <c r="V256" s="22">
        <f t="shared" si="105"/>
        <v>150</v>
      </c>
      <c r="W256" s="5">
        <f t="shared" si="108"/>
        <v>468</v>
      </c>
      <c r="X256" s="21">
        <f t="shared" si="110"/>
        <v>8.4997649572649578</v>
      </c>
      <c r="Y256" s="21">
        <f t="shared" si="111"/>
        <v>101.99717948717949</v>
      </c>
      <c r="Z256" s="21">
        <f t="shared" si="106"/>
        <v>3875.8928205128204</v>
      </c>
      <c r="AA256" s="21">
        <f t="shared" si="112"/>
        <v>45.33282051282049</v>
      </c>
      <c r="AC256" s="5">
        <v>101.99717948717949</v>
      </c>
      <c r="AD256" s="5">
        <v>0</v>
      </c>
      <c r="AE256" s="5">
        <f t="shared" si="109"/>
        <v>101.99717948717949</v>
      </c>
    </row>
    <row r="257" spans="1:31" ht="12.75" customHeight="1" x14ac:dyDescent="0.35">
      <c r="A257" s="17" t="s">
        <v>592</v>
      </c>
      <c r="B257" s="17" t="s">
        <v>593</v>
      </c>
      <c r="C257" s="17" t="s">
        <v>445</v>
      </c>
      <c r="D257" s="18">
        <v>35976</v>
      </c>
      <c r="E257" s="17" t="s">
        <v>118</v>
      </c>
      <c r="F257" s="19">
        <v>50</v>
      </c>
      <c r="G257" s="17">
        <v>25</v>
      </c>
      <c r="H257" s="17">
        <v>10</v>
      </c>
      <c r="I257" s="20">
        <f t="shared" si="102"/>
        <v>310</v>
      </c>
      <c r="J257" s="21">
        <v>597.07000000000005</v>
      </c>
      <c r="K257" s="18">
        <v>44804</v>
      </c>
      <c r="L257" s="21">
        <v>282.58999999999997</v>
      </c>
      <c r="M257" s="21">
        <v>314.48</v>
      </c>
      <c r="N257" s="21">
        <v>7.96</v>
      </c>
      <c r="O257" s="21">
        <f t="shared" si="103"/>
        <v>3.98</v>
      </c>
      <c r="P257" s="21">
        <v>11.94</v>
      </c>
      <c r="Q257" s="21">
        <v>310.5</v>
      </c>
      <c r="S257" s="21">
        <f t="shared" si="107"/>
        <v>322.44</v>
      </c>
      <c r="T257" s="19">
        <v>62.5</v>
      </c>
      <c r="U257" s="19">
        <f t="shared" si="104"/>
        <v>12.5</v>
      </c>
      <c r="V257" s="22">
        <f t="shared" si="105"/>
        <v>150</v>
      </c>
      <c r="W257" s="5">
        <f t="shared" si="108"/>
        <v>468</v>
      </c>
      <c r="X257" s="21">
        <f t="shared" si="110"/>
        <v>0.68897435897435899</v>
      </c>
      <c r="Y257" s="21">
        <f t="shared" si="111"/>
        <v>8.2676923076923075</v>
      </c>
      <c r="Z257" s="21">
        <f t="shared" si="106"/>
        <v>314.1723076923077</v>
      </c>
      <c r="AA257" s="21">
        <f t="shared" si="112"/>
        <v>3.6723076923076974</v>
      </c>
      <c r="AC257" s="5">
        <v>8.2676923076923075</v>
      </c>
      <c r="AD257" s="5">
        <v>0</v>
      </c>
      <c r="AE257" s="5">
        <f t="shared" si="109"/>
        <v>8.2676923076923075</v>
      </c>
    </row>
    <row r="258" spans="1:31" ht="12.75" customHeight="1" x14ac:dyDescent="0.35">
      <c r="A258" s="17" t="s">
        <v>594</v>
      </c>
      <c r="B258" s="17" t="s">
        <v>595</v>
      </c>
      <c r="C258" s="17" t="s">
        <v>596</v>
      </c>
      <c r="D258" s="18">
        <v>35976</v>
      </c>
      <c r="E258" s="17" t="s">
        <v>118</v>
      </c>
      <c r="F258" s="19">
        <v>50</v>
      </c>
      <c r="G258" s="17">
        <v>25</v>
      </c>
      <c r="H258" s="17">
        <v>10</v>
      </c>
      <c r="I258" s="20">
        <f t="shared" si="102"/>
        <v>310</v>
      </c>
      <c r="J258" s="21">
        <v>2224.66</v>
      </c>
      <c r="K258" s="18">
        <v>44804</v>
      </c>
      <c r="L258" s="21">
        <v>1052.94</v>
      </c>
      <c r="M258" s="21">
        <v>1171.72</v>
      </c>
      <c r="N258" s="21">
        <v>29.66</v>
      </c>
      <c r="O258" s="21">
        <f t="shared" si="103"/>
        <v>14.83</v>
      </c>
      <c r="P258" s="21">
        <v>44.49</v>
      </c>
      <c r="Q258" s="21">
        <v>1156.8900000000001</v>
      </c>
      <c r="S258" s="21">
        <f t="shared" si="107"/>
        <v>1201.3800000000001</v>
      </c>
      <c r="T258" s="19">
        <v>62.5</v>
      </c>
      <c r="U258" s="19">
        <f t="shared" si="104"/>
        <v>12.5</v>
      </c>
      <c r="V258" s="22">
        <f t="shared" si="105"/>
        <v>150</v>
      </c>
      <c r="W258" s="5">
        <f t="shared" si="108"/>
        <v>468</v>
      </c>
      <c r="X258" s="21">
        <f t="shared" si="110"/>
        <v>2.5670512820512821</v>
      </c>
      <c r="Y258" s="21">
        <f t="shared" si="111"/>
        <v>30.804615384615385</v>
      </c>
      <c r="Z258" s="21">
        <f t="shared" si="106"/>
        <v>1170.5753846153848</v>
      </c>
      <c r="AA258" s="21">
        <f t="shared" si="112"/>
        <v>13.685384615384692</v>
      </c>
      <c r="AC258" s="5">
        <v>30.804615384615385</v>
      </c>
      <c r="AD258" s="5">
        <v>0</v>
      </c>
      <c r="AE258" s="5">
        <f t="shared" si="109"/>
        <v>30.804615384615385</v>
      </c>
    </row>
    <row r="259" spans="1:31" ht="12.75" customHeight="1" x14ac:dyDescent="0.35">
      <c r="A259" s="17" t="s">
        <v>597</v>
      </c>
      <c r="B259" s="17" t="s">
        <v>598</v>
      </c>
      <c r="C259" s="17" t="s">
        <v>454</v>
      </c>
      <c r="D259" s="18">
        <v>35976</v>
      </c>
      <c r="E259" s="17" t="s">
        <v>118</v>
      </c>
      <c r="F259" s="19">
        <v>50</v>
      </c>
      <c r="G259" s="17">
        <v>25</v>
      </c>
      <c r="H259" s="17">
        <v>10</v>
      </c>
      <c r="I259" s="20">
        <f t="shared" si="102"/>
        <v>310</v>
      </c>
      <c r="J259" s="21">
        <v>780.84</v>
      </c>
      <c r="K259" s="18">
        <v>44804</v>
      </c>
      <c r="L259" s="21">
        <v>369.67</v>
      </c>
      <c r="M259" s="21">
        <v>411.17</v>
      </c>
      <c r="N259" s="21">
        <v>10.41</v>
      </c>
      <c r="O259" s="21">
        <f t="shared" si="103"/>
        <v>5.2050000000000001</v>
      </c>
      <c r="P259" s="21">
        <v>15.62</v>
      </c>
      <c r="Q259" s="21">
        <v>405.96</v>
      </c>
      <c r="S259" s="21">
        <f t="shared" si="107"/>
        <v>421.58000000000004</v>
      </c>
      <c r="T259" s="19">
        <v>62.5</v>
      </c>
      <c r="U259" s="19">
        <f t="shared" si="104"/>
        <v>12.5</v>
      </c>
      <c r="V259" s="22">
        <f t="shared" si="105"/>
        <v>150</v>
      </c>
      <c r="W259" s="5">
        <f t="shared" si="108"/>
        <v>468</v>
      </c>
      <c r="X259" s="21">
        <f t="shared" si="110"/>
        <v>0.90081196581196588</v>
      </c>
      <c r="Y259" s="21">
        <f t="shared" si="111"/>
        <v>10.80974358974359</v>
      </c>
      <c r="Z259" s="21">
        <f t="shared" si="106"/>
        <v>410.77025641025648</v>
      </c>
      <c r="AA259" s="21">
        <f t="shared" si="112"/>
        <v>4.8102564102564997</v>
      </c>
      <c r="AC259" s="5">
        <v>10.80974358974359</v>
      </c>
      <c r="AD259" s="5">
        <v>0</v>
      </c>
      <c r="AE259" s="5">
        <f t="shared" si="109"/>
        <v>10.80974358974359</v>
      </c>
    </row>
    <row r="260" spans="1:31" ht="12.75" customHeight="1" x14ac:dyDescent="0.35">
      <c r="A260" s="17" t="s">
        <v>599</v>
      </c>
      <c r="B260" s="17" t="s">
        <v>600</v>
      </c>
      <c r="C260" s="17" t="s">
        <v>601</v>
      </c>
      <c r="D260" s="18">
        <v>35976</v>
      </c>
      <c r="E260" s="17" t="s">
        <v>118</v>
      </c>
      <c r="F260" s="19">
        <v>50</v>
      </c>
      <c r="G260" s="17">
        <v>25</v>
      </c>
      <c r="H260" s="17">
        <v>10</v>
      </c>
      <c r="I260" s="20">
        <f t="shared" si="102"/>
        <v>310</v>
      </c>
      <c r="J260" s="21">
        <v>383.43</v>
      </c>
      <c r="K260" s="18">
        <v>44804</v>
      </c>
      <c r="L260" s="21">
        <v>181.53</v>
      </c>
      <c r="M260" s="21">
        <v>201.9</v>
      </c>
      <c r="N260" s="21">
        <v>5.1100000000000003</v>
      </c>
      <c r="O260" s="21">
        <f t="shared" si="103"/>
        <v>2.5550000000000002</v>
      </c>
      <c r="P260" s="21">
        <v>7.67</v>
      </c>
      <c r="Q260" s="21">
        <v>199.34</v>
      </c>
      <c r="S260" s="21">
        <f t="shared" si="107"/>
        <v>207.01000000000002</v>
      </c>
      <c r="T260" s="19">
        <v>62.5</v>
      </c>
      <c r="U260" s="19">
        <f t="shared" si="104"/>
        <v>12.5</v>
      </c>
      <c r="V260" s="22">
        <f t="shared" si="105"/>
        <v>150</v>
      </c>
      <c r="W260" s="5">
        <f t="shared" si="108"/>
        <v>468</v>
      </c>
      <c r="X260" s="21">
        <f t="shared" si="110"/>
        <v>0.44232905982905985</v>
      </c>
      <c r="Y260" s="21">
        <f t="shared" si="111"/>
        <v>5.3079487179487179</v>
      </c>
      <c r="Z260" s="21">
        <f t="shared" si="106"/>
        <v>201.70205128205131</v>
      </c>
      <c r="AA260" s="21">
        <f t="shared" si="112"/>
        <v>2.3620512820513113</v>
      </c>
      <c r="AC260" s="5">
        <v>5.3079487179487179</v>
      </c>
      <c r="AD260" s="5">
        <v>0</v>
      </c>
      <c r="AE260" s="5">
        <f t="shared" si="109"/>
        <v>5.3079487179487179</v>
      </c>
    </row>
    <row r="261" spans="1:31" ht="12.75" customHeight="1" x14ac:dyDescent="0.35">
      <c r="A261" s="17" t="s">
        <v>602</v>
      </c>
      <c r="B261" s="17" t="s">
        <v>603</v>
      </c>
      <c r="C261" s="17" t="s">
        <v>513</v>
      </c>
      <c r="D261" s="18">
        <v>35976</v>
      </c>
      <c r="E261" s="17" t="s">
        <v>118</v>
      </c>
      <c r="F261" s="19">
        <v>50</v>
      </c>
      <c r="G261" s="17">
        <v>25</v>
      </c>
      <c r="H261" s="17">
        <v>10</v>
      </c>
      <c r="I261" s="20">
        <f t="shared" si="102"/>
        <v>310</v>
      </c>
      <c r="J261" s="21">
        <v>82.33</v>
      </c>
      <c r="K261" s="18">
        <v>44804</v>
      </c>
      <c r="L261" s="21">
        <v>39.06</v>
      </c>
      <c r="M261" s="21">
        <v>43.27</v>
      </c>
      <c r="N261" s="21">
        <v>1.1000000000000001</v>
      </c>
      <c r="O261" s="21">
        <f t="shared" si="103"/>
        <v>0.55000000000000004</v>
      </c>
      <c r="P261" s="21">
        <v>1.65</v>
      </c>
      <c r="Q261" s="21">
        <v>42.72</v>
      </c>
      <c r="S261" s="21">
        <f t="shared" si="107"/>
        <v>44.370000000000005</v>
      </c>
      <c r="T261" s="19">
        <v>62.5</v>
      </c>
      <c r="U261" s="19">
        <f t="shared" si="104"/>
        <v>12.5</v>
      </c>
      <c r="V261" s="22">
        <f t="shared" si="105"/>
        <v>150</v>
      </c>
      <c r="W261" s="5">
        <f t="shared" si="108"/>
        <v>468</v>
      </c>
      <c r="X261" s="21">
        <f t="shared" si="110"/>
        <v>9.4807692307692315E-2</v>
      </c>
      <c r="Y261" s="21">
        <f t="shared" si="111"/>
        <v>1.1376923076923078</v>
      </c>
      <c r="Z261" s="21">
        <f t="shared" si="106"/>
        <v>43.2323076923077</v>
      </c>
      <c r="AA261" s="21">
        <f t="shared" si="112"/>
        <v>0.51230769230770079</v>
      </c>
      <c r="AC261" s="5">
        <v>1.1376923076923078</v>
      </c>
      <c r="AD261" s="5">
        <v>0</v>
      </c>
      <c r="AE261" s="5">
        <f t="shared" si="109"/>
        <v>1.1376923076923078</v>
      </c>
    </row>
    <row r="262" spans="1:31" ht="12.75" customHeight="1" x14ac:dyDescent="0.35">
      <c r="A262" s="17" t="s">
        <v>604</v>
      </c>
      <c r="B262" s="17" t="s">
        <v>605</v>
      </c>
      <c r="C262" s="17" t="s">
        <v>463</v>
      </c>
      <c r="D262" s="18">
        <v>35976</v>
      </c>
      <c r="E262" s="17" t="s">
        <v>118</v>
      </c>
      <c r="F262" s="19">
        <v>50</v>
      </c>
      <c r="G262" s="17">
        <v>25</v>
      </c>
      <c r="H262" s="17">
        <v>10</v>
      </c>
      <c r="I262" s="20">
        <f t="shared" si="102"/>
        <v>310</v>
      </c>
      <c r="J262" s="21">
        <v>545.11</v>
      </c>
      <c r="K262" s="18">
        <v>44804</v>
      </c>
      <c r="L262" s="21">
        <v>257.97000000000003</v>
      </c>
      <c r="M262" s="21">
        <v>287.14</v>
      </c>
      <c r="N262" s="21">
        <v>7.26</v>
      </c>
      <c r="O262" s="21">
        <f t="shared" si="103"/>
        <v>3.63</v>
      </c>
      <c r="P262" s="21">
        <v>10.9</v>
      </c>
      <c r="Q262" s="21">
        <v>283.5</v>
      </c>
      <c r="S262" s="21">
        <f t="shared" si="107"/>
        <v>294.39999999999998</v>
      </c>
      <c r="T262" s="19">
        <v>62.5</v>
      </c>
      <c r="U262" s="19">
        <f t="shared" si="104"/>
        <v>12.5</v>
      </c>
      <c r="V262" s="22">
        <f t="shared" si="105"/>
        <v>150</v>
      </c>
      <c r="W262" s="5">
        <f t="shared" si="108"/>
        <v>468</v>
      </c>
      <c r="X262" s="21">
        <f t="shared" si="110"/>
        <v>0.62905982905982905</v>
      </c>
      <c r="Y262" s="21">
        <f t="shared" si="111"/>
        <v>7.5487179487179485</v>
      </c>
      <c r="Z262" s="21">
        <f t="shared" si="106"/>
        <v>286.85128205128206</v>
      </c>
      <c r="AA262" s="21">
        <f t="shared" si="112"/>
        <v>3.3512820512820554</v>
      </c>
      <c r="AC262" s="5">
        <v>7.5487179487179485</v>
      </c>
      <c r="AD262" s="5">
        <v>0</v>
      </c>
      <c r="AE262" s="5">
        <f t="shared" si="109"/>
        <v>7.5487179487179485</v>
      </c>
    </row>
    <row r="263" spans="1:31" ht="12.75" customHeight="1" x14ac:dyDescent="0.35">
      <c r="A263" s="17" t="s">
        <v>606</v>
      </c>
      <c r="B263" s="17" t="s">
        <v>607</v>
      </c>
      <c r="C263" s="17" t="s">
        <v>405</v>
      </c>
      <c r="D263" s="18">
        <v>35976</v>
      </c>
      <c r="E263" s="17" t="s">
        <v>118</v>
      </c>
      <c r="F263" s="19">
        <v>50</v>
      </c>
      <c r="G263" s="17">
        <v>25</v>
      </c>
      <c r="H263" s="17">
        <v>10</v>
      </c>
      <c r="I263" s="20">
        <f t="shared" si="102"/>
        <v>310</v>
      </c>
      <c r="J263" s="21">
        <v>46492.62</v>
      </c>
      <c r="K263" s="18">
        <v>44804</v>
      </c>
      <c r="L263" s="21">
        <v>22006.46</v>
      </c>
      <c r="M263" s="21">
        <v>24486.16</v>
      </c>
      <c r="N263" s="21">
        <v>619.9</v>
      </c>
      <c r="O263" s="21">
        <f t="shared" si="103"/>
        <v>309.95</v>
      </c>
      <c r="P263" s="21">
        <v>929.85</v>
      </c>
      <c r="Q263" s="21">
        <v>24176.21</v>
      </c>
      <c r="S263" s="21">
        <f t="shared" si="107"/>
        <v>25106.06</v>
      </c>
      <c r="T263" s="19">
        <v>62.5</v>
      </c>
      <c r="U263" s="19">
        <f t="shared" si="104"/>
        <v>12.5</v>
      </c>
      <c r="V263" s="22">
        <f t="shared" si="105"/>
        <v>150</v>
      </c>
      <c r="W263" s="5">
        <f t="shared" si="108"/>
        <v>468</v>
      </c>
      <c r="X263" s="21">
        <f t="shared" si="110"/>
        <v>53.645427350427354</v>
      </c>
      <c r="Y263" s="21">
        <f t="shared" si="111"/>
        <v>643.74512820512825</v>
      </c>
      <c r="Z263" s="21">
        <f t="shared" si="106"/>
        <v>24462.314871794872</v>
      </c>
      <c r="AA263" s="21">
        <f t="shared" si="112"/>
        <v>286.10487179487245</v>
      </c>
      <c r="AC263" s="5">
        <v>643.74512820512825</v>
      </c>
      <c r="AD263" s="5">
        <v>0</v>
      </c>
      <c r="AE263" s="5">
        <f t="shared" si="109"/>
        <v>643.74512820512825</v>
      </c>
    </row>
    <row r="264" spans="1:31" ht="12.75" customHeight="1" x14ac:dyDescent="0.35">
      <c r="A264" s="17" t="s">
        <v>608</v>
      </c>
      <c r="B264" s="17" t="s">
        <v>609</v>
      </c>
      <c r="C264" s="17" t="s">
        <v>610</v>
      </c>
      <c r="D264" s="18">
        <v>35976</v>
      </c>
      <c r="E264" s="17" t="s">
        <v>118</v>
      </c>
      <c r="F264" s="19">
        <v>50</v>
      </c>
      <c r="G264" s="17">
        <v>25</v>
      </c>
      <c r="H264" s="17">
        <v>10</v>
      </c>
      <c r="I264" s="20">
        <f t="shared" si="102"/>
        <v>310</v>
      </c>
      <c r="J264" s="21">
        <v>1362.79</v>
      </c>
      <c r="K264" s="18">
        <v>44804</v>
      </c>
      <c r="L264" s="21">
        <v>645.45000000000005</v>
      </c>
      <c r="M264" s="21">
        <v>717.34</v>
      </c>
      <c r="N264" s="21">
        <v>18.170000000000002</v>
      </c>
      <c r="O264" s="21">
        <f t="shared" si="103"/>
        <v>9.0850000000000009</v>
      </c>
      <c r="P264" s="21">
        <v>27.26</v>
      </c>
      <c r="Q264" s="21">
        <v>708.25</v>
      </c>
      <c r="S264" s="21">
        <f t="shared" si="107"/>
        <v>735.51</v>
      </c>
      <c r="T264" s="19">
        <v>62.5</v>
      </c>
      <c r="U264" s="19">
        <f t="shared" si="104"/>
        <v>12.5</v>
      </c>
      <c r="V264" s="22">
        <f t="shared" si="105"/>
        <v>150</v>
      </c>
      <c r="W264" s="5">
        <f t="shared" si="108"/>
        <v>468</v>
      </c>
      <c r="X264" s="21">
        <f t="shared" si="110"/>
        <v>1.5716025641025642</v>
      </c>
      <c r="Y264" s="21">
        <f t="shared" si="111"/>
        <v>18.85923076923077</v>
      </c>
      <c r="Z264" s="21">
        <f t="shared" si="106"/>
        <v>716.65076923076924</v>
      </c>
      <c r="AA264" s="21">
        <f t="shared" si="112"/>
        <v>8.4007692307692423</v>
      </c>
      <c r="AC264" s="5">
        <v>18.85923076923077</v>
      </c>
      <c r="AD264" s="5">
        <v>0</v>
      </c>
      <c r="AE264" s="5">
        <f t="shared" si="109"/>
        <v>18.85923076923077</v>
      </c>
    </row>
    <row r="265" spans="1:31" ht="12.75" customHeight="1" x14ac:dyDescent="0.35">
      <c r="A265" s="17" t="s">
        <v>611</v>
      </c>
      <c r="B265" s="17" t="s">
        <v>612</v>
      </c>
      <c r="C265" s="17" t="s">
        <v>613</v>
      </c>
      <c r="D265" s="18">
        <v>35976</v>
      </c>
      <c r="E265" s="17" t="s">
        <v>118</v>
      </c>
      <c r="F265" s="19">
        <v>50</v>
      </c>
      <c r="G265" s="17">
        <v>25</v>
      </c>
      <c r="H265" s="17">
        <v>10</v>
      </c>
      <c r="I265" s="20">
        <f t="shared" si="102"/>
        <v>310</v>
      </c>
      <c r="J265" s="21">
        <v>20339.45</v>
      </c>
      <c r="K265" s="18">
        <v>44804</v>
      </c>
      <c r="L265" s="21">
        <v>9627.3700000000008</v>
      </c>
      <c r="M265" s="21">
        <v>10712.08</v>
      </c>
      <c r="N265" s="21">
        <v>271.19</v>
      </c>
      <c r="O265" s="21">
        <f t="shared" si="103"/>
        <v>135.595</v>
      </c>
      <c r="P265" s="21">
        <v>406.79</v>
      </c>
      <c r="Q265" s="21">
        <v>10576.48</v>
      </c>
      <c r="S265" s="21">
        <f t="shared" si="107"/>
        <v>10983.27</v>
      </c>
      <c r="T265" s="19">
        <v>62.5</v>
      </c>
      <c r="U265" s="19">
        <f t="shared" si="104"/>
        <v>12.5</v>
      </c>
      <c r="V265" s="22">
        <f t="shared" si="105"/>
        <v>150</v>
      </c>
      <c r="W265" s="5">
        <f t="shared" si="108"/>
        <v>468</v>
      </c>
      <c r="X265" s="21">
        <f t="shared" si="110"/>
        <v>23.468525641025643</v>
      </c>
      <c r="Y265" s="21">
        <f t="shared" si="111"/>
        <v>281.62230769230769</v>
      </c>
      <c r="Z265" s="21">
        <f t="shared" si="106"/>
        <v>10701.647692307693</v>
      </c>
      <c r="AA265" s="21">
        <f t="shared" si="112"/>
        <v>125.16769230769387</v>
      </c>
      <c r="AC265" s="5">
        <v>281.62230769230769</v>
      </c>
      <c r="AD265" s="5">
        <v>0</v>
      </c>
      <c r="AE265" s="5">
        <f t="shared" si="109"/>
        <v>281.62230769230769</v>
      </c>
    </row>
    <row r="266" spans="1:31" ht="12.75" customHeight="1" x14ac:dyDescent="0.35">
      <c r="A266" s="17" t="s">
        <v>614</v>
      </c>
      <c r="B266" s="17" t="s">
        <v>615</v>
      </c>
      <c r="C266" s="17" t="s">
        <v>495</v>
      </c>
      <c r="D266" s="18">
        <v>35976</v>
      </c>
      <c r="E266" s="17" t="s">
        <v>118</v>
      </c>
      <c r="F266" s="19">
        <v>50</v>
      </c>
      <c r="G266" s="17">
        <v>25</v>
      </c>
      <c r="H266" s="17">
        <v>10</v>
      </c>
      <c r="I266" s="20">
        <f t="shared" si="102"/>
        <v>310</v>
      </c>
      <c r="J266" s="21">
        <v>131.06</v>
      </c>
      <c r="K266" s="18">
        <v>44804</v>
      </c>
      <c r="L266" s="21">
        <v>62.01</v>
      </c>
      <c r="M266" s="21">
        <v>69.05</v>
      </c>
      <c r="N266" s="21">
        <v>1.74</v>
      </c>
      <c r="O266" s="21">
        <f t="shared" si="103"/>
        <v>0.87</v>
      </c>
      <c r="P266" s="21">
        <v>2.62</v>
      </c>
      <c r="Q266" s="21">
        <v>68.17</v>
      </c>
      <c r="S266" s="21">
        <f t="shared" si="107"/>
        <v>70.789999999999992</v>
      </c>
      <c r="T266" s="19">
        <v>62.5</v>
      </c>
      <c r="U266" s="19">
        <f t="shared" si="104"/>
        <v>12.5</v>
      </c>
      <c r="V266" s="22">
        <f t="shared" si="105"/>
        <v>150</v>
      </c>
      <c r="W266" s="5">
        <f t="shared" si="108"/>
        <v>468</v>
      </c>
      <c r="X266" s="21">
        <f t="shared" si="110"/>
        <v>0.15126068376068375</v>
      </c>
      <c r="Y266" s="21">
        <f t="shared" si="111"/>
        <v>1.8151282051282049</v>
      </c>
      <c r="Z266" s="21">
        <f t="shared" si="106"/>
        <v>68.974871794871788</v>
      </c>
      <c r="AA266" s="21">
        <f t="shared" si="112"/>
        <v>0.80487179487178651</v>
      </c>
      <c r="AC266" s="5">
        <v>1.8151282051282049</v>
      </c>
      <c r="AD266" s="5">
        <v>0</v>
      </c>
      <c r="AE266" s="5">
        <f t="shared" si="109"/>
        <v>1.8151282051282049</v>
      </c>
    </row>
    <row r="267" spans="1:31" ht="12.75" customHeight="1" x14ac:dyDescent="0.35">
      <c r="A267" s="17" t="s">
        <v>616</v>
      </c>
      <c r="B267" s="17" t="s">
        <v>617</v>
      </c>
      <c r="C267" s="17" t="s">
        <v>451</v>
      </c>
      <c r="D267" s="18">
        <v>35976</v>
      </c>
      <c r="E267" s="17" t="s">
        <v>118</v>
      </c>
      <c r="F267" s="19">
        <v>50</v>
      </c>
      <c r="G267" s="17">
        <v>25</v>
      </c>
      <c r="H267" s="17">
        <v>10</v>
      </c>
      <c r="I267" s="20">
        <f t="shared" si="102"/>
        <v>310</v>
      </c>
      <c r="J267" s="21">
        <v>2589</v>
      </c>
      <c r="K267" s="18">
        <v>44804</v>
      </c>
      <c r="L267" s="21">
        <v>1410.79</v>
      </c>
      <c r="M267" s="21">
        <v>1178.21</v>
      </c>
      <c r="N267" s="21">
        <v>34.520000000000003</v>
      </c>
      <c r="O267" s="21">
        <f t="shared" si="103"/>
        <v>17.260000000000002</v>
      </c>
      <c r="P267" s="21">
        <v>51.78</v>
      </c>
      <c r="Q267" s="21">
        <v>1160.95</v>
      </c>
      <c r="S267" s="21">
        <f t="shared" si="107"/>
        <v>1212.73</v>
      </c>
      <c r="T267" s="19">
        <v>62.5</v>
      </c>
      <c r="U267" s="19">
        <f t="shared" si="104"/>
        <v>12.5</v>
      </c>
      <c r="V267" s="22">
        <f t="shared" si="105"/>
        <v>150</v>
      </c>
      <c r="W267" s="5">
        <f t="shared" si="108"/>
        <v>468</v>
      </c>
      <c r="X267" s="21">
        <f t="shared" si="110"/>
        <v>2.591303418803419</v>
      </c>
      <c r="Y267" s="21">
        <f t="shared" si="111"/>
        <v>31.095641025641029</v>
      </c>
      <c r="Z267" s="21">
        <f t="shared" si="106"/>
        <v>1181.634358974359</v>
      </c>
      <c r="AA267" s="21">
        <f t="shared" si="112"/>
        <v>20.684358974358929</v>
      </c>
      <c r="AC267" s="5">
        <v>31.095641025641029</v>
      </c>
      <c r="AD267" s="5">
        <v>0</v>
      </c>
      <c r="AE267" s="5">
        <f t="shared" si="109"/>
        <v>31.095641025641029</v>
      </c>
    </row>
    <row r="268" spans="1:31" ht="12.75" customHeight="1" x14ac:dyDescent="0.35">
      <c r="A268" s="17" t="s">
        <v>618</v>
      </c>
      <c r="B268" s="17" t="s">
        <v>619</v>
      </c>
      <c r="C268" s="17" t="s">
        <v>620</v>
      </c>
      <c r="D268" s="18">
        <v>36342</v>
      </c>
      <c r="E268" s="17" t="s">
        <v>118</v>
      </c>
      <c r="F268" s="19">
        <v>50</v>
      </c>
      <c r="G268" s="17">
        <v>26</v>
      </c>
      <c r="H268" s="17">
        <v>10</v>
      </c>
      <c r="I268" s="20">
        <f t="shared" si="102"/>
        <v>322</v>
      </c>
      <c r="J268" s="21">
        <v>7471.97</v>
      </c>
      <c r="K268" s="18">
        <v>44804</v>
      </c>
      <c r="L268" s="21">
        <v>3462.02</v>
      </c>
      <c r="M268" s="21">
        <v>4009.95</v>
      </c>
      <c r="N268" s="21">
        <v>99.62</v>
      </c>
      <c r="O268" s="21">
        <f t="shared" si="103"/>
        <v>49.81</v>
      </c>
      <c r="P268" s="21">
        <v>149.44</v>
      </c>
      <c r="Q268" s="21">
        <v>3960.13</v>
      </c>
      <c r="S268" s="21">
        <f t="shared" si="107"/>
        <v>4109.57</v>
      </c>
      <c r="T268" s="19">
        <v>62.5</v>
      </c>
      <c r="U268" s="19">
        <f t="shared" si="104"/>
        <v>12.5</v>
      </c>
      <c r="V268" s="22">
        <f t="shared" si="105"/>
        <v>150</v>
      </c>
      <c r="W268" s="5">
        <f t="shared" si="108"/>
        <v>480</v>
      </c>
      <c r="X268" s="21">
        <f t="shared" si="110"/>
        <v>8.5616041666666653</v>
      </c>
      <c r="Y268" s="21">
        <f t="shared" si="111"/>
        <v>102.73924999999998</v>
      </c>
      <c r="Z268" s="21">
        <f t="shared" si="106"/>
        <v>4006.8307499999996</v>
      </c>
      <c r="AA268" s="21">
        <f t="shared" si="112"/>
        <v>46.700749999999516</v>
      </c>
      <c r="AC268" s="5">
        <v>102.73924999999998</v>
      </c>
      <c r="AD268" s="5">
        <v>0</v>
      </c>
      <c r="AE268" s="5">
        <f t="shared" si="109"/>
        <v>102.73924999999998</v>
      </c>
    </row>
    <row r="269" spans="1:31" ht="12.75" customHeight="1" x14ac:dyDescent="0.35">
      <c r="A269" s="17" t="s">
        <v>621</v>
      </c>
      <c r="B269" s="17" t="s">
        <v>622</v>
      </c>
      <c r="C269" s="17" t="s">
        <v>623</v>
      </c>
      <c r="D269" s="18">
        <v>36342</v>
      </c>
      <c r="E269" s="17" t="s">
        <v>118</v>
      </c>
      <c r="F269" s="19">
        <v>50</v>
      </c>
      <c r="G269" s="17">
        <v>26</v>
      </c>
      <c r="H269" s="17">
        <v>10</v>
      </c>
      <c r="I269" s="20">
        <f t="shared" si="102"/>
        <v>322</v>
      </c>
      <c r="J269" s="21">
        <v>4818.13</v>
      </c>
      <c r="K269" s="18">
        <v>44804</v>
      </c>
      <c r="L269" s="21">
        <v>2232.34</v>
      </c>
      <c r="M269" s="21">
        <v>2585.79</v>
      </c>
      <c r="N269" s="21">
        <v>64.239999999999995</v>
      </c>
      <c r="O269" s="21">
        <f t="shared" si="103"/>
        <v>32.119999999999997</v>
      </c>
      <c r="P269" s="21">
        <v>96.36</v>
      </c>
      <c r="Q269" s="21">
        <v>2553.67</v>
      </c>
      <c r="S269" s="21">
        <f t="shared" si="107"/>
        <v>2650.0299999999997</v>
      </c>
      <c r="T269" s="19">
        <v>62.5</v>
      </c>
      <c r="U269" s="19">
        <f t="shared" si="104"/>
        <v>12.5</v>
      </c>
      <c r="V269" s="22">
        <f t="shared" si="105"/>
        <v>150</v>
      </c>
      <c r="W269" s="5">
        <f t="shared" si="108"/>
        <v>480</v>
      </c>
      <c r="X269" s="21">
        <f t="shared" si="110"/>
        <v>5.5208958333333324</v>
      </c>
      <c r="Y269" s="21">
        <f t="shared" si="111"/>
        <v>66.250749999999982</v>
      </c>
      <c r="Z269" s="21">
        <f t="shared" si="106"/>
        <v>2583.7792499999996</v>
      </c>
      <c r="AA269" s="21">
        <f t="shared" si="112"/>
        <v>30.10924999999952</v>
      </c>
      <c r="AC269" s="5">
        <v>66.250749999999982</v>
      </c>
      <c r="AD269" s="5">
        <v>0</v>
      </c>
      <c r="AE269" s="5">
        <f t="shared" si="109"/>
        <v>66.250749999999982</v>
      </c>
    </row>
    <row r="270" spans="1:31" ht="12.75" customHeight="1" x14ac:dyDescent="0.35">
      <c r="A270" s="17" t="s">
        <v>624</v>
      </c>
      <c r="B270" s="17" t="s">
        <v>625</v>
      </c>
      <c r="C270" s="17" t="s">
        <v>626</v>
      </c>
      <c r="D270" s="18">
        <v>36342</v>
      </c>
      <c r="E270" s="17" t="s">
        <v>118</v>
      </c>
      <c r="F270" s="19">
        <v>50</v>
      </c>
      <c r="G270" s="17">
        <v>26</v>
      </c>
      <c r="H270" s="17">
        <v>10</v>
      </c>
      <c r="I270" s="20">
        <f t="shared" si="102"/>
        <v>322</v>
      </c>
      <c r="J270" s="21">
        <v>7657.91</v>
      </c>
      <c r="K270" s="18">
        <v>44804</v>
      </c>
      <c r="L270" s="21">
        <v>3548.2</v>
      </c>
      <c r="M270" s="21">
        <v>4109.71</v>
      </c>
      <c r="N270" s="21">
        <v>102.1</v>
      </c>
      <c r="O270" s="21">
        <f t="shared" si="103"/>
        <v>51.05</v>
      </c>
      <c r="P270" s="21">
        <v>153.16</v>
      </c>
      <c r="Q270" s="21">
        <v>4058.65</v>
      </c>
      <c r="S270" s="21">
        <f t="shared" si="107"/>
        <v>4211.8100000000004</v>
      </c>
      <c r="T270" s="19">
        <v>62.5</v>
      </c>
      <c r="U270" s="19">
        <f t="shared" si="104"/>
        <v>12.5</v>
      </c>
      <c r="V270" s="22">
        <f t="shared" si="105"/>
        <v>150</v>
      </c>
      <c r="W270" s="5">
        <f t="shared" si="108"/>
        <v>480</v>
      </c>
      <c r="X270" s="21">
        <f t="shared" si="110"/>
        <v>8.7746041666666681</v>
      </c>
      <c r="Y270" s="21">
        <f t="shared" si="111"/>
        <v>105.29525000000001</v>
      </c>
      <c r="Z270" s="21">
        <f t="shared" si="106"/>
        <v>4106.5147500000003</v>
      </c>
      <c r="AA270" s="21">
        <f t="shared" si="112"/>
        <v>47.864750000000186</v>
      </c>
      <c r="AC270" s="5">
        <v>105.29525000000001</v>
      </c>
      <c r="AD270" s="5">
        <v>0</v>
      </c>
      <c r="AE270" s="5">
        <f t="shared" si="109"/>
        <v>105.29525000000001</v>
      </c>
    </row>
    <row r="271" spans="1:31" ht="12.75" customHeight="1" x14ac:dyDescent="0.35">
      <c r="A271" s="17" t="s">
        <v>627</v>
      </c>
      <c r="B271" s="17" t="s">
        <v>628</v>
      </c>
      <c r="C271" s="17" t="s">
        <v>629</v>
      </c>
      <c r="D271" s="18">
        <v>36342</v>
      </c>
      <c r="E271" s="17" t="s">
        <v>118</v>
      </c>
      <c r="F271" s="19">
        <v>50</v>
      </c>
      <c r="G271" s="17">
        <v>26</v>
      </c>
      <c r="H271" s="17">
        <v>10</v>
      </c>
      <c r="I271" s="20">
        <f t="shared" si="102"/>
        <v>322</v>
      </c>
      <c r="J271" s="21">
        <v>5863.33</v>
      </c>
      <c r="K271" s="18">
        <v>44804</v>
      </c>
      <c r="L271" s="21">
        <v>2716.75</v>
      </c>
      <c r="M271" s="21">
        <v>3146.58</v>
      </c>
      <c r="N271" s="21">
        <v>78.180000000000007</v>
      </c>
      <c r="O271" s="21">
        <f t="shared" si="103"/>
        <v>39.090000000000003</v>
      </c>
      <c r="P271" s="21">
        <v>117.27</v>
      </c>
      <c r="Q271" s="21">
        <v>3107.49</v>
      </c>
      <c r="S271" s="21">
        <f t="shared" si="107"/>
        <v>3224.7599999999998</v>
      </c>
      <c r="T271" s="19">
        <v>62.5</v>
      </c>
      <c r="U271" s="19">
        <f t="shared" si="104"/>
        <v>12.5</v>
      </c>
      <c r="V271" s="22">
        <f t="shared" si="105"/>
        <v>150</v>
      </c>
      <c r="W271" s="5">
        <f t="shared" si="108"/>
        <v>480</v>
      </c>
      <c r="X271" s="21">
        <f t="shared" si="110"/>
        <v>6.7182499999999994</v>
      </c>
      <c r="Y271" s="21">
        <f t="shared" si="111"/>
        <v>80.619</v>
      </c>
      <c r="Z271" s="21">
        <f t="shared" si="106"/>
        <v>3144.1409999999996</v>
      </c>
      <c r="AA271" s="21">
        <f t="shared" si="112"/>
        <v>36.65099999999984</v>
      </c>
      <c r="AC271" s="5">
        <v>80.619</v>
      </c>
      <c r="AD271" s="5">
        <v>0</v>
      </c>
      <c r="AE271" s="5">
        <f t="shared" si="109"/>
        <v>80.619</v>
      </c>
    </row>
    <row r="272" spans="1:31" ht="12.75" customHeight="1" x14ac:dyDescent="0.35">
      <c r="A272" s="17" t="s">
        <v>630</v>
      </c>
      <c r="B272" s="17" t="s">
        <v>631</v>
      </c>
      <c r="C272" s="17" t="s">
        <v>632</v>
      </c>
      <c r="D272" s="18">
        <v>36342</v>
      </c>
      <c r="E272" s="17" t="s">
        <v>118</v>
      </c>
      <c r="F272" s="19">
        <v>50</v>
      </c>
      <c r="G272" s="17">
        <v>26</v>
      </c>
      <c r="H272" s="17">
        <v>10</v>
      </c>
      <c r="I272" s="20">
        <f t="shared" si="102"/>
        <v>322</v>
      </c>
      <c r="J272" s="21">
        <v>-684.43</v>
      </c>
      <c r="K272" s="18">
        <v>44804</v>
      </c>
      <c r="L272" s="21">
        <v>-316.81</v>
      </c>
      <c r="M272" s="21">
        <v>-367.62</v>
      </c>
      <c r="N272" s="21">
        <v>-9.1199999999999992</v>
      </c>
      <c r="O272" s="21">
        <f t="shared" si="103"/>
        <v>-4.5599999999999996</v>
      </c>
      <c r="P272" s="21">
        <v>-13.69</v>
      </c>
      <c r="Q272" s="21">
        <v>-363.05</v>
      </c>
      <c r="S272" s="21">
        <f t="shared" si="107"/>
        <v>-376.74</v>
      </c>
      <c r="T272" s="19">
        <v>62.5</v>
      </c>
      <c r="U272" s="19">
        <f t="shared" si="104"/>
        <v>12.5</v>
      </c>
      <c r="V272" s="22">
        <f t="shared" si="105"/>
        <v>150</v>
      </c>
      <c r="W272" s="5">
        <f t="shared" si="108"/>
        <v>480</v>
      </c>
      <c r="X272" s="21">
        <f t="shared" si="110"/>
        <v>-0.78487499999999999</v>
      </c>
      <c r="Y272" s="21">
        <f t="shared" si="111"/>
        <v>-9.4184999999999999</v>
      </c>
      <c r="Z272" s="21">
        <f t="shared" si="106"/>
        <v>-367.32150000000001</v>
      </c>
      <c r="AA272" s="21">
        <f t="shared" si="112"/>
        <v>-4.2715000000000032</v>
      </c>
      <c r="AC272" s="5">
        <v>-9.4184999999999999</v>
      </c>
      <c r="AD272" s="5">
        <v>0</v>
      </c>
      <c r="AE272" s="5">
        <f t="shared" si="109"/>
        <v>-9.4184999999999999</v>
      </c>
    </row>
    <row r="273" spans="1:31" ht="12.75" customHeight="1" x14ac:dyDescent="0.35">
      <c r="A273" s="17" t="s">
        <v>633</v>
      </c>
      <c r="B273" s="17" t="s">
        <v>634</v>
      </c>
      <c r="C273" s="17" t="s">
        <v>635</v>
      </c>
      <c r="D273" s="18">
        <v>36342</v>
      </c>
      <c r="E273" s="17" t="s">
        <v>118</v>
      </c>
      <c r="F273" s="19">
        <v>50</v>
      </c>
      <c r="G273" s="17">
        <v>26</v>
      </c>
      <c r="H273" s="17">
        <v>10</v>
      </c>
      <c r="I273" s="20">
        <f t="shared" si="102"/>
        <v>322</v>
      </c>
      <c r="J273" s="21">
        <v>-1236.92</v>
      </c>
      <c r="K273" s="18">
        <v>44804</v>
      </c>
      <c r="L273" s="21">
        <v>-1236.92</v>
      </c>
      <c r="M273" s="21">
        <v>0</v>
      </c>
      <c r="N273" s="21">
        <v>0</v>
      </c>
      <c r="O273" s="21">
        <f t="shared" si="103"/>
        <v>0</v>
      </c>
      <c r="P273" s="21">
        <v>0</v>
      </c>
      <c r="Q273" s="21">
        <v>0</v>
      </c>
      <c r="S273" s="21">
        <f t="shared" si="107"/>
        <v>0</v>
      </c>
      <c r="T273" s="19">
        <v>62.5</v>
      </c>
      <c r="U273" s="19">
        <f t="shared" si="104"/>
        <v>12.5</v>
      </c>
      <c r="V273" s="22">
        <f t="shared" si="105"/>
        <v>150</v>
      </c>
      <c r="W273" s="5">
        <f t="shared" si="108"/>
        <v>480</v>
      </c>
      <c r="X273" s="21">
        <f t="shared" si="110"/>
        <v>0</v>
      </c>
      <c r="Y273" s="21">
        <f t="shared" si="111"/>
        <v>0</v>
      </c>
      <c r="Z273" s="21">
        <f t="shared" si="106"/>
        <v>0</v>
      </c>
      <c r="AA273" s="21">
        <f t="shared" si="112"/>
        <v>0</v>
      </c>
      <c r="AC273" s="5">
        <v>0</v>
      </c>
      <c r="AD273" s="5">
        <v>0</v>
      </c>
      <c r="AE273" s="5">
        <f t="shared" si="109"/>
        <v>0</v>
      </c>
    </row>
    <row r="274" spans="1:31" ht="12.75" customHeight="1" x14ac:dyDescent="0.35">
      <c r="A274" s="17" t="s">
        <v>636</v>
      </c>
      <c r="B274" s="17" t="s">
        <v>637</v>
      </c>
      <c r="C274" s="17" t="s">
        <v>638</v>
      </c>
      <c r="D274" s="18">
        <v>36342</v>
      </c>
      <c r="E274" s="17" t="s">
        <v>118</v>
      </c>
      <c r="F274" s="19">
        <v>50</v>
      </c>
      <c r="G274" s="17">
        <v>26</v>
      </c>
      <c r="H274" s="17">
        <v>10</v>
      </c>
      <c r="I274" s="20">
        <f t="shared" si="102"/>
        <v>322</v>
      </c>
      <c r="J274" s="21">
        <v>2807.44</v>
      </c>
      <c r="K274" s="18">
        <v>44804</v>
      </c>
      <c r="L274" s="21">
        <v>1300.82</v>
      </c>
      <c r="M274" s="21">
        <v>1506.62</v>
      </c>
      <c r="N274" s="21">
        <v>37.43</v>
      </c>
      <c r="O274" s="21">
        <f t="shared" si="103"/>
        <v>18.715</v>
      </c>
      <c r="P274" s="21">
        <v>56.15</v>
      </c>
      <c r="Q274" s="21">
        <v>1487.9</v>
      </c>
      <c r="S274" s="21">
        <f t="shared" si="107"/>
        <v>1544.05</v>
      </c>
      <c r="T274" s="19">
        <v>62.5</v>
      </c>
      <c r="U274" s="19">
        <f t="shared" si="104"/>
        <v>12.5</v>
      </c>
      <c r="V274" s="22">
        <f t="shared" si="105"/>
        <v>150</v>
      </c>
      <c r="W274" s="5">
        <f t="shared" si="108"/>
        <v>480</v>
      </c>
      <c r="X274" s="21">
        <f t="shared" si="110"/>
        <v>3.2167708333333334</v>
      </c>
      <c r="Y274" s="21">
        <f t="shared" si="111"/>
        <v>38.60125</v>
      </c>
      <c r="Z274" s="21">
        <f t="shared" si="106"/>
        <v>1505.44875</v>
      </c>
      <c r="AA274" s="21">
        <f t="shared" si="112"/>
        <v>17.548749999999927</v>
      </c>
      <c r="AC274" s="5">
        <v>38.60125</v>
      </c>
      <c r="AD274" s="5">
        <v>0</v>
      </c>
      <c r="AE274" s="5">
        <f t="shared" si="109"/>
        <v>38.60125</v>
      </c>
    </row>
    <row r="275" spans="1:31" ht="12.75" customHeight="1" x14ac:dyDescent="0.35">
      <c r="A275" s="17" t="s">
        <v>639</v>
      </c>
      <c r="B275" s="17" t="s">
        <v>640</v>
      </c>
      <c r="C275" s="17" t="s">
        <v>641</v>
      </c>
      <c r="D275" s="18">
        <v>36342</v>
      </c>
      <c r="E275" s="17" t="s">
        <v>118</v>
      </c>
      <c r="F275" s="19">
        <v>50</v>
      </c>
      <c r="G275" s="17">
        <v>26</v>
      </c>
      <c r="H275" s="17">
        <v>10</v>
      </c>
      <c r="I275" s="20">
        <f t="shared" si="102"/>
        <v>322</v>
      </c>
      <c r="J275" s="21">
        <v>4491.8999999999996</v>
      </c>
      <c r="K275" s="18">
        <v>44804</v>
      </c>
      <c r="L275" s="21">
        <v>2081.3000000000002</v>
      </c>
      <c r="M275" s="21">
        <v>2410.6</v>
      </c>
      <c r="N275" s="21">
        <v>59.89</v>
      </c>
      <c r="O275" s="21">
        <f t="shared" si="103"/>
        <v>29.945</v>
      </c>
      <c r="P275" s="21">
        <v>89.84</v>
      </c>
      <c r="Q275" s="21">
        <v>2380.65</v>
      </c>
      <c r="S275" s="21">
        <f t="shared" si="107"/>
        <v>2470.4899999999998</v>
      </c>
      <c r="T275" s="19">
        <v>62.5</v>
      </c>
      <c r="U275" s="19">
        <f t="shared" si="104"/>
        <v>12.5</v>
      </c>
      <c r="V275" s="22">
        <f t="shared" si="105"/>
        <v>150</v>
      </c>
      <c r="W275" s="5">
        <f t="shared" si="108"/>
        <v>480</v>
      </c>
      <c r="X275" s="21">
        <f t="shared" si="110"/>
        <v>5.1468541666666665</v>
      </c>
      <c r="Y275" s="21">
        <f t="shared" si="111"/>
        <v>61.762249999999995</v>
      </c>
      <c r="Z275" s="21">
        <f t="shared" si="106"/>
        <v>2408.72775</v>
      </c>
      <c r="AA275" s="21">
        <f t="shared" si="112"/>
        <v>28.077749999999924</v>
      </c>
      <c r="AC275" s="5">
        <v>61.762249999999995</v>
      </c>
      <c r="AD275" s="5">
        <v>0</v>
      </c>
      <c r="AE275" s="5">
        <f t="shared" si="109"/>
        <v>61.762249999999995</v>
      </c>
    </row>
    <row r="276" spans="1:31" ht="12.75" customHeight="1" x14ac:dyDescent="0.35">
      <c r="A276" s="17" t="s">
        <v>642</v>
      </c>
      <c r="B276" s="17" t="s">
        <v>643</v>
      </c>
      <c r="C276" s="17" t="s">
        <v>644</v>
      </c>
      <c r="D276" s="18">
        <v>36342</v>
      </c>
      <c r="E276" s="17" t="s">
        <v>118</v>
      </c>
      <c r="F276" s="19">
        <v>50</v>
      </c>
      <c r="G276" s="17">
        <v>26</v>
      </c>
      <c r="H276" s="17">
        <v>10</v>
      </c>
      <c r="I276" s="20">
        <f t="shared" si="102"/>
        <v>322</v>
      </c>
      <c r="J276" s="21">
        <v>475</v>
      </c>
      <c r="K276" s="18">
        <v>44804</v>
      </c>
      <c r="L276" s="21">
        <v>220.08</v>
      </c>
      <c r="M276" s="21">
        <v>254.92</v>
      </c>
      <c r="N276" s="21">
        <v>6.33</v>
      </c>
      <c r="O276" s="21">
        <f t="shared" si="103"/>
        <v>3.165</v>
      </c>
      <c r="P276" s="21">
        <v>9.5</v>
      </c>
      <c r="Q276" s="21">
        <v>251.75</v>
      </c>
      <c r="S276" s="21">
        <f t="shared" si="107"/>
        <v>261.25</v>
      </c>
      <c r="T276" s="19">
        <v>62.5</v>
      </c>
      <c r="U276" s="19">
        <f t="shared" si="104"/>
        <v>12.5</v>
      </c>
      <c r="V276" s="22">
        <f t="shared" si="105"/>
        <v>150</v>
      </c>
      <c r="W276" s="5">
        <f t="shared" si="108"/>
        <v>480</v>
      </c>
      <c r="X276" s="21">
        <f t="shared" si="110"/>
        <v>0.54427083333333337</v>
      </c>
      <c r="Y276" s="21">
        <f t="shared" si="111"/>
        <v>6.53125</v>
      </c>
      <c r="Z276" s="21">
        <f t="shared" si="106"/>
        <v>254.71875</v>
      </c>
      <c r="AA276" s="21">
        <f t="shared" si="112"/>
        <v>2.96875</v>
      </c>
      <c r="AC276" s="5">
        <v>6.53125</v>
      </c>
      <c r="AD276" s="5">
        <v>0</v>
      </c>
      <c r="AE276" s="5">
        <f t="shared" si="109"/>
        <v>6.53125</v>
      </c>
    </row>
    <row r="277" spans="1:31" ht="12.75" customHeight="1" x14ac:dyDescent="0.35">
      <c r="A277" s="17" t="s">
        <v>645</v>
      </c>
      <c r="B277" s="17" t="s">
        <v>646</v>
      </c>
      <c r="C277" s="17" t="s">
        <v>644</v>
      </c>
      <c r="D277" s="18">
        <v>36342</v>
      </c>
      <c r="E277" s="17" t="s">
        <v>118</v>
      </c>
      <c r="F277" s="19">
        <v>50</v>
      </c>
      <c r="G277" s="17">
        <v>26</v>
      </c>
      <c r="H277" s="17">
        <v>10</v>
      </c>
      <c r="I277" s="20">
        <f t="shared" si="102"/>
        <v>322</v>
      </c>
      <c r="J277" s="21">
        <v>-13.97</v>
      </c>
      <c r="K277" s="18">
        <v>44804</v>
      </c>
      <c r="L277" s="21">
        <v>-13.97</v>
      </c>
      <c r="M277" s="21">
        <v>0</v>
      </c>
      <c r="N277" s="21">
        <v>0</v>
      </c>
      <c r="O277" s="21">
        <f t="shared" si="103"/>
        <v>0</v>
      </c>
      <c r="P277" s="21">
        <v>0</v>
      </c>
      <c r="Q277" s="21">
        <v>0</v>
      </c>
      <c r="S277" s="21">
        <f t="shared" si="107"/>
        <v>0</v>
      </c>
      <c r="T277" s="19">
        <v>62.5</v>
      </c>
      <c r="U277" s="19">
        <f t="shared" si="104"/>
        <v>12.5</v>
      </c>
      <c r="V277" s="22">
        <f t="shared" si="105"/>
        <v>150</v>
      </c>
      <c r="W277" s="5">
        <f t="shared" si="108"/>
        <v>480</v>
      </c>
      <c r="X277" s="21">
        <f t="shared" si="110"/>
        <v>0</v>
      </c>
      <c r="Y277" s="21">
        <f t="shared" si="111"/>
        <v>0</v>
      </c>
      <c r="Z277" s="21">
        <f t="shared" si="106"/>
        <v>0</v>
      </c>
      <c r="AA277" s="21">
        <f t="shared" si="112"/>
        <v>0</v>
      </c>
      <c r="AC277" s="5">
        <v>0</v>
      </c>
      <c r="AD277" s="5">
        <v>0</v>
      </c>
      <c r="AE277" s="5">
        <f t="shared" si="109"/>
        <v>0</v>
      </c>
    </row>
    <row r="278" spans="1:31" ht="12.75" customHeight="1" x14ac:dyDescent="0.35">
      <c r="A278" s="17" t="s">
        <v>647</v>
      </c>
      <c r="B278" s="17" t="s">
        <v>648</v>
      </c>
      <c r="C278" s="17" t="s">
        <v>644</v>
      </c>
      <c r="D278" s="18">
        <v>36342</v>
      </c>
      <c r="E278" s="17" t="s">
        <v>118</v>
      </c>
      <c r="F278" s="19">
        <v>50</v>
      </c>
      <c r="G278" s="17">
        <v>26</v>
      </c>
      <c r="H278" s="17">
        <v>10</v>
      </c>
      <c r="I278" s="20">
        <f t="shared" si="102"/>
        <v>322</v>
      </c>
      <c r="J278" s="21">
        <v>46.55</v>
      </c>
      <c r="K278" s="18">
        <v>44804</v>
      </c>
      <c r="L278" s="21">
        <v>21.56</v>
      </c>
      <c r="M278" s="21">
        <v>24.99</v>
      </c>
      <c r="N278" s="21">
        <v>0.62</v>
      </c>
      <c r="O278" s="21">
        <f t="shared" si="103"/>
        <v>0.31</v>
      </c>
      <c r="P278" s="21">
        <v>0.93</v>
      </c>
      <c r="Q278" s="21">
        <v>24.68</v>
      </c>
      <c r="S278" s="21">
        <f t="shared" si="107"/>
        <v>25.61</v>
      </c>
      <c r="T278" s="19">
        <v>62.5</v>
      </c>
      <c r="U278" s="19">
        <f t="shared" si="104"/>
        <v>12.5</v>
      </c>
      <c r="V278" s="22">
        <f t="shared" si="105"/>
        <v>150</v>
      </c>
      <c r="W278" s="5">
        <f t="shared" si="108"/>
        <v>480</v>
      </c>
      <c r="X278" s="21">
        <f t="shared" si="110"/>
        <v>5.3354166666666668E-2</v>
      </c>
      <c r="Y278" s="21">
        <f t="shared" si="111"/>
        <v>0.64024999999999999</v>
      </c>
      <c r="Z278" s="21">
        <f t="shared" si="106"/>
        <v>24.969749999999998</v>
      </c>
      <c r="AA278" s="21">
        <f t="shared" si="112"/>
        <v>0.28974999999999795</v>
      </c>
      <c r="AC278" s="5">
        <v>0.64024999999999999</v>
      </c>
      <c r="AD278" s="5">
        <v>0</v>
      </c>
      <c r="AE278" s="5">
        <f t="shared" si="109"/>
        <v>0.64024999999999999</v>
      </c>
    </row>
    <row r="279" spans="1:31" ht="12.75" customHeight="1" x14ac:dyDescent="0.35">
      <c r="A279" s="17" t="s">
        <v>649</v>
      </c>
      <c r="B279" s="17" t="s">
        <v>650</v>
      </c>
      <c r="C279" s="17" t="s">
        <v>651</v>
      </c>
      <c r="D279" s="18">
        <v>36342</v>
      </c>
      <c r="E279" s="17" t="s">
        <v>118</v>
      </c>
      <c r="F279" s="19">
        <v>50</v>
      </c>
      <c r="G279" s="17">
        <v>26</v>
      </c>
      <c r="H279" s="17">
        <v>10</v>
      </c>
      <c r="I279" s="20">
        <f t="shared" si="102"/>
        <v>322</v>
      </c>
      <c r="J279" s="21">
        <v>2321.7800000000002</v>
      </c>
      <c r="K279" s="18">
        <v>44804</v>
      </c>
      <c r="L279" s="21">
        <v>1075.8599999999999</v>
      </c>
      <c r="M279" s="21">
        <v>1245.92</v>
      </c>
      <c r="N279" s="21">
        <v>30.96</v>
      </c>
      <c r="O279" s="21">
        <f t="shared" si="103"/>
        <v>15.48</v>
      </c>
      <c r="P279" s="21">
        <v>46.44</v>
      </c>
      <c r="Q279" s="21">
        <v>1230.44</v>
      </c>
      <c r="S279" s="21">
        <f t="shared" si="107"/>
        <v>1276.8800000000001</v>
      </c>
      <c r="T279" s="19">
        <v>62.5</v>
      </c>
      <c r="U279" s="19">
        <f t="shared" si="104"/>
        <v>12.5</v>
      </c>
      <c r="V279" s="22">
        <f t="shared" si="105"/>
        <v>150</v>
      </c>
      <c r="W279" s="5">
        <f t="shared" si="108"/>
        <v>480</v>
      </c>
      <c r="X279" s="21">
        <f t="shared" si="110"/>
        <v>2.660166666666667</v>
      </c>
      <c r="Y279" s="21">
        <f t="shared" si="111"/>
        <v>31.922000000000004</v>
      </c>
      <c r="Z279" s="21">
        <f t="shared" si="106"/>
        <v>1244.9580000000001</v>
      </c>
      <c r="AA279" s="21">
        <f t="shared" si="112"/>
        <v>14.518000000000029</v>
      </c>
      <c r="AC279" s="5">
        <v>31.922000000000004</v>
      </c>
      <c r="AD279" s="5">
        <v>0</v>
      </c>
      <c r="AE279" s="5">
        <f t="shared" si="109"/>
        <v>31.922000000000004</v>
      </c>
    </row>
    <row r="280" spans="1:31" ht="12.75" customHeight="1" x14ac:dyDescent="0.35">
      <c r="A280" s="17" t="s">
        <v>652</v>
      </c>
      <c r="B280" s="17" t="s">
        <v>653</v>
      </c>
      <c r="C280" s="17" t="s">
        <v>654</v>
      </c>
      <c r="D280" s="18">
        <v>36342</v>
      </c>
      <c r="E280" s="17" t="s">
        <v>118</v>
      </c>
      <c r="F280" s="19">
        <v>50</v>
      </c>
      <c r="G280" s="17">
        <v>26</v>
      </c>
      <c r="H280" s="17">
        <v>10</v>
      </c>
      <c r="I280" s="20">
        <f t="shared" si="102"/>
        <v>322</v>
      </c>
      <c r="J280" s="21">
        <v>380.4</v>
      </c>
      <c r="K280" s="18">
        <v>44804</v>
      </c>
      <c r="L280" s="21">
        <v>176.29</v>
      </c>
      <c r="M280" s="21">
        <v>204.11</v>
      </c>
      <c r="N280" s="21">
        <v>5.07</v>
      </c>
      <c r="O280" s="21">
        <f t="shared" si="103"/>
        <v>2.5350000000000001</v>
      </c>
      <c r="P280" s="21">
        <v>7.61</v>
      </c>
      <c r="Q280" s="21">
        <v>201.57</v>
      </c>
      <c r="S280" s="21">
        <f t="shared" si="107"/>
        <v>209.18</v>
      </c>
      <c r="T280" s="19">
        <v>62.5</v>
      </c>
      <c r="U280" s="19">
        <f t="shared" si="104"/>
        <v>12.5</v>
      </c>
      <c r="V280" s="22">
        <f t="shared" si="105"/>
        <v>150</v>
      </c>
      <c r="W280" s="5">
        <f t="shared" si="108"/>
        <v>480</v>
      </c>
      <c r="X280" s="21">
        <f t="shared" si="110"/>
        <v>0.43579166666666669</v>
      </c>
      <c r="Y280" s="21">
        <f t="shared" si="111"/>
        <v>5.2294999999999998</v>
      </c>
      <c r="Z280" s="21">
        <f t="shared" si="106"/>
        <v>203.95050000000001</v>
      </c>
      <c r="AA280" s="21">
        <f t="shared" si="112"/>
        <v>2.3805000000000121</v>
      </c>
      <c r="AC280" s="5">
        <v>5.2294999999999998</v>
      </c>
      <c r="AD280" s="5">
        <v>0</v>
      </c>
      <c r="AE280" s="5">
        <f t="shared" si="109"/>
        <v>5.2294999999999998</v>
      </c>
    </row>
    <row r="281" spans="1:31" ht="12.75" customHeight="1" x14ac:dyDescent="0.35">
      <c r="A281" s="17" t="s">
        <v>655</v>
      </c>
      <c r="B281" s="17" t="s">
        <v>656</v>
      </c>
      <c r="C281" s="17" t="s">
        <v>657</v>
      </c>
      <c r="D281" s="18">
        <v>36342</v>
      </c>
      <c r="E281" s="17" t="s">
        <v>118</v>
      </c>
      <c r="F281" s="19">
        <v>50</v>
      </c>
      <c r="G281" s="17">
        <v>26</v>
      </c>
      <c r="H281" s="17">
        <v>10</v>
      </c>
      <c r="I281" s="20">
        <f t="shared" si="102"/>
        <v>322</v>
      </c>
      <c r="J281" s="21">
        <v>525.05999999999995</v>
      </c>
      <c r="K281" s="18">
        <v>44804</v>
      </c>
      <c r="L281" s="21">
        <v>243.26</v>
      </c>
      <c r="M281" s="21">
        <v>281.8</v>
      </c>
      <c r="N281" s="21">
        <v>7</v>
      </c>
      <c r="O281" s="21">
        <f t="shared" si="103"/>
        <v>3.5</v>
      </c>
      <c r="P281" s="21">
        <v>10.5</v>
      </c>
      <c r="Q281" s="21">
        <v>278.3</v>
      </c>
      <c r="S281" s="21">
        <f t="shared" si="107"/>
        <v>288.8</v>
      </c>
      <c r="T281" s="19">
        <v>62.5</v>
      </c>
      <c r="U281" s="19">
        <f t="shared" si="104"/>
        <v>12.5</v>
      </c>
      <c r="V281" s="22">
        <f t="shared" si="105"/>
        <v>150</v>
      </c>
      <c r="W281" s="5">
        <f t="shared" si="108"/>
        <v>480</v>
      </c>
      <c r="X281" s="21">
        <f t="shared" si="110"/>
        <v>0.60166666666666668</v>
      </c>
      <c r="Y281" s="21">
        <f t="shared" si="111"/>
        <v>7.2200000000000006</v>
      </c>
      <c r="Z281" s="21">
        <f t="shared" si="106"/>
        <v>281.58</v>
      </c>
      <c r="AA281" s="21">
        <f t="shared" si="112"/>
        <v>3.2799999999999727</v>
      </c>
      <c r="AC281" s="5">
        <v>7.2200000000000006</v>
      </c>
      <c r="AD281" s="5">
        <v>0</v>
      </c>
      <c r="AE281" s="5">
        <f t="shared" si="109"/>
        <v>7.2200000000000006</v>
      </c>
    </row>
    <row r="282" spans="1:31" ht="12.75" customHeight="1" x14ac:dyDescent="0.35">
      <c r="A282" s="17" t="s">
        <v>658</v>
      </c>
      <c r="B282" s="17" t="s">
        <v>659</v>
      </c>
      <c r="C282" s="17" t="s">
        <v>660</v>
      </c>
      <c r="D282" s="18">
        <v>36342</v>
      </c>
      <c r="E282" s="17" t="s">
        <v>118</v>
      </c>
      <c r="F282" s="19">
        <v>50</v>
      </c>
      <c r="G282" s="17">
        <v>26</v>
      </c>
      <c r="H282" s="17">
        <v>10</v>
      </c>
      <c r="I282" s="20">
        <f t="shared" si="102"/>
        <v>322</v>
      </c>
      <c r="J282" s="21">
        <v>630.54</v>
      </c>
      <c r="K282" s="18">
        <v>44804</v>
      </c>
      <c r="L282" s="21">
        <v>292.13</v>
      </c>
      <c r="M282" s="21">
        <v>338.41</v>
      </c>
      <c r="N282" s="21">
        <v>8.4</v>
      </c>
      <c r="O282" s="21">
        <f t="shared" si="103"/>
        <v>4.2</v>
      </c>
      <c r="P282" s="21">
        <v>12.61</v>
      </c>
      <c r="Q282" s="21">
        <v>334.2</v>
      </c>
      <c r="S282" s="21">
        <f t="shared" si="107"/>
        <v>346.81</v>
      </c>
      <c r="T282" s="19">
        <v>62.5</v>
      </c>
      <c r="U282" s="19">
        <f t="shared" si="104"/>
        <v>12.5</v>
      </c>
      <c r="V282" s="22">
        <f t="shared" si="105"/>
        <v>150</v>
      </c>
      <c r="W282" s="5">
        <f t="shared" si="108"/>
        <v>480</v>
      </c>
      <c r="X282" s="21">
        <f t="shared" si="110"/>
        <v>0.72252083333333339</v>
      </c>
      <c r="Y282" s="21">
        <f t="shared" si="111"/>
        <v>8.6702500000000011</v>
      </c>
      <c r="Z282" s="21">
        <f t="shared" si="106"/>
        <v>338.13974999999999</v>
      </c>
      <c r="AA282" s="21">
        <f t="shared" si="112"/>
        <v>3.9397500000000036</v>
      </c>
      <c r="AC282" s="5">
        <v>8.6702500000000011</v>
      </c>
      <c r="AD282" s="5">
        <v>0</v>
      </c>
      <c r="AE282" s="5">
        <f t="shared" si="109"/>
        <v>8.6702500000000011</v>
      </c>
    </row>
    <row r="283" spans="1:31" ht="12.75" customHeight="1" x14ac:dyDescent="0.35">
      <c r="A283" s="17" t="s">
        <v>661</v>
      </c>
      <c r="B283" s="17" t="s">
        <v>662</v>
      </c>
      <c r="C283" s="17" t="s">
        <v>663</v>
      </c>
      <c r="D283" s="18">
        <v>36342</v>
      </c>
      <c r="E283" s="17" t="s">
        <v>118</v>
      </c>
      <c r="F283" s="19">
        <v>50</v>
      </c>
      <c r="G283" s="17">
        <v>26</v>
      </c>
      <c r="H283" s="17">
        <v>10</v>
      </c>
      <c r="I283" s="20">
        <f t="shared" si="102"/>
        <v>322</v>
      </c>
      <c r="J283" s="21">
        <v>2245.9499999999998</v>
      </c>
      <c r="K283" s="18">
        <v>44804</v>
      </c>
      <c r="L283" s="21">
        <v>1040.6400000000001</v>
      </c>
      <c r="M283" s="21">
        <v>1205.31</v>
      </c>
      <c r="N283" s="21">
        <v>29.94</v>
      </c>
      <c r="O283" s="21">
        <f t="shared" si="103"/>
        <v>14.97</v>
      </c>
      <c r="P283" s="21">
        <v>44.92</v>
      </c>
      <c r="Q283" s="21">
        <v>1190.33</v>
      </c>
      <c r="S283" s="21">
        <f t="shared" si="107"/>
        <v>1235.25</v>
      </c>
      <c r="T283" s="19">
        <v>62.5</v>
      </c>
      <c r="U283" s="19">
        <f t="shared" si="104"/>
        <v>12.5</v>
      </c>
      <c r="V283" s="22">
        <f t="shared" si="105"/>
        <v>150</v>
      </c>
      <c r="W283" s="5">
        <f t="shared" si="108"/>
        <v>480</v>
      </c>
      <c r="X283" s="21">
        <f t="shared" si="110"/>
        <v>2.5734374999999998</v>
      </c>
      <c r="Y283" s="21">
        <f t="shared" si="111"/>
        <v>30.881249999999998</v>
      </c>
      <c r="Z283" s="21">
        <f t="shared" si="106"/>
        <v>1204.3687500000001</v>
      </c>
      <c r="AA283" s="21">
        <f t="shared" si="112"/>
        <v>14.038750000000164</v>
      </c>
      <c r="AC283" s="5">
        <v>30.881249999999998</v>
      </c>
      <c r="AD283" s="5">
        <v>0</v>
      </c>
      <c r="AE283" s="5">
        <f t="shared" si="109"/>
        <v>30.881249999999998</v>
      </c>
    </row>
    <row r="284" spans="1:31" ht="12.75" customHeight="1" x14ac:dyDescent="0.35">
      <c r="A284" s="17" t="s">
        <v>664</v>
      </c>
      <c r="B284" s="17" t="s">
        <v>665</v>
      </c>
      <c r="C284" s="17" t="s">
        <v>666</v>
      </c>
      <c r="D284" s="18">
        <v>36342</v>
      </c>
      <c r="E284" s="17" t="s">
        <v>118</v>
      </c>
      <c r="F284" s="19">
        <v>50</v>
      </c>
      <c r="G284" s="17">
        <v>26</v>
      </c>
      <c r="H284" s="17">
        <v>10</v>
      </c>
      <c r="I284" s="20">
        <f t="shared" si="102"/>
        <v>322</v>
      </c>
      <c r="J284" s="21">
        <v>1544.09</v>
      </c>
      <c r="K284" s="18">
        <v>44804</v>
      </c>
      <c r="L284" s="21">
        <v>715.38</v>
      </c>
      <c r="M284" s="21">
        <v>828.71</v>
      </c>
      <c r="N284" s="21">
        <v>20.58</v>
      </c>
      <c r="O284" s="21">
        <f t="shared" si="103"/>
        <v>10.29</v>
      </c>
      <c r="P284" s="21">
        <v>30.88</v>
      </c>
      <c r="Q284" s="21">
        <v>818.41</v>
      </c>
      <c r="S284" s="21">
        <f t="shared" si="107"/>
        <v>849.29000000000008</v>
      </c>
      <c r="T284" s="19">
        <v>62.5</v>
      </c>
      <c r="U284" s="19">
        <f t="shared" si="104"/>
        <v>12.5</v>
      </c>
      <c r="V284" s="22">
        <f t="shared" si="105"/>
        <v>150</v>
      </c>
      <c r="W284" s="5">
        <f t="shared" si="108"/>
        <v>480</v>
      </c>
      <c r="X284" s="21">
        <f t="shared" si="110"/>
        <v>1.7693541666666668</v>
      </c>
      <c r="Y284" s="21">
        <f t="shared" si="111"/>
        <v>21.232250000000001</v>
      </c>
      <c r="Z284" s="21">
        <f t="shared" si="106"/>
        <v>828.05775000000006</v>
      </c>
      <c r="AA284" s="21">
        <f t="shared" si="112"/>
        <v>9.6477500000000873</v>
      </c>
      <c r="AC284" s="5">
        <v>21.232250000000001</v>
      </c>
      <c r="AD284" s="5">
        <v>0</v>
      </c>
      <c r="AE284" s="5">
        <f t="shared" si="109"/>
        <v>21.232250000000001</v>
      </c>
    </row>
    <row r="285" spans="1:31" ht="12.75" customHeight="1" x14ac:dyDescent="0.35">
      <c r="A285" s="17" t="s">
        <v>667</v>
      </c>
      <c r="B285" s="17" t="s">
        <v>668</v>
      </c>
      <c r="C285" s="17" t="s">
        <v>669</v>
      </c>
      <c r="D285" s="18">
        <v>36342</v>
      </c>
      <c r="E285" s="17" t="s">
        <v>118</v>
      </c>
      <c r="F285" s="19">
        <v>50</v>
      </c>
      <c r="G285" s="17">
        <v>26</v>
      </c>
      <c r="H285" s="17">
        <v>10</v>
      </c>
      <c r="I285" s="20">
        <f t="shared" si="102"/>
        <v>322</v>
      </c>
      <c r="J285" s="21">
        <v>1754.65</v>
      </c>
      <c r="K285" s="18">
        <v>44804</v>
      </c>
      <c r="L285" s="21">
        <v>812.92</v>
      </c>
      <c r="M285" s="21">
        <v>941.73</v>
      </c>
      <c r="N285" s="21">
        <v>23.39</v>
      </c>
      <c r="O285" s="21">
        <f t="shared" si="103"/>
        <v>11.695</v>
      </c>
      <c r="P285" s="21">
        <v>35.090000000000003</v>
      </c>
      <c r="Q285" s="21">
        <v>930.03</v>
      </c>
      <c r="S285" s="21">
        <f t="shared" si="107"/>
        <v>965.12</v>
      </c>
      <c r="T285" s="19">
        <v>62.5</v>
      </c>
      <c r="U285" s="19">
        <f t="shared" si="104"/>
        <v>12.5</v>
      </c>
      <c r="V285" s="22">
        <f t="shared" si="105"/>
        <v>150</v>
      </c>
      <c r="W285" s="5">
        <f t="shared" si="108"/>
        <v>480</v>
      </c>
      <c r="X285" s="21">
        <f t="shared" si="110"/>
        <v>2.0106666666666668</v>
      </c>
      <c r="Y285" s="21">
        <f t="shared" si="111"/>
        <v>24.128</v>
      </c>
      <c r="Z285" s="21">
        <f t="shared" si="106"/>
        <v>940.99199999999996</v>
      </c>
      <c r="AA285" s="21">
        <f t="shared" si="112"/>
        <v>10.961999999999989</v>
      </c>
      <c r="AC285" s="5">
        <v>24.128</v>
      </c>
      <c r="AD285" s="5">
        <v>0</v>
      </c>
      <c r="AE285" s="5">
        <f t="shared" si="109"/>
        <v>24.128</v>
      </c>
    </row>
    <row r="286" spans="1:31" ht="12.75" customHeight="1" x14ac:dyDescent="0.35">
      <c r="A286" s="17" t="s">
        <v>670</v>
      </c>
      <c r="B286" s="17" t="s">
        <v>671</v>
      </c>
      <c r="C286" s="17" t="s">
        <v>445</v>
      </c>
      <c r="D286" s="18">
        <v>36342</v>
      </c>
      <c r="E286" s="17" t="s">
        <v>118</v>
      </c>
      <c r="F286" s="19">
        <v>50</v>
      </c>
      <c r="G286" s="17">
        <v>26</v>
      </c>
      <c r="H286" s="17">
        <v>10</v>
      </c>
      <c r="I286" s="20">
        <f t="shared" si="102"/>
        <v>322</v>
      </c>
      <c r="J286" s="21">
        <v>8071.39</v>
      </c>
      <c r="K286" s="18">
        <v>44804</v>
      </c>
      <c r="L286" s="21">
        <v>3739.79</v>
      </c>
      <c r="M286" s="21">
        <v>4331.6000000000004</v>
      </c>
      <c r="N286" s="21">
        <v>107.62</v>
      </c>
      <c r="O286" s="21">
        <f t="shared" si="103"/>
        <v>53.81</v>
      </c>
      <c r="P286" s="21">
        <v>161.43</v>
      </c>
      <c r="Q286" s="21">
        <v>4277.79</v>
      </c>
      <c r="S286" s="21">
        <f t="shared" si="107"/>
        <v>4439.22</v>
      </c>
      <c r="T286" s="19">
        <v>62.5</v>
      </c>
      <c r="U286" s="19">
        <f t="shared" si="104"/>
        <v>12.5</v>
      </c>
      <c r="V286" s="22">
        <f t="shared" si="105"/>
        <v>150</v>
      </c>
      <c r="W286" s="5">
        <f t="shared" si="108"/>
        <v>480</v>
      </c>
      <c r="X286" s="21">
        <f t="shared" si="110"/>
        <v>9.2483750000000011</v>
      </c>
      <c r="Y286" s="21">
        <f t="shared" si="111"/>
        <v>110.98050000000001</v>
      </c>
      <c r="Z286" s="21">
        <f t="shared" si="106"/>
        <v>4328.2395000000006</v>
      </c>
      <c r="AA286" s="21">
        <f t="shared" si="112"/>
        <v>50.449500000000626</v>
      </c>
      <c r="AC286" s="5">
        <v>110.98050000000001</v>
      </c>
      <c r="AD286" s="5">
        <v>0</v>
      </c>
      <c r="AE286" s="5">
        <f t="shared" si="109"/>
        <v>110.98050000000001</v>
      </c>
    </row>
    <row r="287" spans="1:31" ht="12.75" customHeight="1" x14ac:dyDescent="0.35">
      <c r="A287" s="17" t="s">
        <v>672</v>
      </c>
      <c r="B287" s="17" t="s">
        <v>673</v>
      </c>
      <c r="C287" s="17" t="s">
        <v>674</v>
      </c>
      <c r="D287" s="18">
        <v>36342</v>
      </c>
      <c r="E287" s="17" t="s">
        <v>118</v>
      </c>
      <c r="F287" s="19">
        <v>50</v>
      </c>
      <c r="G287" s="17">
        <v>26</v>
      </c>
      <c r="H287" s="17">
        <v>10</v>
      </c>
      <c r="I287" s="20">
        <f t="shared" si="102"/>
        <v>322</v>
      </c>
      <c r="J287" s="21">
        <v>1824.84</v>
      </c>
      <c r="K287" s="18">
        <v>44804</v>
      </c>
      <c r="L287" s="21">
        <v>845.5</v>
      </c>
      <c r="M287" s="21">
        <v>979.34</v>
      </c>
      <c r="N287" s="21">
        <v>24.33</v>
      </c>
      <c r="O287" s="21">
        <f t="shared" si="103"/>
        <v>12.164999999999999</v>
      </c>
      <c r="P287" s="21">
        <v>36.5</v>
      </c>
      <c r="Q287" s="21">
        <v>967.17</v>
      </c>
      <c r="S287" s="21">
        <f t="shared" si="107"/>
        <v>1003.6700000000001</v>
      </c>
      <c r="T287" s="19">
        <v>62.5</v>
      </c>
      <c r="U287" s="19">
        <f t="shared" si="104"/>
        <v>12.5</v>
      </c>
      <c r="V287" s="22">
        <f t="shared" si="105"/>
        <v>150</v>
      </c>
      <c r="W287" s="5">
        <f t="shared" si="108"/>
        <v>480</v>
      </c>
      <c r="X287" s="21">
        <f t="shared" si="110"/>
        <v>2.0909791666666666</v>
      </c>
      <c r="Y287" s="21">
        <f t="shared" si="111"/>
        <v>25.091749999999998</v>
      </c>
      <c r="Z287" s="21">
        <f t="shared" si="106"/>
        <v>978.57825000000003</v>
      </c>
      <c r="AA287" s="21">
        <f t="shared" si="112"/>
        <v>11.408250000000066</v>
      </c>
      <c r="AC287" s="5">
        <v>25.091749999999998</v>
      </c>
      <c r="AD287" s="5">
        <v>0</v>
      </c>
      <c r="AE287" s="5">
        <f t="shared" si="109"/>
        <v>25.091749999999998</v>
      </c>
    </row>
    <row r="288" spans="1:31" ht="12.75" customHeight="1" x14ac:dyDescent="0.35">
      <c r="A288" s="17" t="s">
        <v>675</v>
      </c>
      <c r="B288" s="17" t="s">
        <v>676</v>
      </c>
      <c r="C288" s="17" t="s">
        <v>677</v>
      </c>
      <c r="D288" s="18">
        <v>36342</v>
      </c>
      <c r="E288" s="17" t="s">
        <v>118</v>
      </c>
      <c r="F288" s="19">
        <v>50</v>
      </c>
      <c r="G288" s="17">
        <v>26</v>
      </c>
      <c r="H288" s="17">
        <v>10</v>
      </c>
      <c r="I288" s="20">
        <f t="shared" si="102"/>
        <v>322</v>
      </c>
      <c r="J288" s="21">
        <v>2386.3200000000002</v>
      </c>
      <c r="K288" s="18">
        <v>44804</v>
      </c>
      <c r="L288" s="21">
        <v>1105.75</v>
      </c>
      <c r="M288" s="21">
        <v>1280.57</v>
      </c>
      <c r="N288" s="21">
        <v>31.82</v>
      </c>
      <c r="O288" s="21">
        <f t="shared" si="103"/>
        <v>15.91</v>
      </c>
      <c r="P288" s="21">
        <v>47.73</v>
      </c>
      <c r="Q288" s="21">
        <v>1264.6600000000001</v>
      </c>
      <c r="S288" s="21">
        <f t="shared" si="107"/>
        <v>1312.3899999999999</v>
      </c>
      <c r="T288" s="19">
        <v>62.5</v>
      </c>
      <c r="U288" s="19">
        <f t="shared" si="104"/>
        <v>12.5</v>
      </c>
      <c r="V288" s="22">
        <f t="shared" si="105"/>
        <v>150</v>
      </c>
      <c r="W288" s="5">
        <f t="shared" si="108"/>
        <v>480</v>
      </c>
      <c r="X288" s="21">
        <f t="shared" si="110"/>
        <v>2.7341458333333333</v>
      </c>
      <c r="Y288" s="21">
        <f t="shared" si="111"/>
        <v>32.809750000000001</v>
      </c>
      <c r="Z288" s="21">
        <f t="shared" si="106"/>
        <v>1279.58025</v>
      </c>
      <c r="AA288" s="21">
        <f t="shared" si="112"/>
        <v>14.920249999999896</v>
      </c>
      <c r="AC288" s="5">
        <v>32.809750000000001</v>
      </c>
      <c r="AD288" s="5">
        <v>0</v>
      </c>
      <c r="AE288" s="5">
        <f t="shared" si="109"/>
        <v>32.809750000000001</v>
      </c>
    </row>
    <row r="289" spans="1:31" ht="12.75" customHeight="1" x14ac:dyDescent="0.35">
      <c r="A289" s="17" t="s">
        <v>678</v>
      </c>
      <c r="B289" s="17" t="s">
        <v>679</v>
      </c>
      <c r="C289" s="17" t="s">
        <v>680</v>
      </c>
      <c r="D289" s="18">
        <v>36342</v>
      </c>
      <c r="E289" s="17" t="s">
        <v>118</v>
      </c>
      <c r="F289" s="19">
        <v>50</v>
      </c>
      <c r="G289" s="17">
        <v>26</v>
      </c>
      <c r="H289" s="17">
        <v>10</v>
      </c>
      <c r="I289" s="20">
        <f t="shared" si="102"/>
        <v>322</v>
      </c>
      <c r="J289" s="21">
        <v>35949.269999999997</v>
      </c>
      <c r="K289" s="18">
        <v>44804</v>
      </c>
      <c r="L289" s="21">
        <v>16656.599999999999</v>
      </c>
      <c r="M289" s="21">
        <v>19292.669999999998</v>
      </c>
      <c r="N289" s="21">
        <v>479.32</v>
      </c>
      <c r="O289" s="21">
        <f t="shared" si="103"/>
        <v>239.66</v>
      </c>
      <c r="P289" s="21">
        <v>718.99</v>
      </c>
      <c r="Q289" s="21">
        <v>19053</v>
      </c>
      <c r="S289" s="21">
        <f t="shared" si="107"/>
        <v>19771.989999999998</v>
      </c>
      <c r="T289" s="19">
        <v>62.5</v>
      </c>
      <c r="U289" s="19">
        <f t="shared" si="104"/>
        <v>12.5</v>
      </c>
      <c r="V289" s="22">
        <f t="shared" si="105"/>
        <v>150</v>
      </c>
      <c r="W289" s="5">
        <f t="shared" si="108"/>
        <v>480</v>
      </c>
      <c r="X289" s="21">
        <f t="shared" si="110"/>
        <v>41.191645833333332</v>
      </c>
      <c r="Y289" s="21">
        <f t="shared" si="111"/>
        <v>494.29975000000002</v>
      </c>
      <c r="Z289" s="21">
        <f t="shared" si="106"/>
        <v>19277.69025</v>
      </c>
      <c r="AA289" s="21">
        <f t="shared" si="112"/>
        <v>224.69024999999965</v>
      </c>
      <c r="AC289" s="5">
        <v>494.29975000000002</v>
      </c>
      <c r="AD289" s="5">
        <v>0</v>
      </c>
      <c r="AE289" s="5">
        <f t="shared" si="109"/>
        <v>494.29975000000002</v>
      </c>
    </row>
    <row r="290" spans="1:31" ht="12.75" customHeight="1" x14ac:dyDescent="0.35">
      <c r="A290" s="17" t="s">
        <v>681</v>
      </c>
      <c r="B290" s="17" t="s">
        <v>682</v>
      </c>
      <c r="C290" s="17" t="s">
        <v>683</v>
      </c>
      <c r="D290" s="18">
        <v>36342</v>
      </c>
      <c r="E290" s="17" t="s">
        <v>118</v>
      </c>
      <c r="F290" s="19">
        <v>50</v>
      </c>
      <c r="G290" s="17">
        <v>26</v>
      </c>
      <c r="H290" s="17">
        <v>10</v>
      </c>
      <c r="I290" s="20">
        <f t="shared" si="102"/>
        <v>322</v>
      </c>
      <c r="J290" s="21">
        <v>21055.8</v>
      </c>
      <c r="K290" s="18">
        <v>44804</v>
      </c>
      <c r="L290" s="21">
        <v>9755.85</v>
      </c>
      <c r="M290" s="21">
        <v>11299.95</v>
      </c>
      <c r="N290" s="21">
        <v>280.74</v>
      </c>
      <c r="O290" s="21">
        <f t="shared" si="103"/>
        <v>140.37</v>
      </c>
      <c r="P290" s="21">
        <v>421.12</v>
      </c>
      <c r="Q290" s="21">
        <v>11159.57</v>
      </c>
      <c r="S290" s="21">
        <f t="shared" si="107"/>
        <v>11580.69</v>
      </c>
      <c r="T290" s="19">
        <v>62.5</v>
      </c>
      <c r="U290" s="19">
        <f t="shared" si="104"/>
        <v>12.5</v>
      </c>
      <c r="V290" s="22">
        <f t="shared" si="105"/>
        <v>150</v>
      </c>
      <c r="W290" s="5">
        <f t="shared" si="108"/>
        <v>480</v>
      </c>
      <c r="X290" s="21">
        <f t="shared" si="110"/>
        <v>24.126437500000002</v>
      </c>
      <c r="Y290" s="21">
        <f t="shared" si="111"/>
        <v>289.51724999999999</v>
      </c>
      <c r="Z290" s="21">
        <f t="shared" si="106"/>
        <v>11291.17275</v>
      </c>
      <c r="AA290" s="21">
        <f t="shared" si="112"/>
        <v>131.60275000000001</v>
      </c>
      <c r="AC290" s="5">
        <v>289.51724999999999</v>
      </c>
      <c r="AD290" s="5">
        <v>0</v>
      </c>
      <c r="AE290" s="5">
        <f t="shared" si="109"/>
        <v>289.51724999999999</v>
      </c>
    </row>
    <row r="291" spans="1:31" ht="12.75" customHeight="1" x14ac:dyDescent="0.35">
      <c r="A291" s="17" t="s">
        <v>684</v>
      </c>
      <c r="B291" s="17" t="s">
        <v>685</v>
      </c>
      <c r="C291" s="17" t="s">
        <v>686</v>
      </c>
      <c r="D291" s="18">
        <v>36342</v>
      </c>
      <c r="E291" s="17" t="s">
        <v>118</v>
      </c>
      <c r="F291" s="19">
        <v>50</v>
      </c>
      <c r="G291" s="17">
        <v>26</v>
      </c>
      <c r="H291" s="17">
        <v>10</v>
      </c>
      <c r="I291" s="20">
        <f t="shared" si="102"/>
        <v>322</v>
      </c>
      <c r="J291" s="21">
        <v>22108.59</v>
      </c>
      <c r="K291" s="18">
        <v>44804</v>
      </c>
      <c r="L291" s="21">
        <v>10243.620000000001</v>
      </c>
      <c r="M291" s="21">
        <v>11864.97</v>
      </c>
      <c r="N291" s="21">
        <v>294.77999999999997</v>
      </c>
      <c r="O291" s="21">
        <f t="shared" si="103"/>
        <v>147.38999999999999</v>
      </c>
      <c r="P291" s="21">
        <v>442.17</v>
      </c>
      <c r="Q291" s="21">
        <v>11717.58</v>
      </c>
      <c r="S291" s="21">
        <f t="shared" si="107"/>
        <v>12159.75</v>
      </c>
      <c r="T291" s="19">
        <v>62.5</v>
      </c>
      <c r="U291" s="19">
        <f t="shared" si="104"/>
        <v>12.5</v>
      </c>
      <c r="V291" s="22">
        <f t="shared" si="105"/>
        <v>150</v>
      </c>
      <c r="W291" s="5">
        <f t="shared" si="108"/>
        <v>480</v>
      </c>
      <c r="X291" s="21">
        <f t="shared" si="110"/>
        <v>25.332812499999999</v>
      </c>
      <c r="Y291" s="21">
        <f t="shared" si="111"/>
        <v>303.99374999999998</v>
      </c>
      <c r="Z291" s="21">
        <f t="shared" si="106"/>
        <v>11855.75625</v>
      </c>
      <c r="AA291" s="21">
        <f t="shared" si="112"/>
        <v>138.17625000000044</v>
      </c>
      <c r="AC291" s="5">
        <v>303.99374999999998</v>
      </c>
      <c r="AD291" s="5">
        <v>0</v>
      </c>
      <c r="AE291" s="5">
        <f t="shared" si="109"/>
        <v>303.99374999999998</v>
      </c>
    </row>
    <row r="292" spans="1:31" ht="12.75" customHeight="1" x14ac:dyDescent="0.35">
      <c r="A292" s="17" t="s">
        <v>687</v>
      </c>
      <c r="B292" s="17" t="s">
        <v>688</v>
      </c>
      <c r="C292" s="17" t="s">
        <v>689</v>
      </c>
      <c r="D292" s="18">
        <v>36342</v>
      </c>
      <c r="E292" s="17" t="s">
        <v>118</v>
      </c>
      <c r="F292" s="19">
        <v>50</v>
      </c>
      <c r="G292" s="17">
        <v>26</v>
      </c>
      <c r="H292" s="17">
        <v>10</v>
      </c>
      <c r="I292" s="20">
        <f t="shared" si="102"/>
        <v>322</v>
      </c>
      <c r="J292" s="21">
        <v>4421.72</v>
      </c>
      <c r="K292" s="18">
        <v>44804</v>
      </c>
      <c r="L292" s="21">
        <v>2048.86</v>
      </c>
      <c r="M292" s="21">
        <v>2372.86</v>
      </c>
      <c r="N292" s="21">
        <v>58.96</v>
      </c>
      <c r="O292" s="21">
        <f t="shared" si="103"/>
        <v>29.48</v>
      </c>
      <c r="P292" s="21">
        <v>88.44</v>
      </c>
      <c r="Q292" s="21">
        <v>2343.38</v>
      </c>
      <c r="S292" s="21">
        <f t="shared" si="107"/>
        <v>2431.8200000000002</v>
      </c>
      <c r="T292" s="19">
        <v>62.5</v>
      </c>
      <c r="U292" s="19">
        <f t="shared" si="104"/>
        <v>12.5</v>
      </c>
      <c r="V292" s="22">
        <f t="shared" si="105"/>
        <v>150</v>
      </c>
      <c r="W292" s="5">
        <f t="shared" si="108"/>
        <v>480</v>
      </c>
      <c r="X292" s="21">
        <f t="shared" si="110"/>
        <v>5.0662916666666673</v>
      </c>
      <c r="Y292" s="21">
        <f t="shared" si="111"/>
        <v>60.795500000000004</v>
      </c>
      <c r="Z292" s="21">
        <f t="shared" si="106"/>
        <v>2371.0245</v>
      </c>
      <c r="AA292" s="21">
        <f t="shared" si="112"/>
        <v>27.64449999999988</v>
      </c>
      <c r="AC292" s="5">
        <v>60.795500000000004</v>
      </c>
      <c r="AD292" s="5">
        <v>0</v>
      </c>
      <c r="AE292" s="5">
        <f t="shared" si="109"/>
        <v>60.795500000000004</v>
      </c>
    </row>
    <row r="293" spans="1:31" ht="12.75" customHeight="1" x14ac:dyDescent="0.35">
      <c r="A293" s="17" t="s">
        <v>690</v>
      </c>
      <c r="B293" s="17" t="s">
        <v>691</v>
      </c>
      <c r="C293" s="17" t="s">
        <v>692</v>
      </c>
      <c r="D293" s="18">
        <v>36342</v>
      </c>
      <c r="E293" s="17" t="s">
        <v>118</v>
      </c>
      <c r="F293" s="19">
        <v>50</v>
      </c>
      <c r="G293" s="17">
        <v>26</v>
      </c>
      <c r="H293" s="17">
        <v>10</v>
      </c>
      <c r="I293" s="20">
        <f t="shared" ref="I293:I356" si="113">(G293*12)+H293</f>
        <v>322</v>
      </c>
      <c r="J293" s="21">
        <v>8194.92</v>
      </c>
      <c r="K293" s="18">
        <v>44804</v>
      </c>
      <c r="L293" s="21">
        <v>3797.02</v>
      </c>
      <c r="M293" s="21">
        <v>4397.8999999999996</v>
      </c>
      <c r="N293" s="21">
        <v>109.26</v>
      </c>
      <c r="O293" s="21">
        <f t="shared" ref="O293:O356" si="114">+N293/8*4</f>
        <v>54.63</v>
      </c>
      <c r="P293" s="21">
        <v>163.9</v>
      </c>
      <c r="Q293" s="21">
        <v>4343.26</v>
      </c>
      <c r="S293" s="21">
        <f t="shared" si="107"/>
        <v>4507.16</v>
      </c>
      <c r="T293" s="19">
        <v>62.5</v>
      </c>
      <c r="U293" s="19">
        <f t="shared" ref="U293:U356" si="115">+T293-F293</f>
        <v>12.5</v>
      </c>
      <c r="V293" s="22">
        <f t="shared" ref="V293:V356" si="116">+U293*12</f>
        <v>150</v>
      </c>
      <c r="W293" s="5">
        <f t="shared" si="108"/>
        <v>480</v>
      </c>
      <c r="X293" s="21">
        <f t="shared" si="110"/>
        <v>9.3899166666666662</v>
      </c>
      <c r="Y293" s="21">
        <f t="shared" si="111"/>
        <v>112.679</v>
      </c>
      <c r="Z293" s="21">
        <f t="shared" ref="Z293:Z356" si="117">+S293-Y293</f>
        <v>4394.4809999999998</v>
      </c>
      <c r="AA293" s="21">
        <f t="shared" si="112"/>
        <v>51.220999999999549</v>
      </c>
      <c r="AC293" s="5">
        <v>112.679</v>
      </c>
      <c r="AD293" s="5">
        <v>0</v>
      </c>
      <c r="AE293" s="5">
        <f t="shared" si="109"/>
        <v>112.679</v>
      </c>
    </row>
    <row r="294" spans="1:31" ht="12.75" customHeight="1" x14ac:dyDescent="0.35">
      <c r="A294" s="17" t="s">
        <v>693</v>
      </c>
      <c r="B294" s="17" t="s">
        <v>694</v>
      </c>
      <c r="C294" s="17" t="s">
        <v>695</v>
      </c>
      <c r="D294" s="18">
        <v>36342</v>
      </c>
      <c r="E294" s="17" t="s">
        <v>118</v>
      </c>
      <c r="F294" s="19">
        <v>50</v>
      </c>
      <c r="G294" s="17">
        <v>26</v>
      </c>
      <c r="H294" s="17">
        <v>10</v>
      </c>
      <c r="I294" s="20">
        <f t="shared" si="113"/>
        <v>322</v>
      </c>
      <c r="J294" s="21">
        <v>336.89</v>
      </c>
      <c r="K294" s="18">
        <v>44804</v>
      </c>
      <c r="L294" s="21">
        <v>156.06</v>
      </c>
      <c r="M294" s="21">
        <v>180.83</v>
      </c>
      <c r="N294" s="21">
        <v>4.49</v>
      </c>
      <c r="O294" s="21">
        <f t="shared" si="114"/>
        <v>2.2450000000000001</v>
      </c>
      <c r="P294" s="21">
        <v>6.74</v>
      </c>
      <c r="Q294" s="21">
        <v>178.58</v>
      </c>
      <c r="S294" s="21">
        <f t="shared" ref="S294:S357" si="118">+M294+N294</f>
        <v>185.32000000000002</v>
      </c>
      <c r="T294" s="19">
        <v>62.5</v>
      </c>
      <c r="U294" s="19">
        <f t="shared" si="115"/>
        <v>12.5</v>
      </c>
      <c r="V294" s="22">
        <f t="shared" si="116"/>
        <v>150</v>
      </c>
      <c r="W294" s="5">
        <f t="shared" ref="W294:W357" si="119">+I294+8+V294</f>
        <v>480</v>
      </c>
      <c r="X294" s="21">
        <f t="shared" si="110"/>
        <v>0.38608333333333339</v>
      </c>
      <c r="Y294" s="21">
        <f t="shared" si="111"/>
        <v>4.6330000000000009</v>
      </c>
      <c r="Z294" s="21">
        <f t="shared" si="117"/>
        <v>180.68700000000001</v>
      </c>
      <c r="AA294" s="21">
        <f t="shared" si="112"/>
        <v>2.1069999999999993</v>
      </c>
      <c r="AC294" s="5">
        <v>4.6330000000000009</v>
      </c>
      <c r="AD294" s="5">
        <v>0</v>
      </c>
      <c r="AE294" s="5">
        <f t="shared" ref="AE294:AE357" si="120">+AC294+AD294</f>
        <v>4.6330000000000009</v>
      </c>
    </row>
    <row r="295" spans="1:31" ht="12.75" customHeight="1" x14ac:dyDescent="0.35">
      <c r="A295" s="17" t="s">
        <v>696</v>
      </c>
      <c r="B295" s="17" t="s">
        <v>697</v>
      </c>
      <c r="C295" s="17" t="s">
        <v>698</v>
      </c>
      <c r="D295" s="18">
        <v>36342</v>
      </c>
      <c r="E295" s="17" t="s">
        <v>118</v>
      </c>
      <c r="F295" s="19">
        <v>50</v>
      </c>
      <c r="G295" s="17">
        <v>26</v>
      </c>
      <c r="H295" s="17">
        <v>10</v>
      </c>
      <c r="I295" s="20">
        <f t="shared" si="113"/>
        <v>322</v>
      </c>
      <c r="J295" s="21">
        <v>54286.9</v>
      </c>
      <c r="K295" s="18">
        <v>44804</v>
      </c>
      <c r="L295" s="21">
        <v>25152.98</v>
      </c>
      <c r="M295" s="21">
        <v>29133.919999999998</v>
      </c>
      <c r="N295" s="21">
        <v>723.82</v>
      </c>
      <c r="O295" s="21">
        <f t="shared" si="114"/>
        <v>361.91</v>
      </c>
      <c r="P295" s="21">
        <v>1085.74</v>
      </c>
      <c r="Q295" s="21">
        <v>28772</v>
      </c>
      <c r="S295" s="21">
        <f t="shared" si="118"/>
        <v>29857.739999999998</v>
      </c>
      <c r="T295" s="19">
        <v>62.5</v>
      </c>
      <c r="U295" s="19">
        <f t="shared" si="115"/>
        <v>12.5</v>
      </c>
      <c r="V295" s="22">
        <f t="shared" si="116"/>
        <v>150</v>
      </c>
      <c r="W295" s="5">
        <f t="shared" si="119"/>
        <v>480</v>
      </c>
      <c r="X295" s="21">
        <f t="shared" si="110"/>
        <v>62.203624999999995</v>
      </c>
      <c r="Y295" s="21">
        <f t="shared" si="111"/>
        <v>746.44349999999997</v>
      </c>
      <c r="Z295" s="21">
        <f t="shared" si="117"/>
        <v>29111.296499999997</v>
      </c>
      <c r="AA295" s="21">
        <f t="shared" si="112"/>
        <v>339.29649999999674</v>
      </c>
      <c r="AC295" s="5">
        <v>746.44349999999997</v>
      </c>
      <c r="AD295" s="5">
        <v>0</v>
      </c>
      <c r="AE295" s="5">
        <f t="shared" si="120"/>
        <v>746.44349999999997</v>
      </c>
    </row>
    <row r="296" spans="1:31" ht="12.75" customHeight="1" x14ac:dyDescent="0.35">
      <c r="A296" s="17" t="s">
        <v>699</v>
      </c>
      <c r="B296" s="17" t="s">
        <v>700</v>
      </c>
      <c r="C296" s="17" t="s">
        <v>701</v>
      </c>
      <c r="D296" s="18">
        <v>36342</v>
      </c>
      <c r="E296" s="17" t="s">
        <v>118</v>
      </c>
      <c r="F296" s="19">
        <v>50</v>
      </c>
      <c r="G296" s="17">
        <v>26</v>
      </c>
      <c r="H296" s="17">
        <v>10</v>
      </c>
      <c r="I296" s="20">
        <f t="shared" si="113"/>
        <v>322</v>
      </c>
      <c r="J296" s="21">
        <v>10317.34</v>
      </c>
      <c r="K296" s="18">
        <v>44804</v>
      </c>
      <c r="L296" s="21">
        <v>4780.4399999999996</v>
      </c>
      <c r="M296" s="21">
        <v>5536.9</v>
      </c>
      <c r="N296" s="21">
        <v>137.56</v>
      </c>
      <c r="O296" s="21">
        <f t="shared" si="114"/>
        <v>68.78</v>
      </c>
      <c r="P296" s="21">
        <v>206.35</v>
      </c>
      <c r="Q296" s="21">
        <v>5468.11</v>
      </c>
      <c r="S296" s="21">
        <f t="shared" si="118"/>
        <v>5674.46</v>
      </c>
      <c r="T296" s="19">
        <v>62.5</v>
      </c>
      <c r="U296" s="19">
        <f t="shared" si="115"/>
        <v>12.5</v>
      </c>
      <c r="V296" s="22">
        <f t="shared" si="116"/>
        <v>150</v>
      </c>
      <c r="W296" s="5">
        <f t="shared" si="119"/>
        <v>480</v>
      </c>
      <c r="X296" s="21">
        <f t="shared" si="110"/>
        <v>11.821791666666666</v>
      </c>
      <c r="Y296" s="21">
        <f t="shared" si="111"/>
        <v>141.86149999999998</v>
      </c>
      <c r="Z296" s="21">
        <f t="shared" si="117"/>
        <v>5532.5985000000001</v>
      </c>
      <c r="AA296" s="21">
        <f t="shared" si="112"/>
        <v>64.488500000000386</v>
      </c>
      <c r="AC296" s="5">
        <v>141.86149999999998</v>
      </c>
      <c r="AD296" s="5">
        <v>0</v>
      </c>
      <c r="AE296" s="5">
        <f t="shared" si="120"/>
        <v>141.86149999999998</v>
      </c>
    </row>
    <row r="297" spans="1:31" ht="12.75" customHeight="1" x14ac:dyDescent="0.35">
      <c r="A297" s="17" t="s">
        <v>702</v>
      </c>
      <c r="B297" s="17" t="s">
        <v>703</v>
      </c>
      <c r="C297" s="17" t="s">
        <v>704</v>
      </c>
      <c r="D297" s="18">
        <v>36342</v>
      </c>
      <c r="E297" s="17" t="s">
        <v>118</v>
      </c>
      <c r="F297" s="19">
        <v>50</v>
      </c>
      <c r="G297" s="17">
        <v>26</v>
      </c>
      <c r="H297" s="17">
        <v>10</v>
      </c>
      <c r="I297" s="20">
        <f t="shared" si="113"/>
        <v>322</v>
      </c>
      <c r="J297" s="21">
        <v>9650.57</v>
      </c>
      <c r="K297" s="18">
        <v>44804</v>
      </c>
      <c r="L297" s="21">
        <v>4471.3999999999996</v>
      </c>
      <c r="M297" s="21">
        <v>5179.17</v>
      </c>
      <c r="N297" s="21">
        <v>128.66999999999999</v>
      </c>
      <c r="O297" s="21">
        <f t="shared" si="114"/>
        <v>64.334999999999994</v>
      </c>
      <c r="P297" s="21">
        <v>193.01</v>
      </c>
      <c r="Q297" s="21">
        <v>5114.83</v>
      </c>
      <c r="S297" s="21">
        <f t="shared" si="118"/>
        <v>5307.84</v>
      </c>
      <c r="T297" s="19">
        <v>62.5</v>
      </c>
      <c r="U297" s="19">
        <f t="shared" si="115"/>
        <v>12.5</v>
      </c>
      <c r="V297" s="22">
        <f t="shared" si="116"/>
        <v>150</v>
      </c>
      <c r="W297" s="5">
        <f t="shared" si="119"/>
        <v>480</v>
      </c>
      <c r="X297" s="21">
        <f t="shared" ref="X297:X360" si="121">+S297/W297</f>
        <v>11.058</v>
      </c>
      <c r="Y297" s="21">
        <f t="shared" ref="Y297:Y360" si="122">+X297*12</f>
        <v>132.696</v>
      </c>
      <c r="Z297" s="21">
        <f t="shared" si="117"/>
        <v>5175.1440000000002</v>
      </c>
      <c r="AA297" s="21">
        <f t="shared" si="112"/>
        <v>60.314000000000306</v>
      </c>
      <c r="AC297" s="5">
        <v>132.696</v>
      </c>
      <c r="AD297" s="5">
        <v>0</v>
      </c>
      <c r="AE297" s="5">
        <f t="shared" si="120"/>
        <v>132.696</v>
      </c>
    </row>
    <row r="298" spans="1:31" ht="12.75" customHeight="1" x14ac:dyDescent="0.35">
      <c r="A298" s="17" t="s">
        <v>705</v>
      </c>
      <c r="B298" s="17" t="s">
        <v>706</v>
      </c>
      <c r="C298" s="17" t="s">
        <v>707</v>
      </c>
      <c r="D298" s="18">
        <v>36342</v>
      </c>
      <c r="E298" s="17" t="s">
        <v>118</v>
      </c>
      <c r="F298" s="19">
        <v>50</v>
      </c>
      <c r="G298" s="17">
        <v>26</v>
      </c>
      <c r="H298" s="17">
        <v>10</v>
      </c>
      <c r="I298" s="20">
        <f t="shared" si="113"/>
        <v>322</v>
      </c>
      <c r="J298" s="21">
        <v>16650.93</v>
      </c>
      <c r="K298" s="18">
        <v>44804</v>
      </c>
      <c r="L298" s="21">
        <v>7714.96</v>
      </c>
      <c r="M298" s="21">
        <v>8935.9699999999993</v>
      </c>
      <c r="N298" s="21">
        <v>222.01</v>
      </c>
      <c r="O298" s="21">
        <f t="shared" si="114"/>
        <v>111.005</v>
      </c>
      <c r="P298" s="21">
        <v>333.02</v>
      </c>
      <c r="Q298" s="21">
        <v>8824.9599999999991</v>
      </c>
      <c r="S298" s="21">
        <f t="shared" si="118"/>
        <v>9157.98</v>
      </c>
      <c r="T298" s="19">
        <v>62.5</v>
      </c>
      <c r="U298" s="19">
        <f t="shared" si="115"/>
        <v>12.5</v>
      </c>
      <c r="V298" s="22">
        <f t="shared" si="116"/>
        <v>150</v>
      </c>
      <c r="W298" s="5">
        <f t="shared" si="119"/>
        <v>480</v>
      </c>
      <c r="X298" s="21">
        <f t="shared" si="121"/>
        <v>19.079124999999998</v>
      </c>
      <c r="Y298" s="21">
        <f t="shared" si="122"/>
        <v>228.94949999999997</v>
      </c>
      <c r="Z298" s="21">
        <f t="shared" si="117"/>
        <v>8929.0304999999989</v>
      </c>
      <c r="AA298" s="21">
        <f t="shared" ref="AA298:AA361" si="123">+Z298-Q298</f>
        <v>104.07049999999981</v>
      </c>
      <c r="AC298" s="5">
        <v>228.94949999999997</v>
      </c>
      <c r="AD298" s="5">
        <v>0</v>
      </c>
      <c r="AE298" s="5">
        <f t="shared" si="120"/>
        <v>228.94949999999997</v>
      </c>
    </row>
    <row r="299" spans="1:31" ht="12.75" customHeight="1" x14ac:dyDescent="0.35">
      <c r="A299" s="17" t="s">
        <v>708</v>
      </c>
      <c r="B299" s="17" t="s">
        <v>709</v>
      </c>
      <c r="C299" s="17" t="s">
        <v>710</v>
      </c>
      <c r="D299" s="18">
        <v>36342</v>
      </c>
      <c r="E299" s="17" t="s">
        <v>118</v>
      </c>
      <c r="F299" s="19">
        <v>50</v>
      </c>
      <c r="G299" s="17">
        <v>26</v>
      </c>
      <c r="H299" s="17">
        <v>10</v>
      </c>
      <c r="I299" s="20">
        <f t="shared" si="113"/>
        <v>322</v>
      </c>
      <c r="J299" s="21">
        <v>105026.33</v>
      </c>
      <c r="K299" s="18">
        <v>44804</v>
      </c>
      <c r="L299" s="21">
        <v>48662.27</v>
      </c>
      <c r="M299" s="21">
        <v>56364.06</v>
      </c>
      <c r="N299" s="21">
        <v>1400.35</v>
      </c>
      <c r="O299" s="21">
        <f t="shared" si="114"/>
        <v>700.17499999999995</v>
      </c>
      <c r="P299" s="21">
        <v>2100.5300000000002</v>
      </c>
      <c r="Q299" s="21">
        <v>55663.88</v>
      </c>
      <c r="S299" s="21">
        <f t="shared" si="118"/>
        <v>57764.409999999996</v>
      </c>
      <c r="T299" s="19">
        <v>62.5</v>
      </c>
      <c r="U299" s="19">
        <f t="shared" si="115"/>
        <v>12.5</v>
      </c>
      <c r="V299" s="22">
        <f t="shared" si="116"/>
        <v>150</v>
      </c>
      <c r="W299" s="5">
        <f t="shared" si="119"/>
        <v>480</v>
      </c>
      <c r="X299" s="21">
        <f t="shared" si="121"/>
        <v>120.34252083333332</v>
      </c>
      <c r="Y299" s="21">
        <f t="shared" si="122"/>
        <v>1444.11025</v>
      </c>
      <c r="Z299" s="21">
        <f t="shared" si="117"/>
        <v>56320.299749999998</v>
      </c>
      <c r="AA299" s="21">
        <f t="shared" si="123"/>
        <v>656.41975000000093</v>
      </c>
      <c r="AC299" s="5">
        <v>1444.11025</v>
      </c>
      <c r="AD299" s="5">
        <v>0</v>
      </c>
      <c r="AE299" s="5">
        <f t="shared" si="120"/>
        <v>1444.11025</v>
      </c>
    </row>
    <row r="300" spans="1:31" ht="12.75" customHeight="1" x14ac:dyDescent="0.35">
      <c r="A300" s="17" t="s">
        <v>711</v>
      </c>
      <c r="B300" s="17" t="s">
        <v>712</v>
      </c>
      <c r="C300" s="17" t="s">
        <v>713</v>
      </c>
      <c r="D300" s="18">
        <v>36342</v>
      </c>
      <c r="E300" s="17" t="s">
        <v>118</v>
      </c>
      <c r="F300" s="19">
        <v>50</v>
      </c>
      <c r="G300" s="17">
        <v>26</v>
      </c>
      <c r="H300" s="17">
        <v>10</v>
      </c>
      <c r="I300" s="20">
        <f t="shared" si="113"/>
        <v>322</v>
      </c>
      <c r="J300" s="21">
        <v>2875.03</v>
      </c>
      <c r="K300" s="18">
        <v>44804</v>
      </c>
      <c r="L300" s="21">
        <v>1332.08</v>
      </c>
      <c r="M300" s="21">
        <v>1542.95</v>
      </c>
      <c r="N300" s="21">
        <v>38.33</v>
      </c>
      <c r="O300" s="21">
        <f t="shared" si="114"/>
        <v>19.164999999999999</v>
      </c>
      <c r="P300" s="21">
        <v>57.5</v>
      </c>
      <c r="Q300" s="21">
        <v>1523.78</v>
      </c>
      <c r="S300" s="21">
        <f t="shared" si="118"/>
        <v>1581.28</v>
      </c>
      <c r="T300" s="19">
        <v>62.5</v>
      </c>
      <c r="U300" s="19">
        <f t="shared" si="115"/>
        <v>12.5</v>
      </c>
      <c r="V300" s="22">
        <f t="shared" si="116"/>
        <v>150</v>
      </c>
      <c r="W300" s="5">
        <f t="shared" si="119"/>
        <v>480</v>
      </c>
      <c r="X300" s="21">
        <f t="shared" si="121"/>
        <v>3.2943333333333333</v>
      </c>
      <c r="Y300" s="21">
        <f t="shared" si="122"/>
        <v>39.531999999999996</v>
      </c>
      <c r="Z300" s="21">
        <f t="shared" si="117"/>
        <v>1541.748</v>
      </c>
      <c r="AA300" s="21">
        <f t="shared" si="123"/>
        <v>17.968000000000075</v>
      </c>
      <c r="AC300" s="5">
        <v>39.531999999999996</v>
      </c>
      <c r="AD300" s="5">
        <v>0</v>
      </c>
      <c r="AE300" s="5">
        <f t="shared" si="120"/>
        <v>39.531999999999996</v>
      </c>
    </row>
    <row r="301" spans="1:31" ht="12.75" customHeight="1" x14ac:dyDescent="0.35">
      <c r="A301" s="17" t="s">
        <v>714</v>
      </c>
      <c r="B301" s="17" t="s">
        <v>715</v>
      </c>
      <c r="C301" s="17" t="s">
        <v>716</v>
      </c>
      <c r="D301" s="18">
        <v>36342</v>
      </c>
      <c r="E301" s="17" t="s">
        <v>118</v>
      </c>
      <c r="F301" s="19">
        <v>50</v>
      </c>
      <c r="G301" s="17">
        <v>26</v>
      </c>
      <c r="H301" s="17">
        <v>10</v>
      </c>
      <c r="I301" s="20">
        <f t="shared" si="113"/>
        <v>322</v>
      </c>
      <c r="J301" s="21">
        <v>410.59</v>
      </c>
      <c r="K301" s="18">
        <v>44804</v>
      </c>
      <c r="L301" s="21">
        <v>190.2</v>
      </c>
      <c r="M301" s="21">
        <v>220.39</v>
      </c>
      <c r="N301" s="21">
        <v>5.47</v>
      </c>
      <c r="O301" s="21">
        <f t="shared" si="114"/>
        <v>2.7349999999999999</v>
      </c>
      <c r="P301" s="21">
        <v>8.2100000000000009</v>
      </c>
      <c r="Q301" s="21">
        <v>217.65</v>
      </c>
      <c r="S301" s="21">
        <f t="shared" si="118"/>
        <v>225.85999999999999</v>
      </c>
      <c r="T301" s="19">
        <v>62.5</v>
      </c>
      <c r="U301" s="19">
        <f t="shared" si="115"/>
        <v>12.5</v>
      </c>
      <c r="V301" s="22">
        <f t="shared" si="116"/>
        <v>150</v>
      </c>
      <c r="W301" s="5">
        <f t="shared" si="119"/>
        <v>480</v>
      </c>
      <c r="X301" s="21">
        <f t="shared" si="121"/>
        <v>0.47054166666666664</v>
      </c>
      <c r="Y301" s="21">
        <f t="shared" si="122"/>
        <v>5.6464999999999996</v>
      </c>
      <c r="Z301" s="21">
        <f t="shared" si="117"/>
        <v>220.21349999999998</v>
      </c>
      <c r="AA301" s="21">
        <f t="shared" si="123"/>
        <v>2.5634999999999764</v>
      </c>
      <c r="AC301" s="5">
        <v>5.6464999999999996</v>
      </c>
      <c r="AD301" s="5">
        <v>0</v>
      </c>
      <c r="AE301" s="5">
        <f t="shared" si="120"/>
        <v>5.6464999999999996</v>
      </c>
    </row>
    <row r="302" spans="1:31" ht="12.75" customHeight="1" x14ac:dyDescent="0.35">
      <c r="A302" s="17" t="s">
        <v>717</v>
      </c>
      <c r="B302" s="17" t="s">
        <v>718</v>
      </c>
      <c r="C302" s="17" t="s">
        <v>719</v>
      </c>
      <c r="D302" s="18">
        <v>36342</v>
      </c>
      <c r="E302" s="17" t="s">
        <v>118</v>
      </c>
      <c r="F302" s="19">
        <v>50</v>
      </c>
      <c r="G302" s="17">
        <v>26</v>
      </c>
      <c r="H302" s="17">
        <v>10</v>
      </c>
      <c r="I302" s="20">
        <f t="shared" si="113"/>
        <v>322</v>
      </c>
      <c r="J302" s="21">
        <v>357.95</v>
      </c>
      <c r="K302" s="18">
        <v>44804</v>
      </c>
      <c r="L302" s="21">
        <v>165.88</v>
      </c>
      <c r="M302" s="21">
        <v>192.07</v>
      </c>
      <c r="N302" s="21">
        <v>4.7699999999999996</v>
      </c>
      <c r="O302" s="21">
        <f t="shared" si="114"/>
        <v>2.3849999999999998</v>
      </c>
      <c r="P302" s="21">
        <v>7.16</v>
      </c>
      <c r="Q302" s="21">
        <v>189.68</v>
      </c>
      <c r="S302" s="21">
        <f t="shared" si="118"/>
        <v>196.84</v>
      </c>
      <c r="T302" s="19">
        <v>62.5</v>
      </c>
      <c r="U302" s="19">
        <f t="shared" si="115"/>
        <v>12.5</v>
      </c>
      <c r="V302" s="22">
        <f t="shared" si="116"/>
        <v>150</v>
      </c>
      <c r="W302" s="5">
        <f t="shared" si="119"/>
        <v>480</v>
      </c>
      <c r="X302" s="21">
        <f t="shared" si="121"/>
        <v>0.41008333333333336</v>
      </c>
      <c r="Y302" s="21">
        <f t="shared" si="122"/>
        <v>4.9210000000000003</v>
      </c>
      <c r="Z302" s="21">
        <f t="shared" si="117"/>
        <v>191.91900000000001</v>
      </c>
      <c r="AA302" s="21">
        <f t="shared" si="123"/>
        <v>2.2390000000000043</v>
      </c>
      <c r="AC302" s="5">
        <v>4.9210000000000003</v>
      </c>
      <c r="AD302" s="5">
        <v>0</v>
      </c>
      <c r="AE302" s="5">
        <f t="shared" si="120"/>
        <v>4.9210000000000003</v>
      </c>
    </row>
    <row r="303" spans="1:31" ht="12.75" customHeight="1" x14ac:dyDescent="0.35">
      <c r="A303" s="17" t="s">
        <v>720</v>
      </c>
      <c r="B303" s="17" t="s">
        <v>721</v>
      </c>
      <c r="C303" s="17" t="s">
        <v>722</v>
      </c>
      <c r="D303" s="18">
        <v>36341</v>
      </c>
      <c r="E303" s="17" t="s">
        <v>118</v>
      </c>
      <c r="F303" s="19">
        <v>50</v>
      </c>
      <c r="G303" s="17">
        <v>26</v>
      </c>
      <c r="H303" s="17">
        <v>10</v>
      </c>
      <c r="I303" s="20">
        <f t="shared" si="113"/>
        <v>322</v>
      </c>
      <c r="J303" s="21">
        <v>6125.97</v>
      </c>
      <c r="K303" s="18">
        <v>44804</v>
      </c>
      <c r="L303" s="21">
        <v>2838.38</v>
      </c>
      <c r="M303" s="21">
        <v>3287.59</v>
      </c>
      <c r="N303" s="21">
        <v>81.680000000000007</v>
      </c>
      <c r="O303" s="21">
        <f t="shared" si="114"/>
        <v>40.840000000000003</v>
      </c>
      <c r="P303" s="21">
        <v>122.52</v>
      </c>
      <c r="Q303" s="21">
        <v>3246.75</v>
      </c>
      <c r="S303" s="21">
        <f t="shared" si="118"/>
        <v>3369.27</v>
      </c>
      <c r="T303" s="19">
        <v>62.5</v>
      </c>
      <c r="U303" s="19">
        <f t="shared" si="115"/>
        <v>12.5</v>
      </c>
      <c r="V303" s="22">
        <f t="shared" si="116"/>
        <v>150</v>
      </c>
      <c r="W303" s="5">
        <f t="shared" si="119"/>
        <v>480</v>
      </c>
      <c r="X303" s="21">
        <f t="shared" si="121"/>
        <v>7.0193124999999998</v>
      </c>
      <c r="Y303" s="21">
        <f t="shared" si="122"/>
        <v>84.231750000000005</v>
      </c>
      <c r="Z303" s="21">
        <f t="shared" si="117"/>
        <v>3285.0382500000001</v>
      </c>
      <c r="AA303" s="21">
        <f t="shared" si="123"/>
        <v>38.288250000000062</v>
      </c>
      <c r="AC303" s="5">
        <v>84.231750000000005</v>
      </c>
      <c r="AD303" s="5">
        <v>0</v>
      </c>
      <c r="AE303" s="5">
        <f t="shared" si="120"/>
        <v>84.231750000000005</v>
      </c>
    </row>
    <row r="304" spans="1:31" ht="12.75" customHeight="1" x14ac:dyDescent="0.35">
      <c r="A304" s="17" t="s">
        <v>723</v>
      </c>
      <c r="B304" s="17" t="s">
        <v>724</v>
      </c>
      <c r="C304" s="17" t="s">
        <v>725</v>
      </c>
      <c r="D304" s="18">
        <v>36342</v>
      </c>
      <c r="E304" s="17" t="s">
        <v>118</v>
      </c>
      <c r="F304" s="19">
        <v>50</v>
      </c>
      <c r="G304" s="17">
        <v>26</v>
      </c>
      <c r="H304" s="17">
        <v>10</v>
      </c>
      <c r="I304" s="20">
        <f t="shared" si="113"/>
        <v>322</v>
      </c>
      <c r="J304" s="21">
        <v>9826.0400000000009</v>
      </c>
      <c r="K304" s="18">
        <v>44804</v>
      </c>
      <c r="L304" s="21">
        <v>4552.72</v>
      </c>
      <c r="M304" s="21">
        <v>5273.32</v>
      </c>
      <c r="N304" s="21">
        <v>131.01</v>
      </c>
      <c r="O304" s="21">
        <f t="shared" si="114"/>
        <v>65.504999999999995</v>
      </c>
      <c r="P304" s="21">
        <v>196.52</v>
      </c>
      <c r="Q304" s="21">
        <v>5207.8100000000004</v>
      </c>
      <c r="S304" s="21">
        <f t="shared" si="118"/>
        <v>5404.33</v>
      </c>
      <c r="T304" s="19">
        <v>62.5</v>
      </c>
      <c r="U304" s="19">
        <f t="shared" si="115"/>
        <v>12.5</v>
      </c>
      <c r="V304" s="22">
        <f t="shared" si="116"/>
        <v>150</v>
      </c>
      <c r="W304" s="5">
        <f t="shared" si="119"/>
        <v>480</v>
      </c>
      <c r="X304" s="21">
        <f t="shared" si="121"/>
        <v>11.259020833333333</v>
      </c>
      <c r="Y304" s="21">
        <f t="shared" si="122"/>
        <v>135.10825</v>
      </c>
      <c r="Z304" s="21">
        <f t="shared" si="117"/>
        <v>5269.2217499999997</v>
      </c>
      <c r="AA304" s="21">
        <f t="shared" si="123"/>
        <v>61.411749999999302</v>
      </c>
      <c r="AC304" s="5">
        <v>135.10825</v>
      </c>
      <c r="AD304" s="5">
        <v>0</v>
      </c>
      <c r="AE304" s="5">
        <f t="shared" si="120"/>
        <v>135.10825</v>
      </c>
    </row>
    <row r="305" spans="1:31" ht="12.75" customHeight="1" x14ac:dyDescent="0.35">
      <c r="A305" s="17" t="s">
        <v>726</v>
      </c>
      <c r="B305" s="17" t="s">
        <v>727</v>
      </c>
      <c r="C305" s="17" t="s">
        <v>728</v>
      </c>
      <c r="D305" s="18">
        <v>36342</v>
      </c>
      <c r="E305" s="17" t="s">
        <v>118</v>
      </c>
      <c r="F305" s="19">
        <v>50</v>
      </c>
      <c r="G305" s="17">
        <v>26</v>
      </c>
      <c r="H305" s="17">
        <v>10</v>
      </c>
      <c r="I305" s="20">
        <f t="shared" si="113"/>
        <v>322</v>
      </c>
      <c r="J305" s="21">
        <v>3705.82</v>
      </c>
      <c r="K305" s="18">
        <v>44804</v>
      </c>
      <c r="L305" s="21">
        <v>1717.12</v>
      </c>
      <c r="M305" s="21">
        <v>1988.7</v>
      </c>
      <c r="N305" s="21">
        <v>49.41</v>
      </c>
      <c r="O305" s="21">
        <f t="shared" si="114"/>
        <v>24.704999999999998</v>
      </c>
      <c r="P305" s="21">
        <v>74.12</v>
      </c>
      <c r="Q305" s="21">
        <v>1963.99</v>
      </c>
      <c r="S305" s="21">
        <f t="shared" si="118"/>
        <v>2038.1100000000001</v>
      </c>
      <c r="T305" s="19">
        <v>62.5</v>
      </c>
      <c r="U305" s="19">
        <f t="shared" si="115"/>
        <v>12.5</v>
      </c>
      <c r="V305" s="22">
        <f t="shared" si="116"/>
        <v>150</v>
      </c>
      <c r="W305" s="5">
        <f t="shared" si="119"/>
        <v>480</v>
      </c>
      <c r="X305" s="21">
        <f t="shared" si="121"/>
        <v>4.2460624999999999</v>
      </c>
      <c r="Y305" s="21">
        <f t="shared" si="122"/>
        <v>50.952749999999995</v>
      </c>
      <c r="Z305" s="21">
        <f t="shared" si="117"/>
        <v>1987.1572500000002</v>
      </c>
      <c r="AA305" s="21">
        <f t="shared" si="123"/>
        <v>23.167250000000195</v>
      </c>
      <c r="AC305" s="5">
        <v>50.952749999999995</v>
      </c>
      <c r="AD305" s="5">
        <v>0</v>
      </c>
      <c r="AE305" s="5">
        <f t="shared" si="120"/>
        <v>50.952749999999995</v>
      </c>
    </row>
    <row r="306" spans="1:31" ht="12.75" customHeight="1" x14ac:dyDescent="0.35">
      <c r="A306" s="17" t="s">
        <v>729</v>
      </c>
      <c r="B306" s="17" t="s">
        <v>730</v>
      </c>
      <c r="C306" s="17" t="s">
        <v>644</v>
      </c>
      <c r="D306" s="18">
        <v>36342</v>
      </c>
      <c r="E306" s="17" t="s">
        <v>118</v>
      </c>
      <c r="F306" s="19">
        <v>50</v>
      </c>
      <c r="G306" s="17">
        <v>26</v>
      </c>
      <c r="H306" s="17">
        <v>10</v>
      </c>
      <c r="I306" s="20">
        <f t="shared" si="113"/>
        <v>322</v>
      </c>
      <c r="J306" s="21">
        <v>6601</v>
      </c>
      <c r="K306" s="18">
        <v>44804</v>
      </c>
      <c r="L306" s="21">
        <v>1523.35</v>
      </c>
      <c r="M306" s="21">
        <v>5077.6499999999996</v>
      </c>
      <c r="N306" s="21">
        <v>88.01</v>
      </c>
      <c r="O306" s="21">
        <f t="shared" si="114"/>
        <v>44.005000000000003</v>
      </c>
      <c r="P306" s="21">
        <v>132.02000000000001</v>
      </c>
      <c r="Q306" s="21">
        <v>5033.6400000000003</v>
      </c>
      <c r="S306" s="21">
        <f t="shared" si="118"/>
        <v>5165.66</v>
      </c>
      <c r="T306" s="19">
        <v>62.5</v>
      </c>
      <c r="U306" s="19">
        <f t="shared" si="115"/>
        <v>12.5</v>
      </c>
      <c r="V306" s="22">
        <f t="shared" si="116"/>
        <v>150</v>
      </c>
      <c r="W306" s="5">
        <f t="shared" si="119"/>
        <v>480</v>
      </c>
      <c r="X306" s="21">
        <f t="shared" si="121"/>
        <v>10.761791666666666</v>
      </c>
      <c r="Y306" s="21">
        <f t="shared" si="122"/>
        <v>129.14149999999998</v>
      </c>
      <c r="Z306" s="21">
        <f t="shared" si="117"/>
        <v>5036.5185000000001</v>
      </c>
      <c r="AA306" s="21">
        <f t="shared" si="123"/>
        <v>2.8784999999998035</v>
      </c>
      <c r="AC306" s="5">
        <v>129.14149999999998</v>
      </c>
      <c r="AD306" s="5">
        <v>0</v>
      </c>
      <c r="AE306" s="5">
        <f t="shared" si="120"/>
        <v>129.14149999999998</v>
      </c>
    </row>
    <row r="307" spans="1:31" ht="12.75" customHeight="1" x14ac:dyDescent="0.35">
      <c r="A307" s="17" t="s">
        <v>731</v>
      </c>
      <c r="B307" s="17" t="s">
        <v>732</v>
      </c>
      <c r="C307" s="17" t="s">
        <v>733</v>
      </c>
      <c r="D307" s="18">
        <v>36708</v>
      </c>
      <c r="E307" s="17" t="s">
        <v>118</v>
      </c>
      <c r="F307" s="19">
        <v>50</v>
      </c>
      <c r="G307" s="17">
        <v>27</v>
      </c>
      <c r="H307" s="17">
        <v>10</v>
      </c>
      <c r="I307" s="20">
        <f t="shared" si="113"/>
        <v>334</v>
      </c>
      <c r="J307" s="21">
        <v>25263.19</v>
      </c>
      <c r="K307" s="18">
        <v>44804</v>
      </c>
      <c r="L307" s="21">
        <v>11199.85</v>
      </c>
      <c r="M307" s="21">
        <v>14063.34</v>
      </c>
      <c r="N307" s="21">
        <v>336.84</v>
      </c>
      <c r="O307" s="21">
        <f t="shared" si="114"/>
        <v>168.42</v>
      </c>
      <c r="P307" s="21">
        <v>505.26</v>
      </c>
      <c r="Q307" s="21">
        <v>13894.92</v>
      </c>
      <c r="S307" s="21">
        <f t="shared" si="118"/>
        <v>14400.18</v>
      </c>
      <c r="T307" s="19">
        <v>62.5</v>
      </c>
      <c r="U307" s="19">
        <f t="shared" si="115"/>
        <v>12.5</v>
      </c>
      <c r="V307" s="22">
        <f t="shared" si="116"/>
        <v>150</v>
      </c>
      <c r="W307" s="5">
        <f t="shared" si="119"/>
        <v>492</v>
      </c>
      <c r="X307" s="21">
        <f t="shared" si="121"/>
        <v>29.268658536585367</v>
      </c>
      <c r="Y307" s="21">
        <f t="shared" si="122"/>
        <v>351.22390243902441</v>
      </c>
      <c r="Z307" s="21">
        <f t="shared" si="117"/>
        <v>14048.956097560977</v>
      </c>
      <c r="AA307" s="21">
        <f t="shared" si="123"/>
        <v>154.03609756097649</v>
      </c>
      <c r="AC307" s="5">
        <v>351.22390243902441</v>
      </c>
      <c r="AD307" s="5">
        <v>0</v>
      </c>
      <c r="AE307" s="5">
        <f t="shared" si="120"/>
        <v>351.22390243902441</v>
      </c>
    </row>
    <row r="308" spans="1:31" ht="12.75" customHeight="1" x14ac:dyDescent="0.35">
      <c r="A308" s="17" t="s">
        <v>734</v>
      </c>
      <c r="B308" s="17" t="s">
        <v>735</v>
      </c>
      <c r="C308" s="17" t="s">
        <v>736</v>
      </c>
      <c r="D308" s="18">
        <v>36708</v>
      </c>
      <c r="E308" s="17" t="s">
        <v>118</v>
      </c>
      <c r="F308" s="19">
        <v>50</v>
      </c>
      <c r="G308" s="17">
        <v>27</v>
      </c>
      <c r="H308" s="17">
        <v>10</v>
      </c>
      <c r="I308" s="20">
        <f t="shared" si="113"/>
        <v>334</v>
      </c>
      <c r="J308" s="21">
        <v>2176.0500000000002</v>
      </c>
      <c r="K308" s="18">
        <v>44804</v>
      </c>
      <c r="L308" s="21">
        <v>964.7</v>
      </c>
      <c r="M308" s="21">
        <v>1211.3499999999999</v>
      </c>
      <c r="N308" s="21">
        <v>29.01</v>
      </c>
      <c r="O308" s="21">
        <f t="shared" si="114"/>
        <v>14.505000000000001</v>
      </c>
      <c r="P308" s="21">
        <v>43.52</v>
      </c>
      <c r="Q308" s="21">
        <v>1196.8399999999999</v>
      </c>
      <c r="S308" s="21">
        <f t="shared" si="118"/>
        <v>1240.3599999999999</v>
      </c>
      <c r="T308" s="19">
        <v>62.5</v>
      </c>
      <c r="U308" s="19">
        <f t="shared" si="115"/>
        <v>12.5</v>
      </c>
      <c r="V308" s="22">
        <f t="shared" si="116"/>
        <v>150</v>
      </c>
      <c r="W308" s="5">
        <f t="shared" si="119"/>
        <v>492</v>
      </c>
      <c r="X308" s="21">
        <f t="shared" si="121"/>
        <v>2.5210569105691056</v>
      </c>
      <c r="Y308" s="21">
        <f t="shared" si="122"/>
        <v>30.252682926829266</v>
      </c>
      <c r="Z308" s="21">
        <f t="shared" si="117"/>
        <v>1210.1073170731706</v>
      </c>
      <c r="AA308" s="21">
        <f t="shared" si="123"/>
        <v>13.267317073170716</v>
      </c>
      <c r="AC308" s="5">
        <v>30.252682926829266</v>
      </c>
      <c r="AD308" s="5">
        <v>0</v>
      </c>
      <c r="AE308" s="5">
        <f t="shared" si="120"/>
        <v>30.252682926829266</v>
      </c>
    </row>
    <row r="309" spans="1:31" ht="12.75" customHeight="1" x14ac:dyDescent="0.35">
      <c r="A309" s="17" t="s">
        <v>737</v>
      </c>
      <c r="B309" s="17" t="s">
        <v>738</v>
      </c>
      <c r="C309" s="17" t="s">
        <v>739</v>
      </c>
      <c r="D309" s="18">
        <v>36708</v>
      </c>
      <c r="E309" s="17" t="s">
        <v>118</v>
      </c>
      <c r="F309" s="19">
        <v>50</v>
      </c>
      <c r="G309" s="17">
        <v>27</v>
      </c>
      <c r="H309" s="17">
        <v>10</v>
      </c>
      <c r="I309" s="20">
        <f t="shared" si="113"/>
        <v>334</v>
      </c>
      <c r="J309" s="21">
        <v>1479.07</v>
      </c>
      <c r="K309" s="18">
        <v>44804</v>
      </c>
      <c r="L309" s="21">
        <v>655.7</v>
      </c>
      <c r="M309" s="21">
        <v>823.37</v>
      </c>
      <c r="N309" s="21">
        <v>19.72</v>
      </c>
      <c r="O309" s="21">
        <f t="shared" si="114"/>
        <v>9.86</v>
      </c>
      <c r="P309" s="21">
        <v>29.58</v>
      </c>
      <c r="Q309" s="21">
        <v>813.51</v>
      </c>
      <c r="S309" s="21">
        <f t="shared" si="118"/>
        <v>843.09</v>
      </c>
      <c r="T309" s="19">
        <v>62.5</v>
      </c>
      <c r="U309" s="19">
        <f t="shared" si="115"/>
        <v>12.5</v>
      </c>
      <c r="V309" s="22">
        <f t="shared" si="116"/>
        <v>150</v>
      </c>
      <c r="W309" s="5">
        <f t="shared" si="119"/>
        <v>492</v>
      </c>
      <c r="X309" s="21">
        <f t="shared" si="121"/>
        <v>1.7135975609756098</v>
      </c>
      <c r="Y309" s="21">
        <f t="shared" si="122"/>
        <v>20.563170731707316</v>
      </c>
      <c r="Z309" s="21">
        <f t="shared" si="117"/>
        <v>822.52682926829266</v>
      </c>
      <c r="AA309" s="21">
        <f t="shared" si="123"/>
        <v>9.0168292682926676</v>
      </c>
      <c r="AC309" s="5">
        <v>20.563170731707316</v>
      </c>
      <c r="AD309" s="5">
        <v>0</v>
      </c>
      <c r="AE309" s="5">
        <f t="shared" si="120"/>
        <v>20.563170731707316</v>
      </c>
    </row>
    <row r="310" spans="1:31" ht="12.75" customHeight="1" x14ac:dyDescent="0.35">
      <c r="A310" s="17" t="s">
        <v>740</v>
      </c>
      <c r="B310" s="17" t="s">
        <v>741</v>
      </c>
      <c r="C310" s="17" t="s">
        <v>742</v>
      </c>
      <c r="D310" s="18">
        <v>36708</v>
      </c>
      <c r="E310" s="17" t="s">
        <v>118</v>
      </c>
      <c r="F310" s="19">
        <v>50</v>
      </c>
      <c r="G310" s="17">
        <v>27</v>
      </c>
      <c r="H310" s="17">
        <v>10</v>
      </c>
      <c r="I310" s="20">
        <f t="shared" si="113"/>
        <v>334</v>
      </c>
      <c r="J310" s="21">
        <v>3037.39</v>
      </c>
      <c r="K310" s="18">
        <v>44804</v>
      </c>
      <c r="L310" s="21">
        <v>1346.45</v>
      </c>
      <c r="M310" s="21">
        <v>1690.94</v>
      </c>
      <c r="N310" s="21">
        <v>40.5</v>
      </c>
      <c r="O310" s="21">
        <f t="shared" si="114"/>
        <v>20.25</v>
      </c>
      <c r="P310" s="21">
        <v>60.75</v>
      </c>
      <c r="Q310" s="21">
        <v>1670.69</v>
      </c>
      <c r="S310" s="21">
        <f t="shared" si="118"/>
        <v>1731.44</v>
      </c>
      <c r="T310" s="19">
        <v>62.5</v>
      </c>
      <c r="U310" s="19">
        <f t="shared" si="115"/>
        <v>12.5</v>
      </c>
      <c r="V310" s="22">
        <f t="shared" si="116"/>
        <v>150</v>
      </c>
      <c r="W310" s="5">
        <f t="shared" si="119"/>
        <v>492</v>
      </c>
      <c r="X310" s="21">
        <f t="shared" si="121"/>
        <v>3.519186991869919</v>
      </c>
      <c r="Y310" s="21">
        <f t="shared" si="122"/>
        <v>42.230243902439028</v>
      </c>
      <c r="Z310" s="21">
        <f t="shared" si="117"/>
        <v>1689.209756097561</v>
      </c>
      <c r="AA310" s="21">
        <f t="shared" si="123"/>
        <v>18.519756097560958</v>
      </c>
      <c r="AC310" s="5">
        <v>42.230243902439028</v>
      </c>
      <c r="AD310" s="5">
        <v>0</v>
      </c>
      <c r="AE310" s="5">
        <f t="shared" si="120"/>
        <v>42.230243902439028</v>
      </c>
    </row>
    <row r="311" spans="1:31" ht="12.75" customHeight="1" x14ac:dyDescent="0.35">
      <c r="A311" s="17" t="s">
        <v>743</v>
      </c>
      <c r="B311" s="17" t="s">
        <v>744</v>
      </c>
      <c r="C311" s="17" t="s">
        <v>745</v>
      </c>
      <c r="D311" s="18">
        <v>36831</v>
      </c>
      <c r="E311" s="17" t="s">
        <v>118</v>
      </c>
      <c r="F311" s="19">
        <v>50</v>
      </c>
      <c r="G311" s="17">
        <v>28</v>
      </c>
      <c r="H311" s="17">
        <v>2</v>
      </c>
      <c r="I311" s="20">
        <f t="shared" si="113"/>
        <v>338</v>
      </c>
      <c r="J311" s="21">
        <v>1998.74</v>
      </c>
      <c r="K311" s="18">
        <v>44804</v>
      </c>
      <c r="L311" s="21">
        <v>872.89</v>
      </c>
      <c r="M311" s="21">
        <v>1125.8499999999999</v>
      </c>
      <c r="N311" s="21">
        <v>26.65</v>
      </c>
      <c r="O311" s="21">
        <f t="shared" si="114"/>
        <v>13.324999999999999</v>
      </c>
      <c r="P311" s="21">
        <v>39.979999999999997</v>
      </c>
      <c r="Q311" s="21">
        <v>1112.52</v>
      </c>
      <c r="S311" s="21">
        <f t="shared" si="118"/>
        <v>1152.5</v>
      </c>
      <c r="T311" s="19">
        <v>62.5</v>
      </c>
      <c r="U311" s="19">
        <f t="shared" si="115"/>
        <v>12.5</v>
      </c>
      <c r="V311" s="22">
        <f t="shared" si="116"/>
        <v>150</v>
      </c>
      <c r="W311" s="5">
        <f t="shared" si="119"/>
        <v>496</v>
      </c>
      <c r="X311" s="21">
        <f t="shared" si="121"/>
        <v>2.3235887096774195</v>
      </c>
      <c r="Y311" s="21">
        <f t="shared" si="122"/>
        <v>27.883064516129032</v>
      </c>
      <c r="Z311" s="21">
        <f t="shared" si="117"/>
        <v>1124.616935483871</v>
      </c>
      <c r="AA311" s="21">
        <f t="shared" si="123"/>
        <v>12.096935483870993</v>
      </c>
      <c r="AC311" s="5">
        <v>27.883064516129032</v>
      </c>
      <c r="AD311" s="5">
        <v>0</v>
      </c>
      <c r="AE311" s="5">
        <f t="shared" si="120"/>
        <v>27.883064516129032</v>
      </c>
    </row>
    <row r="312" spans="1:31" ht="12.75" customHeight="1" x14ac:dyDescent="0.35">
      <c r="A312" s="17" t="s">
        <v>746</v>
      </c>
      <c r="B312" s="17" t="s">
        <v>747</v>
      </c>
      <c r="C312" s="17" t="s">
        <v>748</v>
      </c>
      <c r="D312" s="18">
        <v>36831</v>
      </c>
      <c r="E312" s="17" t="s">
        <v>118</v>
      </c>
      <c r="F312" s="19">
        <v>50</v>
      </c>
      <c r="G312" s="17">
        <v>28</v>
      </c>
      <c r="H312" s="17">
        <v>2</v>
      </c>
      <c r="I312" s="20">
        <f t="shared" si="113"/>
        <v>338</v>
      </c>
      <c r="J312" s="21">
        <v>4455.5200000000004</v>
      </c>
      <c r="K312" s="18">
        <v>44804</v>
      </c>
      <c r="L312" s="21">
        <v>1945.57</v>
      </c>
      <c r="M312" s="21">
        <v>2509.9499999999998</v>
      </c>
      <c r="N312" s="21">
        <v>59.4</v>
      </c>
      <c r="O312" s="21">
        <f t="shared" si="114"/>
        <v>29.7</v>
      </c>
      <c r="P312" s="21">
        <v>89.11</v>
      </c>
      <c r="Q312" s="21">
        <v>2480.2399999999998</v>
      </c>
      <c r="S312" s="21">
        <f t="shared" si="118"/>
        <v>2569.35</v>
      </c>
      <c r="T312" s="19">
        <v>62.5</v>
      </c>
      <c r="U312" s="19">
        <f t="shared" si="115"/>
        <v>12.5</v>
      </c>
      <c r="V312" s="22">
        <f t="shared" si="116"/>
        <v>150</v>
      </c>
      <c r="W312" s="5">
        <f t="shared" si="119"/>
        <v>496</v>
      </c>
      <c r="X312" s="21">
        <f t="shared" si="121"/>
        <v>5.1801411290322577</v>
      </c>
      <c r="Y312" s="21">
        <f t="shared" si="122"/>
        <v>62.161693548387092</v>
      </c>
      <c r="Z312" s="21">
        <f t="shared" si="117"/>
        <v>2507.1883064516128</v>
      </c>
      <c r="AA312" s="21">
        <f t="shared" si="123"/>
        <v>26.948306451613007</v>
      </c>
      <c r="AC312" s="5">
        <v>62.161693548387092</v>
      </c>
      <c r="AD312" s="5">
        <v>0</v>
      </c>
      <c r="AE312" s="5">
        <f t="shared" si="120"/>
        <v>62.161693548387092</v>
      </c>
    </row>
    <row r="313" spans="1:31" ht="12.75" customHeight="1" x14ac:dyDescent="0.35">
      <c r="A313" s="17" t="s">
        <v>749</v>
      </c>
      <c r="B313" s="17" t="s">
        <v>750</v>
      </c>
      <c r="C313" s="17" t="s">
        <v>751</v>
      </c>
      <c r="D313" s="18">
        <v>36831</v>
      </c>
      <c r="E313" s="17" t="s">
        <v>118</v>
      </c>
      <c r="F313" s="19">
        <v>50</v>
      </c>
      <c r="G313" s="17">
        <v>28</v>
      </c>
      <c r="H313" s="17">
        <v>2</v>
      </c>
      <c r="I313" s="20">
        <f t="shared" si="113"/>
        <v>338</v>
      </c>
      <c r="J313" s="21">
        <v>4441.6400000000003</v>
      </c>
      <c r="K313" s="18">
        <v>44804</v>
      </c>
      <c r="L313" s="21">
        <v>1939.46</v>
      </c>
      <c r="M313" s="21">
        <v>2502.1799999999998</v>
      </c>
      <c r="N313" s="21">
        <v>59.22</v>
      </c>
      <c r="O313" s="21">
        <f t="shared" si="114"/>
        <v>29.61</v>
      </c>
      <c r="P313" s="21">
        <v>88.83</v>
      </c>
      <c r="Q313" s="21">
        <v>2472.5700000000002</v>
      </c>
      <c r="S313" s="21">
        <f t="shared" si="118"/>
        <v>2561.3999999999996</v>
      </c>
      <c r="T313" s="19">
        <v>62.5</v>
      </c>
      <c r="U313" s="19">
        <f t="shared" si="115"/>
        <v>12.5</v>
      </c>
      <c r="V313" s="22">
        <f t="shared" si="116"/>
        <v>150</v>
      </c>
      <c r="W313" s="5">
        <f t="shared" si="119"/>
        <v>496</v>
      </c>
      <c r="X313" s="21">
        <f t="shared" si="121"/>
        <v>5.1641129032258055</v>
      </c>
      <c r="Y313" s="21">
        <f t="shared" si="122"/>
        <v>61.969354838709663</v>
      </c>
      <c r="Z313" s="21">
        <f t="shared" si="117"/>
        <v>2499.4306451612902</v>
      </c>
      <c r="AA313" s="21">
        <f t="shared" si="123"/>
        <v>26.860645161289995</v>
      </c>
      <c r="AC313" s="5">
        <v>61.969354838709663</v>
      </c>
      <c r="AD313" s="5">
        <v>0</v>
      </c>
      <c r="AE313" s="5">
        <f t="shared" si="120"/>
        <v>61.969354838709663</v>
      </c>
    </row>
    <row r="314" spans="1:31" ht="12.75" customHeight="1" x14ac:dyDescent="0.35">
      <c r="A314" s="17" t="s">
        <v>752</v>
      </c>
      <c r="B314" s="17" t="s">
        <v>753</v>
      </c>
      <c r="C314" s="17" t="s">
        <v>754</v>
      </c>
      <c r="D314" s="18">
        <v>36831</v>
      </c>
      <c r="E314" s="17" t="s">
        <v>118</v>
      </c>
      <c r="F314" s="19">
        <v>50</v>
      </c>
      <c r="G314" s="17">
        <v>28</v>
      </c>
      <c r="H314" s="17">
        <v>2</v>
      </c>
      <c r="I314" s="20">
        <f t="shared" si="113"/>
        <v>338</v>
      </c>
      <c r="J314" s="21">
        <v>1707.26</v>
      </c>
      <c r="K314" s="18">
        <v>44804</v>
      </c>
      <c r="L314" s="21">
        <v>745.61</v>
      </c>
      <c r="M314" s="21">
        <v>961.65</v>
      </c>
      <c r="N314" s="21">
        <v>22.76</v>
      </c>
      <c r="O314" s="21">
        <f t="shared" si="114"/>
        <v>11.38</v>
      </c>
      <c r="P314" s="21">
        <v>34.15</v>
      </c>
      <c r="Q314" s="21">
        <v>950.26</v>
      </c>
      <c r="S314" s="21">
        <f t="shared" si="118"/>
        <v>984.41</v>
      </c>
      <c r="T314" s="19">
        <v>62.5</v>
      </c>
      <c r="U314" s="19">
        <f t="shared" si="115"/>
        <v>12.5</v>
      </c>
      <c r="V314" s="22">
        <f t="shared" si="116"/>
        <v>150</v>
      </c>
      <c r="W314" s="5">
        <f t="shared" si="119"/>
        <v>496</v>
      </c>
      <c r="X314" s="21">
        <f t="shared" si="121"/>
        <v>1.9846975806451612</v>
      </c>
      <c r="Y314" s="21">
        <f t="shared" si="122"/>
        <v>23.816370967741936</v>
      </c>
      <c r="Z314" s="21">
        <f t="shared" si="117"/>
        <v>960.59362903225804</v>
      </c>
      <c r="AA314" s="21">
        <f t="shared" si="123"/>
        <v>10.333629032258045</v>
      </c>
      <c r="AC314" s="5">
        <v>23.816370967741936</v>
      </c>
      <c r="AD314" s="5">
        <v>0</v>
      </c>
      <c r="AE314" s="5">
        <f t="shared" si="120"/>
        <v>23.816370967741936</v>
      </c>
    </row>
    <row r="315" spans="1:31" ht="12.75" customHeight="1" x14ac:dyDescent="0.35">
      <c r="A315" s="17" t="s">
        <v>755</v>
      </c>
      <c r="B315" s="17" t="s">
        <v>756</v>
      </c>
      <c r="C315" s="17" t="s">
        <v>757</v>
      </c>
      <c r="D315" s="18">
        <v>36831</v>
      </c>
      <c r="E315" s="17" t="s">
        <v>118</v>
      </c>
      <c r="F315" s="19">
        <v>50</v>
      </c>
      <c r="G315" s="17">
        <v>28</v>
      </c>
      <c r="H315" s="17">
        <v>2</v>
      </c>
      <c r="I315" s="20">
        <f t="shared" si="113"/>
        <v>338</v>
      </c>
      <c r="J315" s="21">
        <v>4386.12</v>
      </c>
      <c r="K315" s="18">
        <v>44804</v>
      </c>
      <c r="L315" s="21">
        <v>1915.22</v>
      </c>
      <c r="M315" s="21">
        <v>2470.9</v>
      </c>
      <c r="N315" s="21">
        <v>58.48</v>
      </c>
      <c r="O315" s="21">
        <f t="shared" si="114"/>
        <v>29.24</v>
      </c>
      <c r="P315" s="21">
        <v>87.72</v>
      </c>
      <c r="Q315" s="21">
        <v>2441.66</v>
      </c>
      <c r="S315" s="21">
        <f t="shared" si="118"/>
        <v>2529.38</v>
      </c>
      <c r="T315" s="19">
        <v>62.5</v>
      </c>
      <c r="U315" s="19">
        <f t="shared" si="115"/>
        <v>12.5</v>
      </c>
      <c r="V315" s="22">
        <f t="shared" si="116"/>
        <v>150</v>
      </c>
      <c r="W315" s="5">
        <f t="shared" si="119"/>
        <v>496</v>
      </c>
      <c r="X315" s="21">
        <f t="shared" si="121"/>
        <v>5.0995564516129033</v>
      </c>
      <c r="Y315" s="21">
        <f t="shared" si="122"/>
        <v>61.194677419354839</v>
      </c>
      <c r="Z315" s="21">
        <f t="shared" si="117"/>
        <v>2468.1853225806453</v>
      </c>
      <c r="AA315" s="21">
        <f t="shared" si="123"/>
        <v>26.525322580645479</v>
      </c>
      <c r="AC315" s="5">
        <v>61.194677419354839</v>
      </c>
      <c r="AD315" s="5">
        <v>0</v>
      </c>
      <c r="AE315" s="5">
        <f t="shared" si="120"/>
        <v>61.194677419354839</v>
      </c>
    </row>
    <row r="316" spans="1:31" ht="12.75" customHeight="1" x14ac:dyDescent="0.35">
      <c r="A316" s="17" t="s">
        <v>758</v>
      </c>
      <c r="B316" s="17" t="s">
        <v>759</v>
      </c>
      <c r="C316" s="17" t="s">
        <v>760</v>
      </c>
      <c r="D316" s="18">
        <v>36831</v>
      </c>
      <c r="E316" s="17" t="s">
        <v>118</v>
      </c>
      <c r="F316" s="19">
        <v>50</v>
      </c>
      <c r="G316" s="17">
        <v>28</v>
      </c>
      <c r="H316" s="17">
        <v>2</v>
      </c>
      <c r="I316" s="20">
        <f t="shared" si="113"/>
        <v>338</v>
      </c>
      <c r="J316" s="21">
        <v>2437.35</v>
      </c>
      <c r="K316" s="18">
        <v>44804</v>
      </c>
      <c r="L316" s="21">
        <v>1064.21</v>
      </c>
      <c r="M316" s="21">
        <v>1373.14</v>
      </c>
      <c r="N316" s="21">
        <v>32.5</v>
      </c>
      <c r="O316" s="21">
        <f t="shared" si="114"/>
        <v>16.25</v>
      </c>
      <c r="P316" s="21">
        <v>48.75</v>
      </c>
      <c r="Q316" s="21">
        <v>1356.89</v>
      </c>
      <c r="S316" s="21">
        <f t="shared" si="118"/>
        <v>1405.64</v>
      </c>
      <c r="T316" s="19">
        <v>62.5</v>
      </c>
      <c r="U316" s="19">
        <f t="shared" si="115"/>
        <v>12.5</v>
      </c>
      <c r="V316" s="22">
        <f t="shared" si="116"/>
        <v>150</v>
      </c>
      <c r="W316" s="5">
        <f t="shared" si="119"/>
        <v>496</v>
      </c>
      <c r="X316" s="21">
        <f t="shared" si="121"/>
        <v>2.8339516129032258</v>
      </c>
      <c r="Y316" s="21">
        <f t="shared" si="122"/>
        <v>34.00741935483871</v>
      </c>
      <c r="Z316" s="21">
        <f t="shared" si="117"/>
        <v>1371.6325806451614</v>
      </c>
      <c r="AA316" s="21">
        <f t="shared" si="123"/>
        <v>14.742580645161297</v>
      </c>
      <c r="AC316" s="5">
        <v>34.00741935483871</v>
      </c>
      <c r="AD316" s="5">
        <v>0</v>
      </c>
      <c r="AE316" s="5">
        <f t="shared" si="120"/>
        <v>34.00741935483871</v>
      </c>
    </row>
    <row r="317" spans="1:31" ht="12.75" customHeight="1" x14ac:dyDescent="0.35">
      <c r="A317" s="17" t="s">
        <v>761</v>
      </c>
      <c r="B317" s="17" t="s">
        <v>762</v>
      </c>
      <c r="C317" s="17" t="s">
        <v>763</v>
      </c>
      <c r="D317" s="18">
        <v>36831</v>
      </c>
      <c r="E317" s="17" t="s">
        <v>118</v>
      </c>
      <c r="F317" s="19">
        <v>50</v>
      </c>
      <c r="G317" s="17">
        <v>28</v>
      </c>
      <c r="H317" s="17">
        <v>2</v>
      </c>
      <c r="I317" s="20">
        <f t="shared" si="113"/>
        <v>338</v>
      </c>
      <c r="J317" s="21">
        <v>1158.99</v>
      </c>
      <c r="K317" s="18">
        <v>44804</v>
      </c>
      <c r="L317" s="21">
        <v>506.09</v>
      </c>
      <c r="M317" s="21">
        <v>652.9</v>
      </c>
      <c r="N317" s="21">
        <v>15.45</v>
      </c>
      <c r="O317" s="21">
        <f t="shared" si="114"/>
        <v>7.7249999999999996</v>
      </c>
      <c r="P317" s="21">
        <v>23.18</v>
      </c>
      <c r="Q317" s="21">
        <v>645.16999999999996</v>
      </c>
      <c r="S317" s="21">
        <f t="shared" si="118"/>
        <v>668.35</v>
      </c>
      <c r="T317" s="19">
        <v>62.5</v>
      </c>
      <c r="U317" s="19">
        <f t="shared" si="115"/>
        <v>12.5</v>
      </c>
      <c r="V317" s="22">
        <f t="shared" si="116"/>
        <v>150</v>
      </c>
      <c r="W317" s="5">
        <f t="shared" si="119"/>
        <v>496</v>
      </c>
      <c r="X317" s="21">
        <f t="shared" si="121"/>
        <v>1.3474798387096774</v>
      </c>
      <c r="Y317" s="21">
        <f t="shared" si="122"/>
        <v>16.169758064516127</v>
      </c>
      <c r="Z317" s="21">
        <f t="shared" si="117"/>
        <v>652.18024193548388</v>
      </c>
      <c r="AA317" s="21">
        <f t="shared" si="123"/>
        <v>7.0102419354839185</v>
      </c>
      <c r="AC317" s="5">
        <v>16.169758064516127</v>
      </c>
      <c r="AD317" s="5">
        <v>0</v>
      </c>
      <c r="AE317" s="5">
        <f t="shared" si="120"/>
        <v>16.169758064516127</v>
      </c>
    </row>
    <row r="318" spans="1:31" ht="12.75" customHeight="1" x14ac:dyDescent="0.35">
      <c r="A318" s="17" t="s">
        <v>764</v>
      </c>
      <c r="B318" s="17" t="s">
        <v>765</v>
      </c>
      <c r="C318" s="17" t="s">
        <v>766</v>
      </c>
      <c r="D318" s="18">
        <v>36831</v>
      </c>
      <c r="E318" s="17" t="s">
        <v>118</v>
      </c>
      <c r="F318" s="19">
        <v>50</v>
      </c>
      <c r="G318" s="17">
        <v>28</v>
      </c>
      <c r="H318" s="17">
        <v>2</v>
      </c>
      <c r="I318" s="20">
        <f t="shared" si="113"/>
        <v>338</v>
      </c>
      <c r="J318" s="21">
        <v>2789.91</v>
      </c>
      <c r="K318" s="18">
        <v>44804</v>
      </c>
      <c r="L318" s="21">
        <v>1218.3</v>
      </c>
      <c r="M318" s="21">
        <v>1571.61</v>
      </c>
      <c r="N318" s="21">
        <v>37.200000000000003</v>
      </c>
      <c r="O318" s="21">
        <f t="shared" si="114"/>
        <v>18.600000000000001</v>
      </c>
      <c r="P318" s="21">
        <v>55.8</v>
      </c>
      <c r="Q318" s="21">
        <v>1553.01</v>
      </c>
      <c r="S318" s="21">
        <f t="shared" si="118"/>
        <v>1608.81</v>
      </c>
      <c r="T318" s="19">
        <v>62.5</v>
      </c>
      <c r="U318" s="19">
        <f t="shared" si="115"/>
        <v>12.5</v>
      </c>
      <c r="V318" s="22">
        <f t="shared" si="116"/>
        <v>150</v>
      </c>
      <c r="W318" s="5">
        <f t="shared" si="119"/>
        <v>496</v>
      </c>
      <c r="X318" s="21">
        <f t="shared" si="121"/>
        <v>3.2435685483870969</v>
      </c>
      <c r="Y318" s="21">
        <f t="shared" si="122"/>
        <v>38.92282258064516</v>
      </c>
      <c r="Z318" s="21">
        <f t="shared" si="117"/>
        <v>1569.8871774193549</v>
      </c>
      <c r="AA318" s="21">
        <f t="shared" si="123"/>
        <v>16.877177419354894</v>
      </c>
      <c r="AC318" s="5">
        <v>38.92282258064516</v>
      </c>
      <c r="AD318" s="5">
        <v>0</v>
      </c>
      <c r="AE318" s="5">
        <f t="shared" si="120"/>
        <v>38.92282258064516</v>
      </c>
    </row>
    <row r="319" spans="1:31" ht="12.75" customHeight="1" x14ac:dyDescent="0.35">
      <c r="A319" s="17" t="s">
        <v>767</v>
      </c>
      <c r="B319" s="17" t="s">
        <v>768</v>
      </c>
      <c r="C319" s="17" t="s">
        <v>769</v>
      </c>
      <c r="D319" s="18">
        <v>36831</v>
      </c>
      <c r="E319" s="17" t="s">
        <v>118</v>
      </c>
      <c r="F319" s="19">
        <v>50</v>
      </c>
      <c r="G319" s="17">
        <v>28</v>
      </c>
      <c r="H319" s="17">
        <v>2</v>
      </c>
      <c r="I319" s="20">
        <f t="shared" si="113"/>
        <v>338</v>
      </c>
      <c r="J319" s="21">
        <v>4969.09</v>
      </c>
      <c r="K319" s="18">
        <v>44804</v>
      </c>
      <c r="L319" s="21">
        <v>2169.62</v>
      </c>
      <c r="M319" s="21">
        <v>2799.47</v>
      </c>
      <c r="N319" s="21">
        <v>66.25</v>
      </c>
      <c r="O319" s="21">
        <f t="shared" si="114"/>
        <v>33.125</v>
      </c>
      <c r="P319" s="21">
        <v>99.38</v>
      </c>
      <c r="Q319" s="21">
        <v>2766.34</v>
      </c>
      <c r="S319" s="21">
        <f t="shared" si="118"/>
        <v>2865.72</v>
      </c>
      <c r="T319" s="19">
        <v>62.5</v>
      </c>
      <c r="U319" s="19">
        <f t="shared" si="115"/>
        <v>12.5</v>
      </c>
      <c r="V319" s="22">
        <f t="shared" si="116"/>
        <v>150</v>
      </c>
      <c r="W319" s="5">
        <f t="shared" si="119"/>
        <v>496</v>
      </c>
      <c r="X319" s="21">
        <f t="shared" si="121"/>
        <v>5.7776612903225804</v>
      </c>
      <c r="Y319" s="21">
        <f t="shared" si="122"/>
        <v>69.331935483870964</v>
      </c>
      <c r="Z319" s="21">
        <f t="shared" si="117"/>
        <v>2796.3880645161289</v>
      </c>
      <c r="AA319" s="21">
        <f t="shared" si="123"/>
        <v>30.048064516128761</v>
      </c>
      <c r="AC319" s="5">
        <v>69.331935483870964</v>
      </c>
      <c r="AD319" s="5">
        <v>0</v>
      </c>
      <c r="AE319" s="5">
        <f t="shared" si="120"/>
        <v>69.331935483870964</v>
      </c>
    </row>
    <row r="320" spans="1:31" ht="12.75" customHeight="1" x14ac:dyDescent="0.35">
      <c r="A320" s="17" t="s">
        <v>770</v>
      </c>
      <c r="B320" s="17" t="s">
        <v>771</v>
      </c>
      <c r="C320" s="17" t="s">
        <v>772</v>
      </c>
      <c r="D320" s="18">
        <v>36831</v>
      </c>
      <c r="E320" s="17" t="s">
        <v>118</v>
      </c>
      <c r="F320" s="19">
        <v>50</v>
      </c>
      <c r="G320" s="17">
        <v>28</v>
      </c>
      <c r="H320" s="17">
        <v>2</v>
      </c>
      <c r="I320" s="20">
        <f t="shared" si="113"/>
        <v>338</v>
      </c>
      <c r="J320" s="21">
        <v>860.57</v>
      </c>
      <c r="K320" s="18">
        <v>44804</v>
      </c>
      <c r="L320" s="21">
        <v>375.75</v>
      </c>
      <c r="M320" s="21">
        <v>484.82</v>
      </c>
      <c r="N320" s="21">
        <v>11.47</v>
      </c>
      <c r="O320" s="21">
        <f t="shared" si="114"/>
        <v>5.7350000000000003</v>
      </c>
      <c r="P320" s="21">
        <v>17.21</v>
      </c>
      <c r="Q320" s="21">
        <v>479.08</v>
      </c>
      <c r="S320" s="21">
        <f t="shared" si="118"/>
        <v>496.29</v>
      </c>
      <c r="T320" s="19">
        <v>62.5</v>
      </c>
      <c r="U320" s="19">
        <f t="shared" si="115"/>
        <v>12.5</v>
      </c>
      <c r="V320" s="22">
        <f t="shared" si="116"/>
        <v>150</v>
      </c>
      <c r="W320" s="5">
        <f t="shared" si="119"/>
        <v>496</v>
      </c>
      <c r="X320" s="21">
        <f t="shared" si="121"/>
        <v>1.000584677419355</v>
      </c>
      <c r="Y320" s="21">
        <f t="shared" si="122"/>
        <v>12.007016129032259</v>
      </c>
      <c r="Z320" s="21">
        <f t="shared" si="117"/>
        <v>484.28298387096777</v>
      </c>
      <c r="AA320" s="21">
        <f t="shared" si="123"/>
        <v>5.2029838709677847</v>
      </c>
      <c r="AC320" s="5">
        <v>12.007016129032259</v>
      </c>
      <c r="AD320" s="5">
        <v>0</v>
      </c>
      <c r="AE320" s="5">
        <f t="shared" si="120"/>
        <v>12.007016129032259</v>
      </c>
    </row>
    <row r="321" spans="1:31" ht="12.75" customHeight="1" x14ac:dyDescent="0.35">
      <c r="A321" s="17" t="s">
        <v>773</v>
      </c>
      <c r="B321" s="17" t="s">
        <v>774</v>
      </c>
      <c r="C321" s="17" t="s">
        <v>775</v>
      </c>
      <c r="D321" s="18">
        <v>36831</v>
      </c>
      <c r="E321" s="17" t="s">
        <v>118</v>
      </c>
      <c r="F321" s="19">
        <v>50</v>
      </c>
      <c r="G321" s="17">
        <v>28</v>
      </c>
      <c r="H321" s="17">
        <v>2</v>
      </c>
      <c r="I321" s="20">
        <f t="shared" si="113"/>
        <v>338</v>
      </c>
      <c r="J321" s="21">
        <v>50169.17</v>
      </c>
      <c r="K321" s="18">
        <v>44804</v>
      </c>
      <c r="L321" s="21">
        <v>21907.14</v>
      </c>
      <c r="M321" s="21">
        <v>28262.03</v>
      </c>
      <c r="N321" s="21">
        <v>668.92</v>
      </c>
      <c r="O321" s="21">
        <f t="shared" si="114"/>
        <v>334.46</v>
      </c>
      <c r="P321" s="21">
        <v>1003.38</v>
      </c>
      <c r="Q321" s="21">
        <v>27927.57</v>
      </c>
      <c r="S321" s="21">
        <f t="shared" si="118"/>
        <v>28930.949999999997</v>
      </c>
      <c r="T321" s="19">
        <v>62.5</v>
      </c>
      <c r="U321" s="19">
        <f t="shared" si="115"/>
        <v>12.5</v>
      </c>
      <c r="V321" s="22">
        <f t="shared" si="116"/>
        <v>150</v>
      </c>
      <c r="W321" s="5">
        <f t="shared" si="119"/>
        <v>496</v>
      </c>
      <c r="X321" s="21">
        <f t="shared" si="121"/>
        <v>58.328528225806444</v>
      </c>
      <c r="Y321" s="21">
        <f t="shared" si="122"/>
        <v>699.9423387096773</v>
      </c>
      <c r="Z321" s="21">
        <f t="shared" si="117"/>
        <v>28231.007661290321</v>
      </c>
      <c r="AA321" s="21">
        <f t="shared" si="123"/>
        <v>303.43766129032156</v>
      </c>
      <c r="AC321" s="5">
        <v>699.9423387096773</v>
      </c>
      <c r="AD321" s="5">
        <v>0</v>
      </c>
      <c r="AE321" s="5">
        <f t="shared" si="120"/>
        <v>699.9423387096773</v>
      </c>
    </row>
    <row r="322" spans="1:31" ht="12.75" customHeight="1" x14ac:dyDescent="0.35">
      <c r="A322" s="17" t="s">
        <v>776</v>
      </c>
      <c r="B322" s="17" t="s">
        <v>777</v>
      </c>
      <c r="C322" s="17" t="s">
        <v>778</v>
      </c>
      <c r="D322" s="18">
        <v>36831</v>
      </c>
      <c r="E322" s="17" t="s">
        <v>118</v>
      </c>
      <c r="F322" s="19">
        <v>50</v>
      </c>
      <c r="G322" s="17">
        <v>28</v>
      </c>
      <c r="H322" s="17">
        <v>2</v>
      </c>
      <c r="I322" s="20">
        <f t="shared" si="113"/>
        <v>338</v>
      </c>
      <c r="J322" s="21">
        <v>85014.47</v>
      </c>
      <c r="K322" s="18">
        <v>44804</v>
      </c>
      <c r="L322" s="21">
        <v>37122.99</v>
      </c>
      <c r="M322" s="21">
        <v>47891.48</v>
      </c>
      <c r="N322" s="21">
        <v>1133.52</v>
      </c>
      <c r="O322" s="21">
        <f t="shared" si="114"/>
        <v>566.76</v>
      </c>
      <c r="P322" s="21">
        <v>1700.29</v>
      </c>
      <c r="Q322" s="21">
        <v>47324.71</v>
      </c>
      <c r="S322" s="21">
        <f t="shared" si="118"/>
        <v>49025</v>
      </c>
      <c r="T322" s="19">
        <v>62.5</v>
      </c>
      <c r="U322" s="19">
        <f t="shared" si="115"/>
        <v>12.5</v>
      </c>
      <c r="V322" s="22">
        <f t="shared" si="116"/>
        <v>150</v>
      </c>
      <c r="W322" s="5">
        <f t="shared" si="119"/>
        <v>496</v>
      </c>
      <c r="X322" s="21">
        <f t="shared" si="121"/>
        <v>98.840725806451616</v>
      </c>
      <c r="Y322" s="21">
        <f t="shared" si="122"/>
        <v>1186.0887096774195</v>
      </c>
      <c r="Z322" s="21">
        <f t="shared" si="117"/>
        <v>47838.911290322583</v>
      </c>
      <c r="AA322" s="21">
        <f t="shared" si="123"/>
        <v>514.2012903225841</v>
      </c>
      <c r="AC322" s="5">
        <v>1186.0887096774195</v>
      </c>
      <c r="AD322" s="5">
        <v>0</v>
      </c>
      <c r="AE322" s="5">
        <f t="shared" si="120"/>
        <v>1186.0887096774195</v>
      </c>
    </row>
    <row r="323" spans="1:31" ht="12.75" customHeight="1" x14ac:dyDescent="0.35">
      <c r="A323" s="17" t="s">
        <v>779</v>
      </c>
      <c r="B323" s="17" t="s">
        <v>780</v>
      </c>
      <c r="C323" s="17" t="s">
        <v>781</v>
      </c>
      <c r="D323" s="18">
        <v>36831</v>
      </c>
      <c r="E323" s="17" t="s">
        <v>118</v>
      </c>
      <c r="F323" s="19">
        <v>50</v>
      </c>
      <c r="G323" s="17">
        <v>28</v>
      </c>
      <c r="H323" s="17">
        <v>2</v>
      </c>
      <c r="I323" s="20">
        <f t="shared" si="113"/>
        <v>338</v>
      </c>
      <c r="J323" s="21">
        <v>2294.8000000000002</v>
      </c>
      <c r="K323" s="18">
        <v>44804</v>
      </c>
      <c r="L323" s="21">
        <v>1002.16</v>
      </c>
      <c r="M323" s="21">
        <v>1292.6400000000001</v>
      </c>
      <c r="N323" s="21">
        <v>30.6</v>
      </c>
      <c r="O323" s="21">
        <f t="shared" si="114"/>
        <v>15.3</v>
      </c>
      <c r="P323" s="21">
        <v>45.9</v>
      </c>
      <c r="Q323" s="21">
        <v>1277.3399999999999</v>
      </c>
      <c r="S323" s="21">
        <f t="shared" si="118"/>
        <v>1323.24</v>
      </c>
      <c r="T323" s="19">
        <v>62.5</v>
      </c>
      <c r="U323" s="19">
        <f t="shared" si="115"/>
        <v>12.5</v>
      </c>
      <c r="V323" s="22">
        <f t="shared" si="116"/>
        <v>150</v>
      </c>
      <c r="W323" s="5">
        <f t="shared" si="119"/>
        <v>496</v>
      </c>
      <c r="X323" s="21">
        <f t="shared" si="121"/>
        <v>2.6678225806451614</v>
      </c>
      <c r="Y323" s="21">
        <f t="shared" si="122"/>
        <v>32.013870967741937</v>
      </c>
      <c r="Z323" s="21">
        <f t="shared" si="117"/>
        <v>1291.2261290322581</v>
      </c>
      <c r="AA323" s="21">
        <f t="shared" si="123"/>
        <v>13.886129032258168</v>
      </c>
      <c r="AC323" s="5">
        <v>32.013870967741937</v>
      </c>
      <c r="AD323" s="5">
        <v>0</v>
      </c>
      <c r="AE323" s="5">
        <f t="shared" si="120"/>
        <v>32.013870967741937</v>
      </c>
    </row>
    <row r="324" spans="1:31" ht="12.75" customHeight="1" x14ac:dyDescent="0.35">
      <c r="A324" s="17" t="s">
        <v>782</v>
      </c>
      <c r="B324" s="17" t="s">
        <v>783</v>
      </c>
      <c r="C324" s="17" t="s">
        <v>784</v>
      </c>
      <c r="D324" s="18">
        <v>36831</v>
      </c>
      <c r="E324" s="17" t="s">
        <v>118</v>
      </c>
      <c r="F324" s="19">
        <v>50</v>
      </c>
      <c r="G324" s="17">
        <v>28</v>
      </c>
      <c r="H324" s="17">
        <v>2</v>
      </c>
      <c r="I324" s="20">
        <f t="shared" si="113"/>
        <v>338</v>
      </c>
      <c r="J324" s="21">
        <v>207.37</v>
      </c>
      <c r="K324" s="18">
        <v>44804</v>
      </c>
      <c r="L324" s="21">
        <v>90.61</v>
      </c>
      <c r="M324" s="21">
        <v>116.76</v>
      </c>
      <c r="N324" s="21">
        <v>2.76</v>
      </c>
      <c r="O324" s="21">
        <f t="shared" si="114"/>
        <v>1.38</v>
      </c>
      <c r="P324" s="21">
        <v>4.1500000000000004</v>
      </c>
      <c r="Q324" s="21">
        <v>115.37</v>
      </c>
      <c r="S324" s="21">
        <f t="shared" si="118"/>
        <v>119.52000000000001</v>
      </c>
      <c r="T324" s="19">
        <v>62.5</v>
      </c>
      <c r="U324" s="19">
        <f t="shared" si="115"/>
        <v>12.5</v>
      </c>
      <c r="V324" s="22">
        <f t="shared" si="116"/>
        <v>150</v>
      </c>
      <c r="W324" s="5">
        <f t="shared" si="119"/>
        <v>496</v>
      </c>
      <c r="X324" s="21">
        <f t="shared" si="121"/>
        <v>0.2409677419354839</v>
      </c>
      <c r="Y324" s="21">
        <f t="shared" si="122"/>
        <v>2.8916129032258069</v>
      </c>
      <c r="Z324" s="21">
        <f t="shared" si="117"/>
        <v>116.6283870967742</v>
      </c>
      <c r="AA324" s="21">
        <f t="shared" si="123"/>
        <v>1.2583870967742001</v>
      </c>
      <c r="AC324" s="5">
        <v>2.8916129032258069</v>
      </c>
      <c r="AD324" s="5">
        <v>0</v>
      </c>
      <c r="AE324" s="5">
        <f t="shared" si="120"/>
        <v>2.8916129032258069</v>
      </c>
    </row>
    <row r="325" spans="1:31" ht="12.75" customHeight="1" x14ac:dyDescent="0.35">
      <c r="A325" s="17" t="s">
        <v>785</v>
      </c>
      <c r="B325" s="17" t="s">
        <v>786</v>
      </c>
      <c r="C325" s="17" t="s">
        <v>722</v>
      </c>
      <c r="D325" s="18">
        <v>36831</v>
      </c>
      <c r="E325" s="17" t="s">
        <v>118</v>
      </c>
      <c r="F325" s="19">
        <v>50</v>
      </c>
      <c r="G325" s="17">
        <v>28</v>
      </c>
      <c r="H325" s="17">
        <v>2</v>
      </c>
      <c r="I325" s="20">
        <f t="shared" si="113"/>
        <v>338</v>
      </c>
      <c r="J325" s="21">
        <v>5456.76</v>
      </c>
      <c r="K325" s="18">
        <v>44804</v>
      </c>
      <c r="L325" s="21">
        <v>2382.9</v>
      </c>
      <c r="M325" s="21">
        <v>3073.86</v>
      </c>
      <c r="N325" s="21">
        <v>72.760000000000005</v>
      </c>
      <c r="O325" s="21">
        <f t="shared" si="114"/>
        <v>36.380000000000003</v>
      </c>
      <c r="P325" s="21">
        <v>109.14</v>
      </c>
      <c r="Q325" s="21">
        <v>3037.48</v>
      </c>
      <c r="S325" s="21">
        <f t="shared" si="118"/>
        <v>3146.6200000000003</v>
      </c>
      <c r="T325" s="19">
        <v>62.5</v>
      </c>
      <c r="U325" s="19">
        <f t="shared" si="115"/>
        <v>12.5</v>
      </c>
      <c r="V325" s="22">
        <f t="shared" si="116"/>
        <v>150</v>
      </c>
      <c r="W325" s="5">
        <f t="shared" si="119"/>
        <v>496</v>
      </c>
      <c r="X325" s="21">
        <f t="shared" si="121"/>
        <v>6.3439919354838716</v>
      </c>
      <c r="Y325" s="21">
        <f t="shared" si="122"/>
        <v>76.127903225806463</v>
      </c>
      <c r="Z325" s="21">
        <f t="shared" si="117"/>
        <v>3070.4920967741937</v>
      </c>
      <c r="AA325" s="21">
        <f t="shared" si="123"/>
        <v>33.012096774193651</v>
      </c>
      <c r="AC325" s="5">
        <v>76.127903225806463</v>
      </c>
      <c r="AD325" s="5">
        <v>0</v>
      </c>
      <c r="AE325" s="5">
        <f t="shared" si="120"/>
        <v>76.127903225806463</v>
      </c>
    </row>
    <row r="326" spans="1:31" ht="12.75" customHeight="1" x14ac:dyDescent="0.35">
      <c r="A326" s="17" t="s">
        <v>787</v>
      </c>
      <c r="B326" s="17" t="s">
        <v>788</v>
      </c>
      <c r="C326" s="17" t="s">
        <v>789</v>
      </c>
      <c r="D326" s="18">
        <v>36831</v>
      </c>
      <c r="E326" s="17" t="s">
        <v>118</v>
      </c>
      <c r="F326" s="19">
        <v>50</v>
      </c>
      <c r="G326" s="17">
        <v>28</v>
      </c>
      <c r="H326" s="17">
        <v>2</v>
      </c>
      <c r="I326" s="20">
        <f t="shared" si="113"/>
        <v>338</v>
      </c>
      <c r="J326" s="21">
        <v>11104.1</v>
      </c>
      <c r="K326" s="18">
        <v>44804</v>
      </c>
      <c r="L326" s="21">
        <v>4848.75</v>
      </c>
      <c r="M326" s="21">
        <v>6255.35</v>
      </c>
      <c r="N326" s="21">
        <v>148.05000000000001</v>
      </c>
      <c r="O326" s="21">
        <f t="shared" si="114"/>
        <v>74.025000000000006</v>
      </c>
      <c r="P326" s="21">
        <v>222.08</v>
      </c>
      <c r="Q326" s="21">
        <v>6181.32</v>
      </c>
      <c r="S326" s="21">
        <f t="shared" si="118"/>
        <v>6403.4000000000005</v>
      </c>
      <c r="T326" s="19">
        <v>62.5</v>
      </c>
      <c r="U326" s="19">
        <f t="shared" si="115"/>
        <v>12.5</v>
      </c>
      <c r="V326" s="22">
        <f t="shared" si="116"/>
        <v>150</v>
      </c>
      <c r="W326" s="5">
        <f t="shared" si="119"/>
        <v>496</v>
      </c>
      <c r="X326" s="21">
        <f t="shared" si="121"/>
        <v>12.910080645161292</v>
      </c>
      <c r="Y326" s="21">
        <f t="shared" si="122"/>
        <v>154.9209677419355</v>
      </c>
      <c r="Z326" s="21">
        <f t="shared" si="117"/>
        <v>6248.4790322580648</v>
      </c>
      <c r="AA326" s="21">
        <f t="shared" si="123"/>
        <v>67.159032258065054</v>
      </c>
      <c r="AC326" s="5">
        <v>154.9209677419355</v>
      </c>
      <c r="AD326" s="5">
        <v>0</v>
      </c>
      <c r="AE326" s="5">
        <f t="shared" si="120"/>
        <v>154.9209677419355</v>
      </c>
    </row>
    <row r="327" spans="1:31" ht="12.75" customHeight="1" x14ac:dyDescent="0.35">
      <c r="A327" s="17" t="s">
        <v>790</v>
      </c>
      <c r="B327" s="17" t="s">
        <v>791</v>
      </c>
      <c r="C327" s="17" t="s">
        <v>792</v>
      </c>
      <c r="D327" s="18">
        <v>36831</v>
      </c>
      <c r="E327" s="17" t="s">
        <v>118</v>
      </c>
      <c r="F327" s="19">
        <v>50</v>
      </c>
      <c r="G327" s="17">
        <v>28</v>
      </c>
      <c r="H327" s="17">
        <v>2</v>
      </c>
      <c r="I327" s="20">
        <f t="shared" si="113"/>
        <v>338</v>
      </c>
      <c r="J327" s="21">
        <v>1707.26</v>
      </c>
      <c r="K327" s="18">
        <v>44804</v>
      </c>
      <c r="L327" s="21">
        <v>745.61</v>
      </c>
      <c r="M327" s="21">
        <v>961.65</v>
      </c>
      <c r="N327" s="21">
        <v>22.76</v>
      </c>
      <c r="O327" s="21">
        <f t="shared" si="114"/>
        <v>11.38</v>
      </c>
      <c r="P327" s="21">
        <v>34.15</v>
      </c>
      <c r="Q327" s="21">
        <v>950.26</v>
      </c>
      <c r="S327" s="21">
        <f t="shared" si="118"/>
        <v>984.41</v>
      </c>
      <c r="T327" s="19">
        <v>62.5</v>
      </c>
      <c r="U327" s="19">
        <f t="shared" si="115"/>
        <v>12.5</v>
      </c>
      <c r="V327" s="22">
        <f t="shared" si="116"/>
        <v>150</v>
      </c>
      <c r="W327" s="5">
        <f t="shared" si="119"/>
        <v>496</v>
      </c>
      <c r="X327" s="21">
        <f t="shared" si="121"/>
        <v>1.9846975806451612</v>
      </c>
      <c r="Y327" s="21">
        <f t="shared" si="122"/>
        <v>23.816370967741936</v>
      </c>
      <c r="Z327" s="21">
        <f t="shared" si="117"/>
        <v>960.59362903225804</v>
      </c>
      <c r="AA327" s="21">
        <f t="shared" si="123"/>
        <v>10.333629032258045</v>
      </c>
      <c r="AC327" s="5">
        <v>23.816370967741936</v>
      </c>
      <c r="AD327" s="5">
        <v>0</v>
      </c>
      <c r="AE327" s="5">
        <f t="shared" si="120"/>
        <v>23.816370967741936</v>
      </c>
    </row>
    <row r="328" spans="1:31" ht="12.75" customHeight="1" x14ac:dyDescent="0.35">
      <c r="A328" s="17" t="s">
        <v>793</v>
      </c>
      <c r="B328" s="17" t="s">
        <v>794</v>
      </c>
      <c r="C328" s="17" t="s">
        <v>795</v>
      </c>
      <c r="D328" s="18">
        <v>36831</v>
      </c>
      <c r="E328" s="17" t="s">
        <v>118</v>
      </c>
      <c r="F328" s="19">
        <v>50</v>
      </c>
      <c r="G328" s="17">
        <v>28</v>
      </c>
      <c r="H328" s="17">
        <v>2</v>
      </c>
      <c r="I328" s="20">
        <f t="shared" si="113"/>
        <v>338</v>
      </c>
      <c r="J328" s="21">
        <v>3053.63</v>
      </c>
      <c r="K328" s="18">
        <v>44804</v>
      </c>
      <c r="L328" s="21">
        <v>1333.37</v>
      </c>
      <c r="M328" s="21">
        <v>1720.26</v>
      </c>
      <c r="N328" s="21">
        <v>40.71</v>
      </c>
      <c r="O328" s="21">
        <f t="shared" si="114"/>
        <v>20.355</v>
      </c>
      <c r="P328" s="21">
        <v>61.07</v>
      </c>
      <c r="Q328" s="21">
        <v>1699.9</v>
      </c>
      <c r="S328" s="21">
        <f t="shared" si="118"/>
        <v>1760.97</v>
      </c>
      <c r="T328" s="19">
        <v>62.5</v>
      </c>
      <c r="U328" s="19">
        <f t="shared" si="115"/>
        <v>12.5</v>
      </c>
      <c r="V328" s="22">
        <f t="shared" si="116"/>
        <v>150</v>
      </c>
      <c r="W328" s="5">
        <f t="shared" si="119"/>
        <v>496</v>
      </c>
      <c r="X328" s="21">
        <f t="shared" si="121"/>
        <v>3.5503427419354838</v>
      </c>
      <c r="Y328" s="21">
        <f t="shared" si="122"/>
        <v>42.604112903225804</v>
      </c>
      <c r="Z328" s="21">
        <f t="shared" si="117"/>
        <v>1718.3658870967743</v>
      </c>
      <c r="AA328" s="21">
        <f t="shared" si="123"/>
        <v>18.465887096774168</v>
      </c>
      <c r="AC328" s="5">
        <v>42.604112903225804</v>
      </c>
      <c r="AD328" s="5">
        <v>0</v>
      </c>
      <c r="AE328" s="5">
        <f t="shared" si="120"/>
        <v>42.604112903225804</v>
      </c>
    </row>
    <row r="329" spans="1:31" ht="12.75" customHeight="1" x14ac:dyDescent="0.35">
      <c r="A329" s="17" t="s">
        <v>796</v>
      </c>
      <c r="B329" s="17" t="s">
        <v>797</v>
      </c>
      <c r="C329" s="17" t="s">
        <v>798</v>
      </c>
      <c r="D329" s="18">
        <v>36831</v>
      </c>
      <c r="E329" s="17" t="s">
        <v>118</v>
      </c>
      <c r="F329" s="19">
        <v>50</v>
      </c>
      <c r="G329" s="17">
        <v>28</v>
      </c>
      <c r="H329" s="17">
        <v>2</v>
      </c>
      <c r="I329" s="20">
        <f t="shared" si="113"/>
        <v>338</v>
      </c>
      <c r="J329" s="21">
        <v>3053.63</v>
      </c>
      <c r="K329" s="18">
        <v>44804</v>
      </c>
      <c r="L329" s="21">
        <v>1333.37</v>
      </c>
      <c r="M329" s="21">
        <v>1720.26</v>
      </c>
      <c r="N329" s="21">
        <v>40.71</v>
      </c>
      <c r="O329" s="21">
        <f t="shared" si="114"/>
        <v>20.355</v>
      </c>
      <c r="P329" s="21">
        <v>61.07</v>
      </c>
      <c r="Q329" s="21">
        <v>1699.9</v>
      </c>
      <c r="S329" s="21">
        <f t="shared" si="118"/>
        <v>1760.97</v>
      </c>
      <c r="T329" s="19">
        <v>62.5</v>
      </c>
      <c r="U329" s="19">
        <f t="shared" si="115"/>
        <v>12.5</v>
      </c>
      <c r="V329" s="22">
        <f t="shared" si="116"/>
        <v>150</v>
      </c>
      <c r="W329" s="5">
        <f t="shared" si="119"/>
        <v>496</v>
      </c>
      <c r="X329" s="21">
        <f t="shared" si="121"/>
        <v>3.5503427419354838</v>
      </c>
      <c r="Y329" s="21">
        <f t="shared" si="122"/>
        <v>42.604112903225804</v>
      </c>
      <c r="Z329" s="21">
        <f t="shared" si="117"/>
        <v>1718.3658870967743</v>
      </c>
      <c r="AA329" s="21">
        <f t="shared" si="123"/>
        <v>18.465887096774168</v>
      </c>
      <c r="AC329" s="5">
        <v>42.604112903225804</v>
      </c>
      <c r="AD329" s="5">
        <v>0</v>
      </c>
      <c r="AE329" s="5">
        <f t="shared" si="120"/>
        <v>42.604112903225804</v>
      </c>
    </row>
    <row r="330" spans="1:31" ht="12.75" customHeight="1" x14ac:dyDescent="0.35">
      <c r="A330" s="17" t="s">
        <v>799</v>
      </c>
      <c r="B330" s="17" t="s">
        <v>800</v>
      </c>
      <c r="C330" s="17" t="s">
        <v>507</v>
      </c>
      <c r="D330" s="18">
        <v>36831</v>
      </c>
      <c r="E330" s="17" t="s">
        <v>118</v>
      </c>
      <c r="F330" s="19">
        <v>50</v>
      </c>
      <c r="G330" s="17">
        <v>28</v>
      </c>
      <c r="H330" s="17">
        <v>2</v>
      </c>
      <c r="I330" s="20">
        <f t="shared" si="113"/>
        <v>338</v>
      </c>
      <c r="J330" s="21">
        <v>721.77</v>
      </c>
      <c r="K330" s="18">
        <v>44804</v>
      </c>
      <c r="L330" s="21">
        <v>315.27</v>
      </c>
      <c r="M330" s="21">
        <v>406.5</v>
      </c>
      <c r="N330" s="21">
        <v>9.6199999999999992</v>
      </c>
      <c r="O330" s="21">
        <f t="shared" si="114"/>
        <v>4.8099999999999996</v>
      </c>
      <c r="P330" s="21">
        <v>14.44</v>
      </c>
      <c r="Q330" s="21">
        <v>401.68</v>
      </c>
      <c r="S330" s="21">
        <f t="shared" si="118"/>
        <v>416.12</v>
      </c>
      <c r="T330" s="19">
        <v>62.5</v>
      </c>
      <c r="U330" s="19">
        <f t="shared" si="115"/>
        <v>12.5</v>
      </c>
      <c r="V330" s="22">
        <f t="shared" si="116"/>
        <v>150</v>
      </c>
      <c r="W330" s="5">
        <f t="shared" si="119"/>
        <v>496</v>
      </c>
      <c r="X330" s="21">
        <f t="shared" si="121"/>
        <v>0.83895161290322584</v>
      </c>
      <c r="Y330" s="21">
        <f t="shared" si="122"/>
        <v>10.067419354838711</v>
      </c>
      <c r="Z330" s="21">
        <f t="shared" si="117"/>
        <v>406.0525806451613</v>
      </c>
      <c r="AA330" s="21">
        <f t="shared" si="123"/>
        <v>4.3725806451612925</v>
      </c>
      <c r="AC330" s="5">
        <v>10.067419354838711</v>
      </c>
      <c r="AD330" s="5">
        <v>0</v>
      </c>
      <c r="AE330" s="5">
        <f t="shared" si="120"/>
        <v>10.067419354838711</v>
      </c>
    </row>
    <row r="331" spans="1:31" ht="12.75" customHeight="1" x14ac:dyDescent="0.35">
      <c r="A331" s="17" t="s">
        <v>801</v>
      </c>
      <c r="B331" s="17" t="s">
        <v>802</v>
      </c>
      <c r="C331" s="17" t="s">
        <v>803</v>
      </c>
      <c r="D331" s="18">
        <v>36831</v>
      </c>
      <c r="E331" s="17" t="s">
        <v>118</v>
      </c>
      <c r="F331" s="19">
        <v>50</v>
      </c>
      <c r="G331" s="17">
        <v>28</v>
      </c>
      <c r="H331" s="17">
        <v>2</v>
      </c>
      <c r="I331" s="20">
        <f t="shared" si="113"/>
        <v>338</v>
      </c>
      <c r="J331" s="21">
        <v>257.13</v>
      </c>
      <c r="K331" s="18">
        <v>44804</v>
      </c>
      <c r="L331" s="21">
        <v>112.23</v>
      </c>
      <c r="M331" s="21">
        <v>144.9</v>
      </c>
      <c r="N331" s="21">
        <v>3.42</v>
      </c>
      <c r="O331" s="21">
        <f t="shared" si="114"/>
        <v>1.71</v>
      </c>
      <c r="P331" s="21">
        <v>5.14</v>
      </c>
      <c r="Q331" s="21">
        <v>143.18</v>
      </c>
      <c r="S331" s="21">
        <f t="shared" si="118"/>
        <v>148.32</v>
      </c>
      <c r="T331" s="19">
        <v>62.5</v>
      </c>
      <c r="U331" s="19">
        <f t="shared" si="115"/>
        <v>12.5</v>
      </c>
      <c r="V331" s="22">
        <f t="shared" si="116"/>
        <v>150</v>
      </c>
      <c r="W331" s="5">
        <f t="shared" si="119"/>
        <v>496</v>
      </c>
      <c r="X331" s="21">
        <f t="shared" si="121"/>
        <v>0.29903225806451611</v>
      </c>
      <c r="Y331" s="21">
        <f t="shared" si="122"/>
        <v>3.5883870967741931</v>
      </c>
      <c r="Z331" s="21">
        <f t="shared" si="117"/>
        <v>144.73161290322579</v>
      </c>
      <c r="AA331" s="21">
        <f t="shared" si="123"/>
        <v>1.5516129032257879</v>
      </c>
      <c r="AC331" s="5">
        <v>3.5883870967741931</v>
      </c>
      <c r="AD331" s="5">
        <v>0</v>
      </c>
      <c r="AE331" s="5">
        <f t="shared" si="120"/>
        <v>3.5883870967741931</v>
      </c>
    </row>
    <row r="332" spans="1:31" ht="12.75" customHeight="1" x14ac:dyDescent="0.35">
      <c r="A332" s="17" t="s">
        <v>804</v>
      </c>
      <c r="B332" s="17" t="s">
        <v>805</v>
      </c>
      <c r="C332" s="17" t="s">
        <v>806</v>
      </c>
      <c r="D332" s="18">
        <v>36831</v>
      </c>
      <c r="E332" s="17" t="s">
        <v>118</v>
      </c>
      <c r="F332" s="19">
        <v>50</v>
      </c>
      <c r="G332" s="17">
        <v>28</v>
      </c>
      <c r="H332" s="17">
        <v>2</v>
      </c>
      <c r="I332" s="20">
        <f t="shared" si="113"/>
        <v>338</v>
      </c>
      <c r="J332" s="21">
        <v>902.21</v>
      </c>
      <c r="K332" s="18">
        <v>44804</v>
      </c>
      <c r="L332" s="21">
        <v>394.09</v>
      </c>
      <c r="M332" s="21">
        <v>508.12</v>
      </c>
      <c r="N332" s="21">
        <v>12.03</v>
      </c>
      <c r="O332" s="21">
        <f t="shared" si="114"/>
        <v>6.0149999999999997</v>
      </c>
      <c r="P332" s="21">
        <v>18.05</v>
      </c>
      <c r="Q332" s="21">
        <v>502.1</v>
      </c>
      <c r="S332" s="21">
        <f t="shared" si="118"/>
        <v>520.15</v>
      </c>
      <c r="T332" s="19">
        <v>62.5</v>
      </c>
      <c r="U332" s="19">
        <f t="shared" si="115"/>
        <v>12.5</v>
      </c>
      <c r="V332" s="22">
        <f t="shared" si="116"/>
        <v>150</v>
      </c>
      <c r="W332" s="5">
        <f t="shared" si="119"/>
        <v>496</v>
      </c>
      <c r="X332" s="21">
        <f t="shared" si="121"/>
        <v>1.0486895161290322</v>
      </c>
      <c r="Y332" s="21">
        <f t="shared" si="122"/>
        <v>12.584274193548385</v>
      </c>
      <c r="Z332" s="21">
        <f t="shared" si="117"/>
        <v>507.56572580645161</v>
      </c>
      <c r="AA332" s="21">
        <f t="shared" si="123"/>
        <v>5.4657258064515872</v>
      </c>
      <c r="AC332" s="5">
        <v>12.584274193548385</v>
      </c>
      <c r="AD332" s="5">
        <v>0</v>
      </c>
      <c r="AE332" s="5">
        <f t="shared" si="120"/>
        <v>12.584274193548385</v>
      </c>
    </row>
    <row r="333" spans="1:31" ht="12.75" customHeight="1" x14ac:dyDescent="0.35">
      <c r="A333" s="17" t="s">
        <v>807</v>
      </c>
      <c r="B333" s="17" t="s">
        <v>808</v>
      </c>
      <c r="C333" s="17" t="s">
        <v>809</v>
      </c>
      <c r="D333" s="18">
        <v>37073</v>
      </c>
      <c r="E333" s="17" t="s">
        <v>118</v>
      </c>
      <c r="F333" s="19">
        <v>50</v>
      </c>
      <c r="G333" s="17">
        <v>28</v>
      </c>
      <c r="H333" s="17">
        <v>10</v>
      </c>
      <c r="I333" s="20">
        <f t="shared" si="113"/>
        <v>346</v>
      </c>
      <c r="J333" s="21">
        <v>75376.06</v>
      </c>
      <c r="K333" s="18">
        <v>44804</v>
      </c>
      <c r="L333" s="21">
        <v>31909.18</v>
      </c>
      <c r="M333" s="21">
        <v>43466.879999999997</v>
      </c>
      <c r="N333" s="21">
        <v>1005.01</v>
      </c>
      <c r="O333" s="21">
        <f t="shared" si="114"/>
        <v>502.505</v>
      </c>
      <c r="P333" s="21">
        <v>1507.52</v>
      </c>
      <c r="Q333" s="21">
        <v>42964.37</v>
      </c>
      <c r="S333" s="21">
        <f t="shared" si="118"/>
        <v>44471.89</v>
      </c>
      <c r="T333" s="19">
        <v>62.5</v>
      </c>
      <c r="U333" s="19">
        <f t="shared" si="115"/>
        <v>12.5</v>
      </c>
      <c r="V333" s="22">
        <f t="shared" si="116"/>
        <v>150</v>
      </c>
      <c r="W333" s="5">
        <f t="shared" si="119"/>
        <v>504</v>
      </c>
      <c r="X333" s="21">
        <f t="shared" si="121"/>
        <v>88.237876984126984</v>
      </c>
      <c r="Y333" s="21">
        <f t="shared" si="122"/>
        <v>1058.8545238095239</v>
      </c>
      <c r="Z333" s="21">
        <f t="shared" si="117"/>
        <v>43413.035476190475</v>
      </c>
      <c r="AA333" s="21">
        <f t="shared" si="123"/>
        <v>448.66547619047196</v>
      </c>
      <c r="AC333" s="5">
        <v>1058.8545238095239</v>
      </c>
      <c r="AD333" s="5">
        <v>0</v>
      </c>
      <c r="AE333" s="5">
        <f t="shared" si="120"/>
        <v>1058.8545238095239</v>
      </c>
    </row>
    <row r="334" spans="1:31" ht="12.75" customHeight="1" x14ac:dyDescent="0.35">
      <c r="A334" s="17" t="s">
        <v>810</v>
      </c>
      <c r="B334" s="17" t="s">
        <v>811</v>
      </c>
      <c r="C334" s="17" t="s">
        <v>812</v>
      </c>
      <c r="D334" s="18">
        <v>36342</v>
      </c>
      <c r="E334" s="17" t="s">
        <v>118</v>
      </c>
      <c r="F334" s="19">
        <v>50</v>
      </c>
      <c r="G334" s="17">
        <v>26</v>
      </c>
      <c r="H334" s="17">
        <v>10</v>
      </c>
      <c r="I334" s="20">
        <f t="shared" si="113"/>
        <v>322</v>
      </c>
      <c r="J334" s="21">
        <v>10355.950000000001</v>
      </c>
      <c r="K334" s="18">
        <v>44804</v>
      </c>
      <c r="L334" s="21">
        <v>4798.28</v>
      </c>
      <c r="M334" s="21">
        <v>5557.67</v>
      </c>
      <c r="N334" s="21">
        <v>138.08000000000001</v>
      </c>
      <c r="O334" s="21">
        <f t="shared" si="114"/>
        <v>69.040000000000006</v>
      </c>
      <c r="P334" s="21">
        <v>207.12</v>
      </c>
      <c r="Q334" s="21">
        <v>5488.63</v>
      </c>
      <c r="S334" s="21">
        <f t="shared" si="118"/>
        <v>5695.75</v>
      </c>
      <c r="T334" s="19">
        <v>62.5</v>
      </c>
      <c r="U334" s="19">
        <f t="shared" si="115"/>
        <v>12.5</v>
      </c>
      <c r="V334" s="22">
        <f t="shared" si="116"/>
        <v>150</v>
      </c>
      <c r="W334" s="5">
        <f t="shared" si="119"/>
        <v>480</v>
      </c>
      <c r="X334" s="21">
        <f t="shared" si="121"/>
        <v>11.866145833333333</v>
      </c>
      <c r="Y334" s="21">
        <f t="shared" si="122"/>
        <v>142.39374999999998</v>
      </c>
      <c r="Z334" s="21">
        <f t="shared" si="117"/>
        <v>5553.3562499999998</v>
      </c>
      <c r="AA334" s="21">
        <f t="shared" si="123"/>
        <v>64.726249999999709</v>
      </c>
      <c r="AC334" s="5">
        <v>142.39374999999998</v>
      </c>
      <c r="AD334" s="5">
        <v>0</v>
      </c>
      <c r="AE334" s="5">
        <f t="shared" si="120"/>
        <v>142.39374999999998</v>
      </c>
    </row>
    <row r="335" spans="1:31" ht="12.75" customHeight="1" x14ac:dyDescent="0.35">
      <c r="A335" s="17" t="s">
        <v>813</v>
      </c>
      <c r="B335" s="17" t="s">
        <v>814</v>
      </c>
      <c r="C335" s="17" t="s">
        <v>815</v>
      </c>
      <c r="D335" s="18">
        <v>36342</v>
      </c>
      <c r="E335" s="17" t="s">
        <v>118</v>
      </c>
      <c r="F335" s="19">
        <v>50</v>
      </c>
      <c r="G335" s="17">
        <v>26</v>
      </c>
      <c r="H335" s="17">
        <v>10</v>
      </c>
      <c r="I335" s="20">
        <f t="shared" si="113"/>
        <v>322</v>
      </c>
      <c r="J335" s="21">
        <v>523.91999999999996</v>
      </c>
      <c r="K335" s="18">
        <v>44804</v>
      </c>
      <c r="L335" s="21">
        <v>242.78</v>
      </c>
      <c r="M335" s="21">
        <v>281.14</v>
      </c>
      <c r="N335" s="21">
        <v>6.98</v>
      </c>
      <c r="O335" s="21">
        <f t="shared" si="114"/>
        <v>3.49</v>
      </c>
      <c r="P335" s="21">
        <v>10.48</v>
      </c>
      <c r="Q335" s="21">
        <v>277.64</v>
      </c>
      <c r="S335" s="21">
        <f t="shared" si="118"/>
        <v>288.12</v>
      </c>
      <c r="T335" s="19">
        <v>62.5</v>
      </c>
      <c r="U335" s="19">
        <f t="shared" si="115"/>
        <v>12.5</v>
      </c>
      <c r="V335" s="22">
        <f t="shared" si="116"/>
        <v>150</v>
      </c>
      <c r="W335" s="5">
        <f t="shared" si="119"/>
        <v>480</v>
      </c>
      <c r="X335" s="21">
        <f t="shared" si="121"/>
        <v>0.60025000000000006</v>
      </c>
      <c r="Y335" s="21">
        <f t="shared" si="122"/>
        <v>7.2030000000000012</v>
      </c>
      <c r="Z335" s="21">
        <f t="shared" si="117"/>
        <v>280.91700000000003</v>
      </c>
      <c r="AA335" s="21">
        <f t="shared" si="123"/>
        <v>3.2770000000000437</v>
      </c>
      <c r="AC335" s="5">
        <v>7.2030000000000012</v>
      </c>
      <c r="AD335" s="5">
        <v>0</v>
      </c>
      <c r="AE335" s="5">
        <f t="shared" si="120"/>
        <v>7.2030000000000012</v>
      </c>
    </row>
    <row r="336" spans="1:31" ht="12.75" customHeight="1" x14ac:dyDescent="0.35">
      <c r="A336" s="17" t="s">
        <v>816</v>
      </c>
      <c r="B336" s="17" t="s">
        <v>817</v>
      </c>
      <c r="C336" s="17" t="s">
        <v>812</v>
      </c>
      <c r="D336" s="18">
        <v>37408</v>
      </c>
      <c r="E336" s="17" t="s">
        <v>118</v>
      </c>
      <c r="F336" s="19">
        <v>50</v>
      </c>
      <c r="G336" s="17">
        <v>29</v>
      </c>
      <c r="H336" s="17">
        <v>9</v>
      </c>
      <c r="I336" s="20">
        <f t="shared" si="113"/>
        <v>357</v>
      </c>
      <c r="J336" s="21">
        <v>1920</v>
      </c>
      <c r="K336" s="18">
        <v>44804</v>
      </c>
      <c r="L336" s="21">
        <v>777.6</v>
      </c>
      <c r="M336" s="21">
        <v>1142.4000000000001</v>
      </c>
      <c r="N336" s="21">
        <v>25.6</v>
      </c>
      <c r="O336" s="21">
        <f t="shared" si="114"/>
        <v>12.8</v>
      </c>
      <c r="P336" s="21">
        <v>38.4</v>
      </c>
      <c r="Q336" s="21">
        <v>1129.5999999999999</v>
      </c>
      <c r="S336" s="21">
        <f t="shared" si="118"/>
        <v>1168</v>
      </c>
      <c r="T336" s="19">
        <v>62.5</v>
      </c>
      <c r="U336" s="19">
        <f t="shared" si="115"/>
        <v>12.5</v>
      </c>
      <c r="V336" s="22">
        <f t="shared" si="116"/>
        <v>150</v>
      </c>
      <c r="W336" s="5">
        <f t="shared" si="119"/>
        <v>515</v>
      </c>
      <c r="X336" s="21">
        <f t="shared" si="121"/>
        <v>2.2679611650485438</v>
      </c>
      <c r="Y336" s="21">
        <f t="shared" si="122"/>
        <v>27.215533980582528</v>
      </c>
      <c r="Z336" s="21">
        <f t="shared" si="117"/>
        <v>1140.7844660194176</v>
      </c>
      <c r="AA336" s="21">
        <f t="shared" si="123"/>
        <v>11.184466019417641</v>
      </c>
      <c r="AC336" s="5">
        <v>27.215533980582528</v>
      </c>
      <c r="AD336" s="5">
        <v>0</v>
      </c>
      <c r="AE336" s="5">
        <f t="shared" si="120"/>
        <v>27.215533980582528</v>
      </c>
    </row>
    <row r="337" spans="1:31" ht="12.75" customHeight="1" x14ac:dyDescent="0.35">
      <c r="A337" s="17" t="s">
        <v>818</v>
      </c>
      <c r="B337" s="17" t="s">
        <v>819</v>
      </c>
      <c r="C337" s="17" t="s">
        <v>820</v>
      </c>
      <c r="D337" s="18">
        <v>37622</v>
      </c>
      <c r="E337" s="17" t="s">
        <v>118</v>
      </c>
      <c r="F337" s="19">
        <v>50</v>
      </c>
      <c r="G337" s="17">
        <v>30</v>
      </c>
      <c r="H337" s="17">
        <v>4</v>
      </c>
      <c r="I337" s="20">
        <f t="shared" si="113"/>
        <v>364</v>
      </c>
      <c r="J337" s="21">
        <v>1740</v>
      </c>
      <c r="K337" s="18">
        <v>44804</v>
      </c>
      <c r="L337" s="21">
        <v>684.4</v>
      </c>
      <c r="M337" s="21">
        <v>1055.5999999999999</v>
      </c>
      <c r="N337" s="21">
        <v>23.2</v>
      </c>
      <c r="O337" s="21">
        <f t="shared" si="114"/>
        <v>11.6</v>
      </c>
      <c r="P337" s="21">
        <v>34.799999999999997</v>
      </c>
      <c r="Q337" s="21">
        <v>1044</v>
      </c>
      <c r="S337" s="21">
        <f t="shared" si="118"/>
        <v>1078.8</v>
      </c>
      <c r="T337" s="19">
        <v>62.5</v>
      </c>
      <c r="U337" s="19">
        <f t="shared" si="115"/>
        <v>12.5</v>
      </c>
      <c r="V337" s="22">
        <f t="shared" si="116"/>
        <v>150</v>
      </c>
      <c r="W337" s="5">
        <f t="shared" si="119"/>
        <v>522</v>
      </c>
      <c r="X337" s="21">
        <f t="shared" si="121"/>
        <v>2.0666666666666664</v>
      </c>
      <c r="Y337" s="21">
        <f t="shared" si="122"/>
        <v>24.799999999999997</v>
      </c>
      <c r="Z337" s="21">
        <f t="shared" si="117"/>
        <v>1054</v>
      </c>
      <c r="AA337" s="21">
        <f t="shared" si="123"/>
        <v>10</v>
      </c>
      <c r="AC337" s="5">
        <v>24.799999999999997</v>
      </c>
      <c r="AD337" s="5">
        <v>0</v>
      </c>
      <c r="AE337" s="5">
        <f t="shared" si="120"/>
        <v>24.799999999999997</v>
      </c>
    </row>
    <row r="338" spans="1:31" ht="12.75" customHeight="1" x14ac:dyDescent="0.35">
      <c r="A338" s="17" t="s">
        <v>821</v>
      </c>
      <c r="B338" s="17" t="s">
        <v>822</v>
      </c>
      <c r="C338" s="17" t="s">
        <v>823</v>
      </c>
      <c r="D338" s="18">
        <v>37622</v>
      </c>
      <c r="E338" s="17" t="s">
        <v>118</v>
      </c>
      <c r="F338" s="19">
        <v>50</v>
      </c>
      <c r="G338" s="17">
        <v>30</v>
      </c>
      <c r="H338" s="17">
        <v>4</v>
      </c>
      <c r="I338" s="20">
        <f t="shared" si="113"/>
        <v>364</v>
      </c>
      <c r="J338" s="21">
        <v>475</v>
      </c>
      <c r="K338" s="18">
        <v>44804</v>
      </c>
      <c r="L338" s="21">
        <v>186.83</v>
      </c>
      <c r="M338" s="21">
        <v>288.17</v>
      </c>
      <c r="N338" s="21">
        <v>6.33</v>
      </c>
      <c r="O338" s="21">
        <f t="shared" si="114"/>
        <v>3.165</v>
      </c>
      <c r="P338" s="21">
        <v>9.5</v>
      </c>
      <c r="Q338" s="21">
        <v>285</v>
      </c>
      <c r="S338" s="21">
        <f t="shared" si="118"/>
        <v>294.5</v>
      </c>
      <c r="T338" s="19">
        <v>62.5</v>
      </c>
      <c r="U338" s="19">
        <f t="shared" si="115"/>
        <v>12.5</v>
      </c>
      <c r="V338" s="22">
        <f t="shared" si="116"/>
        <v>150</v>
      </c>
      <c r="W338" s="5">
        <f t="shared" si="119"/>
        <v>522</v>
      </c>
      <c r="X338" s="21">
        <f t="shared" si="121"/>
        <v>0.56417624521072796</v>
      </c>
      <c r="Y338" s="21">
        <f t="shared" si="122"/>
        <v>6.7701149425287355</v>
      </c>
      <c r="Z338" s="21">
        <f t="shared" si="117"/>
        <v>287.72988505747128</v>
      </c>
      <c r="AA338" s="21">
        <f t="shared" si="123"/>
        <v>2.7298850574712787</v>
      </c>
      <c r="AC338" s="5">
        <v>6.7701149425287355</v>
      </c>
      <c r="AD338" s="5">
        <v>0</v>
      </c>
      <c r="AE338" s="5">
        <f t="shared" si="120"/>
        <v>6.7701149425287355</v>
      </c>
    </row>
    <row r="339" spans="1:31" ht="12.75" customHeight="1" x14ac:dyDescent="0.35">
      <c r="A339" s="17" t="s">
        <v>824</v>
      </c>
      <c r="B339" s="17" t="s">
        <v>825</v>
      </c>
      <c r="C339" s="17" t="s">
        <v>826</v>
      </c>
      <c r="D339" s="18">
        <v>37622</v>
      </c>
      <c r="E339" s="17" t="s">
        <v>118</v>
      </c>
      <c r="F339" s="19">
        <v>50</v>
      </c>
      <c r="G339" s="17">
        <v>30</v>
      </c>
      <c r="H339" s="17">
        <v>4</v>
      </c>
      <c r="I339" s="20">
        <f t="shared" si="113"/>
        <v>364</v>
      </c>
      <c r="J339" s="21">
        <v>250</v>
      </c>
      <c r="K339" s="18">
        <v>44804</v>
      </c>
      <c r="L339" s="21">
        <v>98.34</v>
      </c>
      <c r="M339" s="21">
        <v>151.66</v>
      </c>
      <c r="N339" s="21">
        <v>3.33</v>
      </c>
      <c r="O339" s="21">
        <f t="shared" si="114"/>
        <v>1.665</v>
      </c>
      <c r="P339" s="21">
        <v>5</v>
      </c>
      <c r="Q339" s="21">
        <v>149.99</v>
      </c>
      <c r="S339" s="21">
        <f t="shared" si="118"/>
        <v>154.99</v>
      </c>
      <c r="T339" s="19">
        <v>62.5</v>
      </c>
      <c r="U339" s="19">
        <f t="shared" si="115"/>
        <v>12.5</v>
      </c>
      <c r="V339" s="22">
        <f t="shared" si="116"/>
        <v>150</v>
      </c>
      <c r="W339" s="5">
        <f t="shared" si="119"/>
        <v>522</v>
      </c>
      <c r="X339" s="21">
        <f t="shared" si="121"/>
        <v>0.29691570881226054</v>
      </c>
      <c r="Y339" s="21">
        <f t="shared" si="122"/>
        <v>3.5629885057471267</v>
      </c>
      <c r="Z339" s="21">
        <f t="shared" si="117"/>
        <v>151.42701149425289</v>
      </c>
      <c r="AA339" s="21">
        <f t="shared" si="123"/>
        <v>1.4370114942528858</v>
      </c>
      <c r="AC339" s="5">
        <v>3.5629885057471267</v>
      </c>
      <c r="AD339" s="5">
        <v>0</v>
      </c>
      <c r="AE339" s="5">
        <f t="shared" si="120"/>
        <v>3.5629885057471267</v>
      </c>
    </row>
    <row r="340" spans="1:31" ht="12.75" customHeight="1" x14ac:dyDescent="0.35">
      <c r="A340" s="17" t="s">
        <v>827</v>
      </c>
      <c r="B340" s="17" t="s">
        <v>828</v>
      </c>
      <c r="C340" s="17" t="s">
        <v>829</v>
      </c>
      <c r="D340" s="18">
        <v>37622</v>
      </c>
      <c r="E340" s="17" t="s">
        <v>118</v>
      </c>
      <c r="F340" s="19">
        <v>50</v>
      </c>
      <c r="G340" s="17">
        <v>30</v>
      </c>
      <c r="H340" s="17">
        <v>4</v>
      </c>
      <c r="I340" s="20">
        <f t="shared" si="113"/>
        <v>364</v>
      </c>
      <c r="J340" s="21">
        <v>18</v>
      </c>
      <c r="K340" s="18">
        <v>44804</v>
      </c>
      <c r="L340" s="21">
        <v>7.08</v>
      </c>
      <c r="M340" s="21">
        <v>10.92</v>
      </c>
      <c r="N340" s="21">
        <v>0.24</v>
      </c>
      <c r="O340" s="21">
        <f t="shared" si="114"/>
        <v>0.12</v>
      </c>
      <c r="P340" s="21">
        <v>0.36</v>
      </c>
      <c r="Q340" s="21">
        <v>10.8</v>
      </c>
      <c r="S340" s="21">
        <f t="shared" si="118"/>
        <v>11.16</v>
      </c>
      <c r="T340" s="19">
        <v>62.5</v>
      </c>
      <c r="U340" s="19">
        <f t="shared" si="115"/>
        <v>12.5</v>
      </c>
      <c r="V340" s="22">
        <f t="shared" si="116"/>
        <v>150</v>
      </c>
      <c r="W340" s="5">
        <f t="shared" si="119"/>
        <v>522</v>
      </c>
      <c r="X340" s="21">
        <f t="shared" si="121"/>
        <v>2.1379310344827585E-2</v>
      </c>
      <c r="Y340" s="21">
        <f t="shared" si="122"/>
        <v>0.25655172413793104</v>
      </c>
      <c r="Z340" s="21">
        <f t="shared" si="117"/>
        <v>10.903448275862068</v>
      </c>
      <c r="AA340" s="21">
        <f t="shared" si="123"/>
        <v>0.10344827586206762</v>
      </c>
      <c r="AC340" s="5">
        <v>0.25655172413793104</v>
      </c>
      <c r="AD340" s="5">
        <v>0</v>
      </c>
      <c r="AE340" s="5">
        <f t="shared" si="120"/>
        <v>0.25655172413793104</v>
      </c>
    </row>
    <row r="341" spans="1:31" ht="12.75" customHeight="1" x14ac:dyDescent="0.35">
      <c r="A341" s="17" t="s">
        <v>830</v>
      </c>
      <c r="B341" s="17" t="s">
        <v>831</v>
      </c>
      <c r="C341" s="17" t="s">
        <v>832</v>
      </c>
      <c r="D341" s="18">
        <v>37622</v>
      </c>
      <c r="E341" s="17" t="s">
        <v>118</v>
      </c>
      <c r="F341" s="19">
        <v>50</v>
      </c>
      <c r="G341" s="17">
        <v>30</v>
      </c>
      <c r="H341" s="17">
        <v>4</v>
      </c>
      <c r="I341" s="20">
        <f t="shared" si="113"/>
        <v>364</v>
      </c>
      <c r="J341" s="21">
        <v>35</v>
      </c>
      <c r="K341" s="18">
        <v>44804</v>
      </c>
      <c r="L341" s="21">
        <v>13.77</v>
      </c>
      <c r="M341" s="21">
        <v>21.23</v>
      </c>
      <c r="N341" s="21">
        <v>0.46</v>
      </c>
      <c r="O341" s="21">
        <f t="shared" si="114"/>
        <v>0.23</v>
      </c>
      <c r="P341" s="21">
        <v>0.7</v>
      </c>
      <c r="Q341" s="21">
        <v>20.99</v>
      </c>
      <c r="S341" s="21">
        <f t="shared" si="118"/>
        <v>21.69</v>
      </c>
      <c r="T341" s="19">
        <v>62.5</v>
      </c>
      <c r="U341" s="19">
        <f t="shared" si="115"/>
        <v>12.5</v>
      </c>
      <c r="V341" s="22">
        <f t="shared" si="116"/>
        <v>150</v>
      </c>
      <c r="W341" s="5">
        <f t="shared" si="119"/>
        <v>522</v>
      </c>
      <c r="X341" s="21">
        <f t="shared" si="121"/>
        <v>4.155172413793104E-2</v>
      </c>
      <c r="Y341" s="21">
        <f t="shared" si="122"/>
        <v>0.49862068965517248</v>
      </c>
      <c r="Z341" s="21">
        <f t="shared" si="117"/>
        <v>21.191379310344828</v>
      </c>
      <c r="AA341" s="21">
        <f t="shared" si="123"/>
        <v>0.20137931034483003</v>
      </c>
      <c r="AC341" s="5">
        <v>0.49862068965517248</v>
      </c>
      <c r="AD341" s="5">
        <v>0</v>
      </c>
      <c r="AE341" s="5">
        <f t="shared" si="120"/>
        <v>0.49862068965517248</v>
      </c>
    </row>
    <row r="342" spans="1:31" ht="12.75" customHeight="1" x14ac:dyDescent="0.35">
      <c r="A342" s="17" t="s">
        <v>833</v>
      </c>
      <c r="B342" s="17" t="s">
        <v>834</v>
      </c>
      <c r="C342" s="17" t="s">
        <v>835</v>
      </c>
      <c r="D342" s="18">
        <v>37622</v>
      </c>
      <c r="E342" s="17" t="s">
        <v>118</v>
      </c>
      <c r="F342" s="19">
        <v>50</v>
      </c>
      <c r="G342" s="17">
        <v>30</v>
      </c>
      <c r="H342" s="17">
        <v>4</v>
      </c>
      <c r="I342" s="20">
        <f t="shared" si="113"/>
        <v>364</v>
      </c>
      <c r="J342" s="21">
        <v>166.11</v>
      </c>
      <c r="K342" s="18">
        <v>44804</v>
      </c>
      <c r="L342" s="21">
        <v>65.3</v>
      </c>
      <c r="M342" s="21">
        <v>100.81</v>
      </c>
      <c r="N342" s="21">
        <v>2.21</v>
      </c>
      <c r="O342" s="21">
        <f t="shared" si="114"/>
        <v>1.105</v>
      </c>
      <c r="P342" s="21">
        <v>3.32</v>
      </c>
      <c r="Q342" s="21">
        <v>99.7</v>
      </c>
      <c r="S342" s="21">
        <f t="shared" si="118"/>
        <v>103.02</v>
      </c>
      <c r="T342" s="19">
        <v>62.5</v>
      </c>
      <c r="U342" s="19">
        <f t="shared" si="115"/>
        <v>12.5</v>
      </c>
      <c r="V342" s="22">
        <f t="shared" si="116"/>
        <v>150</v>
      </c>
      <c r="W342" s="5">
        <f t="shared" si="119"/>
        <v>522</v>
      </c>
      <c r="X342" s="21">
        <f t="shared" si="121"/>
        <v>0.19735632183908045</v>
      </c>
      <c r="Y342" s="21">
        <f t="shared" si="122"/>
        <v>2.3682758620689652</v>
      </c>
      <c r="Z342" s="21">
        <f t="shared" si="117"/>
        <v>100.65172413793103</v>
      </c>
      <c r="AA342" s="21">
        <f t="shared" si="123"/>
        <v>0.95172413793102351</v>
      </c>
      <c r="AC342" s="5">
        <v>2.3682758620689652</v>
      </c>
      <c r="AD342" s="5">
        <v>0</v>
      </c>
      <c r="AE342" s="5">
        <f t="shared" si="120"/>
        <v>2.3682758620689652</v>
      </c>
    </row>
    <row r="343" spans="1:31" ht="12.75" customHeight="1" x14ac:dyDescent="0.35">
      <c r="A343" s="17" t="s">
        <v>836</v>
      </c>
      <c r="B343" s="17" t="s">
        <v>837</v>
      </c>
      <c r="C343" s="17" t="s">
        <v>838</v>
      </c>
      <c r="D343" s="18">
        <v>37622</v>
      </c>
      <c r="E343" s="17" t="s">
        <v>118</v>
      </c>
      <c r="F343" s="19">
        <v>50</v>
      </c>
      <c r="G343" s="17">
        <v>30</v>
      </c>
      <c r="H343" s="17">
        <v>4</v>
      </c>
      <c r="I343" s="20">
        <f t="shared" si="113"/>
        <v>364</v>
      </c>
      <c r="J343" s="21">
        <v>600</v>
      </c>
      <c r="K343" s="18">
        <v>44804</v>
      </c>
      <c r="L343" s="21">
        <v>236</v>
      </c>
      <c r="M343" s="21">
        <v>364</v>
      </c>
      <c r="N343" s="21">
        <v>8</v>
      </c>
      <c r="O343" s="21">
        <f t="shared" si="114"/>
        <v>4</v>
      </c>
      <c r="P343" s="21">
        <v>12</v>
      </c>
      <c r="Q343" s="21">
        <v>360</v>
      </c>
      <c r="S343" s="21">
        <f t="shared" si="118"/>
        <v>372</v>
      </c>
      <c r="T343" s="19">
        <v>62.5</v>
      </c>
      <c r="U343" s="19">
        <f t="shared" si="115"/>
        <v>12.5</v>
      </c>
      <c r="V343" s="22">
        <f t="shared" si="116"/>
        <v>150</v>
      </c>
      <c r="W343" s="5">
        <f t="shared" si="119"/>
        <v>522</v>
      </c>
      <c r="X343" s="21">
        <f t="shared" si="121"/>
        <v>0.71264367816091956</v>
      </c>
      <c r="Y343" s="21">
        <f t="shared" si="122"/>
        <v>8.5517241379310356</v>
      </c>
      <c r="Z343" s="21">
        <f t="shared" si="117"/>
        <v>363.44827586206895</v>
      </c>
      <c r="AA343" s="21">
        <f t="shared" si="123"/>
        <v>3.4482758620689538</v>
      </c>
      <c r="AC343" s="5">
        <v>8.5517241379310356</v>
      </c>
      <c r="AD343" s="5">
        <v>0</v>
      </c>
      <c r="AE343" s="5">
        <f t="shared" si="120"/>
        <v>8.5517241379310356</v>
      </c>
    </row>
    <row r="344" spans="1:31" ht="12.75" customHeight="1" x14ac:dyDescent="0.35">
      <c r="A344" s="17" t="s">
        <v>839</v>
      </c>
      <c r="B344" s="17" t="s">
        <v>840</v>
      </c>
      <c r="C344" s="17" t="s">
        <v>432</v>
      </c>
      <c r="D344" s="18">
        <v>37622</v>
      </c>
      <c r="E344" s="17" t="s">
        <v>118</v>
      </c>
      <c r="F344" s="19">
        <v>50</v>
      </c>
      <c r="G344" s="17">
        <v>30</v>
      </c>
      <c r="H344" s="17">
        <v>4</v>
      </c>
      <c r="I344" s="20">
        <f t="shared" si="113"/>
        <v>364</v>
      </c>
      <c r="J344" s="21">
        <v>408</v>
      </c>
      <c r="K344" s="18">
        <v>44804</v>
      </c>
      <c r="L344" s="21">
        <v>160.47999999999999</v>
      </c>
      <c r="M344" s="21">
        <v>247.52</v>
      </c>
      <c r="N344" s="21">
        <v>5.44</v>
      </c>
      <c r="O344" s="21">
        <f t="shared" si="114"/>
        <v>2.72</v>
      </c>
      <c r="P344" s="21">
        <v>8.16</v>
      </c>
      <c r="Q344" s="21">
        <v>244.8</v>
      </c>
      <c r="S344" s="21">
        <f t="shared" si="118"/>
        <v>252.96</v>
      </c>
      <c r="T344" s="19">
        <v>62.5</v>
      </c>
      <c r="U344" s="19">
        <f t="shared" si="115"/>
        <v>12.5</v>
      </c>
      <c r="V344" s="22">
        <f t="shared" si="116"/>
        <v>150</v>
      </c>
      <c r="W344" s="5">
        <f t="shared" si="119"/>
        <v>522</v>
      </c>
      <c r="X344" s="21">
        <f t="shared" si="121"/>
        <v>0.4845977011494253</v>
      </c>
      <c r="Y344" s="21">
        <f t="shared" si="122"/>
        <v>5.8151724137931033</v>
      </c>
      <c r="Z344" s="21">
        <f t="shared" si="117"/>
        <v>247.1448275862069</v>
      </c>
      <c r="AA344" s="21">
        <f t="shared" si="123"/>
        <v>2.3448275862068897</v>
      </c>
      <c r="AC344" s="5">
        <v>5.8151724137931033</v>
      </c>
      <c r="AD344" s="5">
        <v>0</v>
      </c>
      <c r="AE344" s="5">
        <f t="shared" si="120"/>
        <v>5.8151724137931033</v>
      </c>
    </row>
    <row r="345" spans="1:31" ht="12.75" customHeight="1" x14ac:dyDescent="0.35">
      <c r="A345" s="17" t="s">
        <v>841</v>
      </c>
      <c r="B345" s="17" t="s">
        <v>842</v>
      </c>
      <c r="C345" s="17" t="s">
        <v>843</v>
      </c>
      <c r="D345" s="18">
        <v>37622</v>
      </c>
      <c r="E345" s="17" t="s">
        <v>118</v>
      </c>
      <c r="F345" s="19">
        <v>50</v>
      </c>
      <c r="G345" s="17">
        <v>30</v>
      </c>
      <c r="H345" s="17">
        <v>4</v>
      </c>
      <c r="I345" s="20">
        <f t="shared" si="113"/>
        <v>364</v>
      </c>
      <c r="J345" s="21">
        <v>1000</v>
      </c>
      <c r="K345" s="18">
        <v>44804</v>
      </c>
      <c r="L345" s="21">
        <v>393.34</v>
      </c>
      <c r="M345" s="21">
        <v>606.66</v>
      </c>
      <c r="N345" s="21">
        <v>13.33</v>
      </c>
      <c r="O345" s="21">
        <f t="shared" si="114"/>
        <v>6.665</v>
      </c>
      <c r="P345" s="21">
        <v>20</v>
      </c>
      <c r="Q345" s="21">
        <v>599.99</v>
      </c>
      <c r="S345" s="21">
        <f t="shared" si="118"/>
        <v>619.99</v>
      </c>
      <c r="T345" s="19">
        <v>62.5</v>
      </c>
      <c r="U345" s="19">
        <f t="shared" si="115"/>
        <v>12.5</v>
      </c>
      <c r="V345" s="22">
        <f t="shared" si="116"/>
        <v>150</v>
      </c>
      <c r="W345" s="5">
        <f t="shared" si="119"/>
        <v>522</v>
      </c>
      <c r="X345" s="21">
        <f t="shared" si="121"/>
        <v>1.1877203065134099</v>
      </c>
      <c r="Y345" s="21">
        <f t="shared" si="122"/>
        <v>14.252643678160918</v>
      </c>
      <c r="Z345" s="21">
        <f t="shared" si="117"/>
        <v>605.73735632183912</v>
      </c>
      <c r="AA345" s="21">
        <f t="shared" si="123"/>
        <v>5.7473563218391064</v>
      </c>
      <c r="AC345" s="5">
        <v>14.252643678160918</v>
      </c>
      <c r="AD345" s="5">
        <v>0</v>
      </c>
      <c r="AE345" s="5">
        <f t="shared" si="120"/>
        <v>14.252643678160918</v>
      </c>
    </row>
    <row r="346" spans="1:31" ht="12.75" customHeight="1" x14ac:dyDescent="0.35">
      <c r="A346" s="17" t="s">
        <v>844</v>
      </c>
      <c r="B346" s="17" t="s">
        <v>845</v>
      </c>
      <c r="C346" s="17" t="s">
        <v>846</v>
      </c>
      <c r="D346" s="18">
        <v>37622</v>
      </c>
      <c r="E346" s="17" t="s">
        <v>118</v>
      </c>
      <c r="F346" s="19">
        <v>50</v>
      </c>
      <c r="G346" s="17">
        <v>30</v>
      </c>
      <c r="H346" s="17">
        <v>4</v>
      </c>
      <c r="I346" s="20">
        <f t="shared" si="113"/>
        <v>364</v>
      </c>
      <c r="J346" s="21">
        <v>9842</v>
      </c>
      <c r="K346" s="18">
        <v>44804</v>
      </c>
      <c r="L346" s="21">
        <v>3871.18</v>
      </c>
      <c r="M346" s="21">
        <v>5970.82</v>
      </c>
      <c r="N346" s="21">
        <v>131.22</v>
      </c>
      <c r="O346" s="21">
        <f t="shared" si="114"/>
        <v>65.61</v>
      </c>
      <c r="P346" s="21">
        <v>196.84</v>
      </c>
      <c r="Q346" s="21">
        <v>5905.2</v>
      </c>
      <c r="S346" s="21">
        <f t="shared" si="118"/>
        <v>6102.04</v>
      </c>
      <c r="T346" s="19">
        <v>62.5</v>
      </c>
      <c r="U346" s="19">
        <f t="shared" si="115"/>
        <v>12.5</v>
      </c>
      <c r="V346" s="22">
        <f t="shared" si="116"/>
        <v>150</v>
      </c>
      <c r="W346" s="5">
        <f t="shared" si="119"/>
        <v>522</v>
      </c>
      <c r="X346" s="21">
        <f t="shared" si="121"/>
        <v>11.689731800766284</v>
      </c>
      <c r="Y346" s="21">
        <f t="shared" si="122"/>
        <v>140.27678160919541</v>
      </c>
      <c r="Z346" s="21">
        <f t="shared" si="117"/>
        <v>5961.7632183908045</v>
      </c>
      <c r="AA346" s="21">
        <f t="shared" si="123"/>
        <v>56.56321839080465</v>
      </c>
      <c r="AC346" s="5">
        <v>140.27678160919541</v>
      </c>
      <c r="AD346" s="5">
        <v>0</v>
      </c>
      <c r="AE346" s="5">
        <f t="shared" si="120"/>
        <v>140.27678160919541</v>
      </c>
    </row>
    <row r="347" spans="1:31" ht="12.75" customHeight="1" x14ac:dyDescent="0.35">
      <c r="A347" s="17" t="s">
        <v>847</v>
      </c>
      <c r="B347" s="17" t="s">
        <v>848</v>
      </c>
      <c r="C347" s="17" t="s">
        <v>849</v>
      </c>
      <c r="D347" s="18">
        <v>37500</v>
      </c>
      <c r="E347" s="17" t="s">
        <v>118</v>
      </c>
      <c r="F347" s="19">
        <v>50</v>
      </c>
      <c r="G347" s="17">
        <v>30</v>
      </c>
      <c r="H347" s="17">
        <v>0</v>
      </c>
      <c r="I347" s="20">
        <f t="shared" si="113"/>
        <v>360</v>
      </c>
      <c r="J347" s="21">
        <v>1074.1500000000001</v>
      </c>
      <c r="K347" s="18">
        <v>44804</v>
      </c>
      <c r="L347" s="21">
        <v>429.6</v>
      </c>
      <c r="M347" s="21">
        <v>644.54999999999995</v>
      </c>
      <c r="N347" s="21">
        <v>14.32</v>
      </c>
      <c r="O347" s="21">
        <f t="shared" si="114"/>
        <v>7.16</v>
      </c>
      <c r="P347" s="21">
        <v>21.48</v>
      </c>
      <c r="Q347" s="21">
        <v>637.39</v>
      </c>
      <c r="S347" s="21">
        <f t="shared" si="118"/>
        <v>658.87</v>
      </c>
      <c r="T347" s="19">
        <v>62.5</v>
      </c>
      <c r="U347" s="19">
        <f t="shared" si="115"/>
        <v>12.5</v>
      </c>
      <c r="V347" s="22">
        <f t="shared" si="116"/>
        <v>150</v>
      </c>
      <c r="W347" s="5">
        <f t="shared" si="119"/>
        <v>518</v>
      </c>
      <c r="X347" s="21">
        <f t="shared" si="121"/>
        <v>1.271949806949807</v>
      </c>
      <c r="Y347" s="21">
        <f t="shared" si="122"/>
        <v>15.263397683397685</v>
      </c>
      <c r="Z347" s="21">
        <f t="shared" si="117"/>
        <v>643.60660231660233</v>
      </c>
      <c r="AA347" s="21">
        <f t="shared" si="123"/>
        <v>6.2166023166023479</v>
      </c>
      <c r="AC347" s="5">
        <v>15.263397683397685</v>
      </c>
      <c r="AD347" s="5">
        <v>0</v>
      </c>
      <c r="AE347" s="5">
        <f t="shared" si="120"/>
        <v>15.263397683397685</v>
      </c>
    </row>
    <row r="348" spans="1:31" ht="12.75" customHeight="1" x14ac:dyDescent="0.35">
      <c r="A348" s="17" t="s">
        <v>850</v>
      </c>
      <c r="B348" s="17" t="s">
        <v>851</v>
      </c>
      <c r="C348" s="17" t="s">
        <v>852</v>
      </c>
      <c r="D348" s="18">
        <v>37316</v>
      </c>
      <c r="E348" s="17" t="s">
        <v>118</v>
      </c>
      <c r="F348" s="19">
        <v>50</v>
      </c>
      <c r="G348" s="17">
        <v>29</v>
      </c>
      <c r="H348" s="17">
        <v>6</v>
      </c>
      <c r="I348" s="20">
        <f t="shared" si="113"/>
        <v>354</v>
      </c>
      <c r="J348" s="21">
        <v>1573.18</v>
      </c>
      <c r="K348" s="18">
        <v>44804</v>
      </c>
      <c r="L348" s="21">
        <v>644.92999999999995</v>
      </c>
      <c r="M348" s="21">
        <v>928.25</v>
      </c>
      <c r="N348" s="21">
        <v>20.97</v>
      </c>
      <c r="O348" s="21">
        <f t="shared" si="114"/>
        <v>10.484999999999999</v>
      </c>
      <c r="P348" s="21">
        <v>31.46</v>
      </c>
      <c r="Q348" s="21">
        <v>917.76</v>
      </c>
      <c r="S348" s="21">
        <f t="shared" si="118"/>
        <v>949.22</v>
      </c>
      <c r="T348" s="19">
        <v>62.5</v>
      </c>
      <c r="U348" s="19">
        <f t="shared" si="115"/>
        <v>12.5</v>
      </c>
      <c r="V348" s="22">
        <f t="shared" si="116"/>
        <v>150</v>
      </c>
      <c r="W348" s="5">
        <f t="shared" si="119"/>
        <v>512</v>
      </c>
      <c r="X348" s="21">
        <f t="shared" si="121"/>
        <v>1.8539453125000001</v>
      </c>
      <c r="Y348" s="21">
        <f t="shared" si="122"/>
        <v>22.247343749999999</v>
      </c>
      <c r="Z348" s="21">
        <f t="shared" si="117"/>
        <v>926.97265625</v>
      </c>
      <c r="AA348" s="21">
        <f t="shared" si="123"/>
        <v>9.2126562500000091</v>
      </c>
      <c r="AC348" s="5">
        <v>22.247343749999999</v>
      </c>
      <c r="AD348" s="5">
        <v>0</v>
      </c>
      <c r="AE348" s="5">
        <f t="shared" si="120"/>
        <v>22.247343749999999</v>
      </c>
    </row>
    <row r="349" spans="1:31" ht="12.75" customHeight="1" x14ac:dyDescent="0.35">
      <c r="A349" s="17" t="s">
        <v>853</v>
      </c>
      <c r="B349" s="17" t="s">
        <v>854</v>
      </c>
      <c r="C349" s="17" t="s">
        <v>852</v>
      </c>
      <c r="D349" s="18">
        <v>37347</v>
      </c>
      <c r="E349" s="17" t="s">
        <v>118</v>
      </c>
      <c r="F349" s="19">
        <v>50</v>
      </c>
      <c r="G349" s="17">
        <v>29</v>
      </c>
      <c r="H349" s="17">
        <v>7</v>
      </c>
      <c r="I349" s="20">
        <f t="shared" si="113"/>
        <v>355</v>
      </c>
      <c r="J349" s="21">
        <v>119.83</v>
      </c>
      <c r="K349" s="18">
        <v>44804</v>
      </c>
      <c r="L349" s="21">
        <v>49</v>
      </c>
      <c r="M349" s="21">
        <v>70.83</v>
      </c>
      <c r="N349" s="21">
        <v>1.6</v>
      </c>
      <c r="O349" s="21">
        <f t="shared" si="114"/>
        <v>0.8</v>
      </c>
      <c r="P349" s="21">
        <v>2.4</v>
      </c>
      <c r="Q349" s="21">
        <v>70.03</v>
      </c>
      <c r="S349" s="21">
        <f t="shared" si="118"/>
        <v>72.429999999999993</v>
      </c>
      <c r="T349" s="19">
        <v>62.5</v>
      </c>
      <c r="U349" s="19">
        <f t="shared" si="115"/>
        <v>12.5</v>
      </c>
      <c r="V349" s="22">
        <f t="shared" si="116"/>
        <v>150</v>
      </c>
      <c r="W349" s="5">
        <f t="shared" si="119"/>
        <v>513</v>
      </c>
      <c r="X349" s="21">
        <f t="shared" si="121"/>
        <v>0.14118908382066275</v>
      </c>
      <c r="Y349" s="21">
        <f t="shared" si="122"/>
        <v>1.694269005847953</v>
      </c>
      <c r="Z349" s="21">
        <f t="shared" si="117"/>
        <v>70.735730994152036</v>
      </c>
      <c r="AA349" s="21">
        <f t="shared" si="123"/>
        <v>0.70573099415203444</v>
      </c>
      <c r="AC349" s="5">
        <v>1.694269005847953</v>
      </c>
      <c r="AD349" s="5">
        <v>0</v>
      </c>
      <c r="AE349" s="5">
        <f t="shared" si="120"/>
        <v>1.694269005847953</v>
      </c>
    </row>
    <row r="350" spans="1:31" ht="12.75" customHeight="1" x14ac:dyDescent="0.35">
      <c r="A350" s="17" t="s">
        <v>855</v>
      </c>
      <c r="B350" s="17" t="s">
        <v>856</v>
      </c>
      <c r="C350" s="17" t="s">
        <v>857</v>
      </c>
      <c r="D350" s="18">
        <v>37469</v>
      </c>
      <c r="E350" s="17" t="s">
        <v>118</v>
      </c>
      <c r="F350" s="19">
        <v>50</v>
      </c>
      <c r="G350" s="17">
        <v>29</v>
      </c>
      <c r="H350" s="17">
        <v>11</v>
      </c>
      <c r="I350" s="20">
        <f t="shared" si="113"/>
        <v>359</v>
      </c>
      <c r="J350" s="21">
        <v>6597.41</v>
      </c>
      <c r="K350" s="18">
        <v>44804</v>
      </c>
      <c r="L350" s="21">
        <v>2650</v>
      </c>
      <c r="M350" s="21">
        <v>3947.41</v>
      </c>
      <c r="N350" s="21">
        <v>87.96</v>
      </c>
      <c r="O350" s="21">
        <f t="shared" si="114"/>
        <v>43.98</v>
      </c>
      <c r="P350" s="21">
        <v>131.94999999999999</v>
      </c>
      <c r="Q350" s="21">
        <v>3903.42</v>
      </c>
      <c r="S350" s="21">
        <f t="shared" si="118"/>
        <v>4035.37</v>
      </c>
      <c r="T350" s="19">
        <v>62.5</v>
      </c>
      <c r="U350" s="19">
        <f t="shared" si="115"/>
        <v>12.5</v>
      </c>
      <c r="V350" s="22">
        <f t="shared" si="116"/>
        <v>150</v>
      </c>
      <c r="W350" s="5">
        <f t="shared" si="119"/>
        <v>517</v>
      </c>
      <c r="X350" s="21">
        <f t="shared" si="121"/>
        <v>7.8053578336557061</v>
      </c>
      <c r="Y350" s="21">
        <f t="shared" si="122"/>
        <v>93.664294003868477</v>
      </c>
      <c r="Z350" s="21">
        <f t="shared" si="117"/>
        <v>3941.7057059961312</v>
      </c>
      <c r="AA350" s="21">
        <f t="shared" si="123"/>
        <v>38.285705996131128</v>
      </c>
      <c r="AC350" s="5">
        <v>93.664294003868477</v>
      </c>
      <c r="AD350" s="5">
        <v>0</v>
      </c>
      <c r="AE350" s="5">
        <f t="shared" si="120"/>
        <v>93.664294003868477</v>
      </c>
    </row>
    <row r="351" spans="1:31" ht="12.75" customHeight="1" x14ac:dyDescent="0.35">
      <c r="A351" s="17" t="s">
        <v>858</v>
      </c>
      <c r="B351" s="17" t="s">
        <v>859</v>
      </c>
      <c r="C351" s="17" t="s">
        <v>860</v>
      </c>
      <c r="D351" s="18">
        <v>37438</v>
      </c>
      <c r="E351" s="17" t="s">
        <v>118</v>
      </c>
      <c r="F351" s="19">
        <v>50</v>
      </c>
      <c r="G351" s="17">
        <v>29</v>
      </c>
      <c r="H351" s="17">
        <v>10</v>
      </c>
      <c r="I351" s="20">
        <f t="shared" si="113"/>
        <v>358</v>
      </c>
      <c r="J351" s="21">
        <v>34024.199999999997</v>
      </c>
      <c r="K351" s="18">
        <v>44804</v>
      </c>
      <c r="L351" s="21">
        <v>13723.02</v>
      </c>
      <c r="M351" s="21">
        <v>20301.18</v>
      </c>
      <c r="N351" s="21">
        <v>453.65</v>
      </c>
      <c r="O351" s="21">
        <f t="shared" si="114"/>
        <v>226.82499999999999</v>
      </c>
      <c r="P351" s="21">
        <v>680.48</v>
      </c>
      <c r="Q351" s="21">
        <v>20074.349999999999</v>
      </c>
      <c r="S351" s="21">
        <f t="shared" si="118"/>
        <v>20754.830000000002</v>
      </c>
      <c r="T351" s="19">
        <v>62.5</v>
      </c>
      <c r="U351" s="19">
        <f t="shared" si="115"/>
        <v>12.5</v>
      </c>
      <c r="V351" s="22">
        <f t="shared" si="116"/>
        <v>150</v>
      </c>
      <c r="W351" s="5">
        <f t="shared" si="119"/>
        <v>516</v>
      </c>
      <c r="X351" s="21">
        <f t="shared" si="121"/>
        <v>40.222538759689925</v>
      </c>
      <c r="Y351" s="21">
        <f t="shared" si="122"/>
        <v>482.6704651162791</v>
      </c>
      <c r="Z351" s="21">
        <f t="shared" si="117"/>
        <v>20272.159534883722</v>
      </c>
      <c r="AA351" s="21">
        <f t="shared" si="123"/>
        <v>197.80953488372325</v>
      </c>
      <c r="AC351" s="5">
        <v>482.6704651162791</v>
      </c>
      <c r="AD351" s="5">
        <v>0</v>
      </c>
      <c r="AE351" s="5">
        <f t="shared" si="120"/>
        <v>482.6704651162791</v>
      </c>
    </row>
    <row r="352" spans="1:31" ht="12.75" customHeight="1" x14ac:dyDescent="0.35">
      <c r="A352" s="17" t="s">
        <v>861</v>
      </c>
      <c r="B352" s="17" t="s">
        <v>862</v>
      </c>
      <c r="C352" s="17" t="s">
        <v>863</v>
      </c>
      <c r="D352" s="18">
        <v>37438</v>
      </c>
      <c r="E352" s="17" t="s">
        <v>118</v>
      </c>
      <c r="F352" s="19">
        <v>50</v>
      </c>
      <c r="G352" s="17">
        <v>29</v>
      </c>
      <c r="H352" s="17">
        <v>10</v>
      </c>
      <c r="I352" s="20">
        <f t="shared" si="113"/>
        <v>358</v>
      </c>
      <c r="J352" s="21">
        <v>1991.96</v>
      </c>
      <c r="K352" s="18">
        <v>44804</v>
      </c>
      <c r="L352" s="21">
        <v>803.44</v>
      </c>
      <c r="M352" s="21">
        <v>1188.52</v>
      </c>
      <c r="N352" s="21">
        <v>26.56</v>
      </c>
      <c r="O352" s="21">
        <f t="shared" si="114"/>
        <v>13.28</v>
      </c>
      <c r="P352" s="21">
        <v>39.840000000000003</v>
      </c>
      <c r="Q352" s="21">
        <v>1175.24</v>
      </c>
      <c r="S352" s="21">
        <f t="shared" si="118"/>
        <v>1215.08</v>
      </c>
      <c r="T352" s="19">
        <v>62.5</v>
      </c>
      <c r="U352" s="19">
        <f t="shared" si="115"/>
        <v>12.5</v>
      </c>
      <c r="V352" s="22">
        <f t="shared" si="116"/>
        <v>150</v>
      </c>
      <c r="W352" s="5">
        <f t="shared" si="119"/>
        <v>516</v>
      </c>
      <c r="X352" s="21">
        <f t="shared" si="121"/>
        <v>2.3548062015503874</v>
      </c>
      <c r="Y352" s="21">
        <f t="shared" si="122"/>
        <v>28.257674418604651</v>
      </c>
      <c r="Z352" s="21">
        <f t="shared" si="117"/>
        <v>1186.8223255813953</v>
      </c>
      <c r="AA352" s="21">
        <f t="shared" si="123"/>
        <v>11.582325581395253</v>
      </c>
      <c r="AC352" s="5">
        <v>28.257674418604651</v>
      </c>
      <c r="AD352" s="5">
        <v>0</v>
      </c>
      <c r="AE352" s="5">
        <f t="shared" si="120"/>
        <v>28.257674418604651</v>
      </c>
    </row>
    <row r="353" spans="1:31" ht="12.75" customHeight="1" x14ac:dyDescent="0.35">
      <c r="A353" s="17" t="s">
        <v>864</v>
      </c>
      <c r="B353" s="17" t="s">
        <v>865</v>
      </c>
      <c r="C353" s="17" t="s">
        <v>866</v>
      </c>
      <c r="D353" s="18">
        <v>37438</v>
      </c>
      <c r="E353" s="17" t="s">
        <v>118</v>
      </c>
      <c r="F353" s="19">
        <v>50</v>
      </c>
      <c r="G353" s="17">
        <v>29</v>
      </c>
      <c r="H353" s="17">
        <v>10</v>
      </c>
      <c r="I353" s="20">
        <f t="shared" si="113"/>
        <v>358</v>
      </c>
      <c r="J353" s="21">
        <v>-756.54</v>
      </c>
      <c r="K353" s="18">
        <v>44804</v>
      </c>
      <c r="L353" s="21">
        <v>-305.12</v>
      </c>
      <c r="M353" s="21">
        <v>-451.42</v>
      </c>
      <c r="N353" s="21">
        <v>-10.08</v>
      </c>
      <c r="O353" s="21">
        <f t="shared" si="114"/>
        <v>-5.04</v>
      </c>
      <c r="P353" s="21">
        <v>-15.13</v>
      </c>
      <c r="Q353" s="21">
        <v>-446.37</v>
      </c>
      <c r="S353" s="21">
        <f t="shared" si="118"/>
        <v>-461.5</v>
      </c>
      <c r="T353" s="19">
        <v>62.5</v>
      </c>
      <c r="U353" s="19">
        <f t="shared" si="115"/>
        <v>12.5</v>
      </c>
      <c r="V353" s="22">
        <f t="shared" si="116"/>
        <v>150</v>
      </c>
      <c r="W353" s="5">
        <f t="shared" si="119"/>
        <v>516</v>
      </c>
      <c r="X353" s="21">
        <f t="shared" si="121"/>
        <v>-0.89437984496124034</v>
      </c>
      <c r="Y353" s="21">
        <f t="shared" si="122"/>
        <v>-10.732558139534884</v>
      </c>
      <c r="Z353" s="21">
        <f t="shared" si="117"/>
        <v>-450.76744186046511</v>
      </c>
      <c r="AA353" s="21">
        <f t="shared" si="123"/>
        <v>-4.3974418604651078</v>
      </c>
      <c r="AC353" s="5">
        <v>-10.732558139534884</v>
      </c>
      <c r="AD353" s="5">
        <v>0</v>
      </c>
      <c r="AE353" s="5">
        <f t="shared" si="120"/>
        <v>-10.732558139534884</v>
      </c>
    </row>
    <row r="354" spans="1:31" ht="12.75" customHeight="1" x14ac:dyDescent="0.35">
      <c r="A354" s="17" t="s">
        <v>867</v>
      </c>
      <c r="B354" s="17" t="s">
        <v>868</v>
      </c>
      <c r="C354" s="17" t="s">
        <v>869</v>
      </c>
      <c r="D354" s="18">
        <v>37622</v>
      </c>
      <c r="E354" s="17" t="s">
        <v>118</v>
      </c>
      <c r="F354" s="19">
        <v>50</v>
      </c>
      <c r="G354" s="17">
        <v>30</v>
      </c>
      <c r="H354" s="17">
        <v>4</v>
      </c>
      <c r="I354" s="20">
        <f t="shared" si="113"/>
        <v>364</v>
      </c>
      <c r="J354" s="21">
        <v>1229.67</v>
      </c>
      <c r="K354" s="18">
        <v>44804</v>
      </c>
      <c r="L354" s="21">
        <v>483.61</v>
      </c>
      <c r="M354" s="21">
        <v>746.06</v>
      </c>
      <c r="N354" s="21">
        <v>16.39</v>
      </c>
      <c r="O354" s="21">
        <f t="shared" si="114"/>
        <v>8.1950000000000003</v>
      </c>
      <c r="P354" s="21">
        <v>24.59</v>
      </c>
      <c r="Q354" s="21">
        <v>737.86</v>
      </c>
      <c r="S354" s="21">
        <f t="shared" si="118"/>
        <v>762.44999999999993</v>
      </c>
      <c r="T354" s="19">
        <v>62.5</v>
      </c>
      <c r="U354" s="19">
        <f t="shared" si="115"/>
        <v>12.5</v>
      </c>
      <c r="V354" s="22">
        <f t="shared" si="116"/>
        <v>150</v>
      </c>
      <c r="W354" s="5">
        <f t="shared" si="119"/>
        <v>522</v>
      </c>
      <c r="X354" s="21">
        <f t="shared" si="121"/>
        <v>1.4606321839080458</v>
      </c>
      <c r="Y354" s="21">
        <f t="shared" si="122"/>
        <v>17.527586206896551</v>
      </c>
      <c r="Z354" s="21">
        <f t="shared" si="117"/>
        <v>744.92241379310337</v>
      </c>
      <c r="AA354" s="21">
        <f t="shared" si="123"/>
        <v>7.0624137931033601</v>
      </c>
      <c r="AC354" s="5">
        <v>17.527586206896551</v>
      </c>
      <c r="AD354" s="5">
        <v>0</v>
      </c>
      <c r="AE354" s="5">
        <f t="shared" si="120"/>
        <v>17.527586206896551</v>
      </c>
    </row>
    <row r="355" spans="1:31" ht="12.75" customHeight="1" x14ac:dyDescent="0.35">
      <c r="A355" s="17" t="s">
        <v>870</v>
      </c>
      <c r="B355" s="17" t="s">
        <v>871</v>
      </c>
      <c r="C355" s="17" t="s">
        <v>852</v>
      </c>
      <c r="D355" s="18">
        <v>37622</v>
      </c>
      <c r="E355" s="17" t="s">
        <v>118</v>
      </c>
      <c r="F355" s="19">
        <v>50</v>
      </c>
      <c r="G355" s="17">
        <v>30</v>
      </c>
      <c r="H355" s="17">
        <v>4</v>
      </c>
      <c r="I355" s="20">
        <f t="shared" si="113"/>
        <v>364</v>
      </c>
      <c r="J355" s="21">
        <v>953.6</v>
      </c>
      <c r="K355" s="18">
        <v>44804</v>
      </c>
      <c r="L355" s="21">
        <v>375.05</v>
      </c>
      <c r="M355" s="21">
        <v>578.54999999999995</v>
      </c>
      <c r="N355" s="21">
        <v>12.71</v>
      </c>
      <c r="O355" s="21">
        <f t="shared" si="114"/>
        <v>6.3550000000000004</v>
      </c>
      <c r="P355" s="21">
        <v>19.07</v>
      </c>
      <c r="Q355" s="21">
        <v>572.19000000000005</v>
      </c>
      <c r="S355" s="21">
        <f t="shared" si="118"/>
        <v>591.26</v>
      </c>
      <c r="T355" s="19">
        <v>62.5</v>
      </c>
      <c r="U355" s="19">
        <f t="shared" si="115"/>
        <v>12.5</v>
      </c>
      <c r="V355" s="22">
        <f t="shared" si="116"/>
        <v>150</v>
      </c>
      <c r="W355" s="5">
        <f t="shared" si="119"/>
        <v>522</v>
      </c>
      <c r="X355" s="21">
        <f t="shared" si="121"/>
        <v>1.1326819923371647</v>
      </c>
      <c r="Y355" s="21">
        <f t="shared" si="122"/>
        <v>13.592183908045977</v>
      </c>
      <c r="Z355" s="21">
        <f t="shared" si="117"/>
        <v>577.66781609195402</v>
      </c>
      <c r="AA355" s="21">
        <f t="shared" si="123"/>
        <v>5.4778160919539687</v>
      </c>
      <c r="AC355" s="5">
        <v>13.592183908045977</v>
      </c>
      <c r="AD355" s="5">
        <v>0</v>
      </c>
      <c r="AE355" s="5">
        <f t="shared" si="120"/>
        <v>13.592183908045977</v>
      </c>
    </row>
    <row r="356" spans="1:31" ht="12.75" customHeight="1" x14ac:dyDescent="0.35">
      <c r="A356" s="17" t="s">
        <v>872</v>
      </c>
      <c r="B356" s="17" t="s">
        <v>873</v>
      </c>
      <c r="C356" s="17" t="s">
        <v>874</v>
      </c>
      <c r="D356" s="18">
        <v>37622</v>
      </c>
      <c r="E356" s="17" t="s">
        <v>118</v>
      </c>
      <c r="F356" s="19">
        <v>50</v>
      </c>
      <c r="G356" s="17">
        <v>30</v>
      </c>
      <c r="H356" s="17">
        <v>4</v>
      </c>
      <c r="I356" s="20">
        <f t="shared" si="113"/>
        <v>364</v>
      </c>
      <c r="J356" s="21">
        <v>-43.21</v>
      </c>
      <c r="K356" s="18">
        <v>44804</v>
      </c>
      <c r="L356" s="21">
        <v>-17.100000000000001</v>
      </c>
      <c r="M356" s="21">
        <v>-26.11</v>
      </c>
      <c r="N356" s="21">
        <v>-0.57999999999999996</v>
      </c>
      <c r="O356" s="21">
        <f t="shared" si="114"/>
        <v>-0.28999999999999998</v>
      </c>
      <c r="P356" s="21">
        <v>-0.87</v>
      </c>
      <c r="Q356" s="21">
        <v>-25.82</v>
      </c>
      <c r="S356" s="21">
        <f t="shared" si="118"/>
        <v>-26.689999999999998</v>
      </c>
      <c r="T356" s="19">
        <v>62.5</v>
      </c>
      <c r="U356" s="19">
        <f t="shared" si="115"/>
        <v>12.5</v>
      </c>
      <c r="V356" s="22">
        <f t="shared" si="116"/>
        <v>150</v>
      </c>
      <c r="W356" s="5">
        <f t="shared" si="119"/>
        <v>522</v>
      </c>
      <c r="X356" s="21">
        <f t="shared" si="121"/>
        <v>-5.1130268199233712E-2</v>
      </c>
      <c r="Y356" s="21">
        <f t="shared" si="122"/>
        <v>-0.61356321839080452</v>
      </c>
      <c r="Z356" s="21">
        <f t="shared" si="117"/>
        <v>-26.076436781609193</v>
      </c>
      <c r="AA356" s="21">
        <f t="shared" si="123"/>
        <v>-0.25643678160919237</v>
      </c>
      <c r="AC356" s="5">
        <v>-0.61356321839080452</v>
      </c>
      <c r="AD356" s="5">
        <v>0</v>
      </c>
      <c r="AE356" s="5">
        <f t="shared" si="120"/>
        <v>-0.61356321839080452</v>
      </c>
    </row>
    <row r="357" spans="1:31" ht="12.75" customHeight="1" x14ac:dyDescent="0.35">
      <c r="A357" s="17" t="s">
        <v>875</v>
      </c>
      <c r="B357" s="17" t="s">
        <v>876</v>
      </c>
      <c r="C357" s="17" t="s">
        <v>860</v>
      </c>
      <c r="D357" s="18">
        <v>37622</v>
      </c>
      <c r="E357" s="17" t="s">
        <v>118</v>
      </c>
      <c r="F357" s="19">
        <v>50</v>
      </c>
      <c r="G357" s="17">
        <v>30</v>
      </c>
      <c r="H357" s="17">
        <v>4</v>
      </c>
      <c r="I357" s="20">
        <f t="shared" ref="I357:I420" si="124">(G357*12)+H357</f>
        <v>364</v>
      </c>
      <c r="J357" s="21">
        <v>3198.55</v>
      </c>
      <c r="K357" s="18">
        <v>44804</v>
      </c>
      <c r="L357" s="21">
        <v>1258.07</v>
      </c>
      <c r="M357" s="21">
        <v>1940.48</v>
      </c>
      <c r="N357" s="21">
        <v>42.64</v>
      </c>
      <c r="O357" s="21">
        <f t="shared" ref="O357:O420" si="125">+N357/8*4</f>
        <v>21.32</v>
      </c>
      <c r="P357" s="21">
        <v>63.97</v>
      </c>
      <c r="Q357" s="21">
        <v>1919.15</v>
      </c>
      <c r="S357" s="21">
        <f t="shared" si="118"/>
        <v>1983.1200000000001</v>
      </c>
      <c r="T357" s="19">
        <v>62.5</v>
      </c>
      <c r="U357" s="19">
        <f t="shared" ref="U357:U420" si="126">+T357-F357</f>
        <v>12.5</v>
      </c>
      <c r="V357" s="22">
        <f t="shared" ref="V357:V420" si="127">+U357*12</f>
        <v>150</v>
      </c>
      <c r="W357" s="5">
        <f t="shared" si="119"/>
        <v>522</v>
      </c>
      <c r="X357" s="21">
        <f t="shared" si="121"/>
        <v>3.7990804597701153</v>
      </c>
      <c r="Y357" s="21">
        <f t="shared" si="122"/>
        <v>45.588965517241384</v>
      </c>
      <c r="Z357" s="21">
        <f t="shared" ref="Z357:Z420" si="128">+S357-Y357</f>
        <v>1937.5310344827587</v>
      </c>
      <c r="AA357" s="21">
        <f t="shared" si="123"/>
        <v>18.38103448275865</v>
      </c>
      <c r="AC357" s="5">
        <v>45.588965517241384</v>
      </c>
      <c r="AD357" s="5">
        <v>0</v>
      </c>
      <c r="AE357" s="5">
        <f t="shared" si="120"/>
        <v>45.588965517241384</v>
      </c>
    </row>
    <row r="358" spans="1:31" ht="12.75" customHeight="1" x14ac:dyDescent="0.35">
      <c r="A358" s="17" t="s">
        <v>877</v>
      </c>
      <c r="B358" s="17" t="s">
        <v>878</v>
      </c>
      <c r="C358" s="17" t="s">
        <v>863</v>
      </c>
      <c r="D358" s="18">
        <v>37622</v>
      </c>
      <c r="E358" s="17" t="s">
        <v>118</v>
      </c>
      <c r="F358" s="19">
        <v>50</v>
      </c>
      <c r="G358" s="17">
        <v>30</v>
      </c>
      <c r="H358" s="17">
        <v>4</v>
      </c>
      <c r="I358" s="20">
        <f t="shared" si="124"/>
        <v>364</v>
      </c>
      <c r="J358" s="21">
        <v>1243.1099999999999</v>
      </c>
      <c r="K358" s="18">
        <v>44804</v>
      </c>
      <c r="L358" s="21">
        <v>488.66</v>
      </c>
      <c r="M358" s="21">
        <v>754.45</v>
      </c>
      <c r="N358" s="21">
        <v>16.57</v>
      </c>
      <c r="O358" s="21">
        <f t="shared" si="125"/>
        <v>8.2850000000000001</v>
      </c>
      <c r="P358" s="21">
        <v>24.86</v>
      </c>
      <c r="Q358" s="21">
        <v>746.16</v>
      </c>
      <c r="S358" s="21">
        <f t="shared" ref="S358:S421" si="129">+M358+N358</f>
        <v>771.0200000000001</v>
      </c>
      <c r="T358" s="19">
        <v>62.5</v>
      </c>
      <c r="U358" s="19">
        <f t="shared" si="126"/>
        <v>12.5</v>
      </c>
      <c r="V358" s="22">
        <f t="shared" si="127"/>
        <v>150</v>
      </c>
      <c r="W358" s="5">
        <f t="shared" ref="W358:W421" si="130">+I358+8+V358</f>
        <v>522</v>
      </c>
      <c r="X358" s="21">
        <f t="shared" si="121"/>
        <v>1.477049808429119</v>
      </c>
      <c r="Y358" s="21">
        <f t="shared" si="122"/>
        <v>17.724597701149428</v>
      </c>
      <c r="Z358" s="21">
        <f t="shared" si="128"/>
        <v>753.29540229885072</v>
      </c>
      <c r="AA358" s="21">
        <f t="shared" si="123"/>
        <v>7.1354022988507495</v>
      </c>
      <c r="AC358" s="5">
        <v>17.724597701149428</v>
      </c>
      <c r="AD358" s="5">
        <v>0</v>
      </c>
      <c r="AE358" s="5">
        <f t="shared" ref="AE358:AE421" si="131">+AC358+AD358</f>
        <v>17.724597701149428</v>
      </c>
    </row>
    <row r="359" spans="1:31" ht="12.75" customHeight="1" x14ac:dyDescent="0.35">
      <c r="A359" s="17" t="s">
        <v>879</v>
      </c>
      <c r="B359" s="17" t="s">
        <v>880</v>
      </c>
      <c r="C359" s="17" t="s">
        <v>881</v>
      </c>
      <c r="D359" s="18">
        <v>37622</v>
      </c>
      <c r="E359" s="17" t="s">
        <v>118</v>
      </c>
      <c r="F359" s="19">
        <v>50</v>
      </c>
      <c r="G359" s="17">
        <v>30</v>
      </c>
      <c r="H359" s="17">
        <v>4</v>
      </c>
      <c r="I359" s="20">
        <f t="shared" si="124"/>
        <v>364</v>
      </c>
      <c r="J359" s="21">
        <v>-800</v>
      </c>
      <c r="K359" s="18">
        <v>44804</v>
      </c>
      <c r="L359" s="21">
        <v>-314.66000000000003</v>
      </c>
      <c r="M359" s="21">
        <v>-485.34</v>
      </c>
      <c r="N359" s="21">
        <v>-10.66</v>
      </c>
      <c r="O359" s="21">
        <f t="shared" si="125"/>
        <v>-5.33</v>
      </c>
      <c r="P359" s="21">
        <v>-16</v>
      </c>
      <c r="Q359" s="21">
        <v>-480</v>
      </c>
      <c r="S359" s="21">
        <f t="shared" si="129"/>
        <v>-496</v>
      </c>
      <c r="T359" s="19">
        <v>62.5</v>
      </c>
      <c r="U359" s="19">
        <f t="shared" si="126"/>
        <v>12.5</v>
      </c>
      <c r="V359" s="22">
        <f t="shared" si="127"/>
        <v>150</v>
      </c>
      <c r="W359" s="5">
        <f t="shared" si="130"/>
        <v>522</v>
      </c>
      <c r="X359" s="21">
        <f t="shared" si="121"/>
        <v>-0.95019157088122608</v>
      </c>
      <c r="Y359" s="21">
        <f t="shared" si="122"/>
        <v>-11.402298850574713</v>
      </c>
      <c r="Z359" s="21">
        <f t="shared" si="128"/>
        <v>-484.59770114942529</v>
      </c>
      <c r="AA359" s="21">
        <f t="shared" si="123"/>
        <v>-4.5977011494252906</v>
      </c>
      <c r="AC359" s="5">
        <v>-11.402298850574713</v>
      </c>
      <c r="AD359" s="5">
        <v>0</v>
      </c>
      <c r="AE359" s="5">
        <f t="shared" si="131"/>
        <v>-11.402298850574713</v>
      </c>
    </row>
    <row r="360" spans="1:31" ht="12.75" customHeight="1" x14ac:dyDescent="0.35">
      <c r="A360" s="17" t="s">
        <v>882</v>
      </c>
      <c r="B360" s="17" t="s">
        <v>883</v>
      </c>
      <c r="C360" s="17" t="s">
        <v>507</v>
      </c>
      <c r="D360" s="18">
        <v>37653</v>
      </c>
      <c r="E360" s="17" t="s">
        <v>118</v>
      </c>
      <c r="F360" s="19">
        <v>50</v>
      </c>
      <c r="G360" s="17">
        <v>30</v>
      </c>
      <c r="H360" s="17">
        <v>5</v>
      </c>
      <c r="I360" s="20">
        <f t="shared" si="124"/>
        <v>365</v>
      </c>
      <c r="J360" s="21">
        <v>1032.73</v>
      </c>
      <c r="K360" s="18">
        <v>44804</v>
      </c>
      <c r="L360" s="21">
        <v>404.58</v>
      </c>
      <c r="M360" s="21">
        <v>628.15</v>
      </c>
      <c r="N360" s="21">
        <v>13.77</v>
      </c>
      <c r="O360" s="21">
        <f t="shared" si="125"/>
        <v>6.8849999999999998</v>
      </c>
      <c r="P360" s="21">
        <v>20.66</v>
      </c>
      <c r="Q360" s="21">
        <v>621.26</v>
      </c>
      <c r="S360" s="21">
        <f t="shared" si="129"/>
        <v>641.91999999999996</v>
      </c>
      <c r="T360" s="19">
        <v>62.5</v>
      </c>
      <c r="U360" s="19">
        <f t="shared" si="126"/>
        <v>12.5</v>
      </c>
      <c r="V360" s="22">
        <f t="shared" si="127"/>
        <v>150</v>
      </c>
      <c r="W360" s="5">
        <f t="shared" si="130"/>
        <v>523</v>
      </c>
      <c r="X360" s="21">
        <f t="shared" si="121"/>
        <v>1.2273804971319311</v>
      </c>
      <c r="Y360" s="21">
        <f t="shared" si="122"/>
        <v>14.728565965583172</v>
      </c>
      <c r="Z360" s="21">
        <f t="shared" si="128"/>
        <v>627.19143403441683</v>
      </c>
      <c r="AA360" s="21">
        <f t="shared" si="123"/>
        <v>5.9314340344168386</v>
      </c>
      <c r="AC360" s="5">
        <v>14.728565965583172</v>
      </c>
      <c r="AD360" s="5">
        <v>0</v>
      </c>
      <c r="AE360" s="5">
        <f t="shared" si="131"/>
        <v>14.728565965583172</v>
      </c>
    </row>
    <row r="361" spans="1:31" ht="12.75" customHeight="1" x14ac:dyDescent="0.35">
      <c r="A361" s="17" t="s">
        <v>884</v>
      </c>
      <c r="B361" s="17" t="s">
        <v>885</v>
      </c>
      <c r="C361" s="17" t="s">
        <v>886</v>
      </c>
      <c r="D361" s="18">
        <v>37653</v>
      </c>
      <c r="E361" s="17" t="s">
        <v>118</v>
      </c>
      <c r="F361" s="19">
        <v>50</v>
      </c>
      <c r="G361" s="17">
        <v>30</v>
      </c>
      <c r="H361" s="17">
        <v>5</v>
      </c>
      <c r="I361" s="20">
        <f t="shared" si="124"/>
        <v>365</v>
      </c>
      <c r="J361" s="21">
        <v>15945.94</v>
      </c>
      <c r="K361" s="18">
        <v>44804</v>
      </c>
      <c r="L361" s="21">
        <v>6245.52</v>
      </c>
      <c r="M361" s="21">
        <v>9700.42</v>
      </c>
      <c r="N361" s="21">
        <v>212.61</v>
      </c>
      <c r="O361" s="21">
        <f t="shared" si="125"/>
        <v>106.30500000000001</v>
      </c>
      <c r="P361" s="21">
        <v>318.92</v>
      </c>
      <c r="Q361" s="21">
        <v>9594.11</v>
      </c>
      <c r="S361" s="21">
        <f t="shared" si="129"/>
        <v>9913.0300000000007</v>
      </c>
      <c r="T361" s="19">
        <v>62.5</v>
      </c>
      <c r="U361" s="19">
        <f t="shared" si="126"/>
        <v>12.5</v>
      </c>
      <c r="V361" s="22">
        <f t="shared" si="127"/>
        <v>150</v>
      </c>
      <c r="W361" s="5">
        <f t="shared" si="130"/>
        <v>523</v>
      </c>
      <c r="X361" s="21">
        <f t="shared" ref="X361:X424" si="132">+S361/W361</f>
        <v>18.954168260038241</v>
      </c>
      <c r="Y361" s="21">
        <f t="shared" ref="Y361:Y424" si="133">+X361*12</f>
        <v>227.45001912045888</v>
      </c>
      <c r="Z361" s="21">
        <f t="shared" si="128"/>
        <v>9685.5799808795418</v>
      </c>
      <c r="AA361" s="21">
        <f t="shared" si="123"/>
        <v>91.469980879541254</v>
      </c>
      <c r="AC361" s="5">
        <v>227.45001912045888</v>
      </c>
      <c r="AD361" s="5">
        <v>0</v>
      </c>
      <c r="AE361" s="5">
        <f t="shared" si="131"/>
        <v>227.45001912045888</v>
      </c>
    </row>
    <row r="362" spans="1:31" ht="12.75" customHeight="1" x14ac:dyDescent="0.35">
      <c r="A362" s="17" t="s">
        <v>887</v>
      </c>
      <c r="B362" s="17" t="s">
        <v>888</v>
      </c>
      <c r="C362" s="17" t="s">
        <v>889</v>
      </c>
      <c r="D362" s="18">
        <v>37500</v>
      </c>
      <c r="E362" s="17" t="s">
        <v>118</v>
      </c>
      <c r="F362" s="19">
        <v>50</v>
      </c>
      <c r="G362" s="17">
        <v>30</v>
      </c>
      <c r="H362" s="17">
        <v>0</v>
      </c>
      <c r="I362" s="20">
        <f t="shared" si="124"/>
        <v>360</v>
      </c>
      <c r="J362" s="21">
        <v>3693.49</v>
      </c>
      <c r="K362" s="18">
        <v>44804</v>
      </c>
      <c r="L362" s="21">
        <v>1477.4</v>
      </c>
      <c r="M362" s="21">
        <v>2216.09</v>
      </c>
      <c r="N362" s="21">
        <v>49.24</v>
      </c>
      <c r="O362" s="21">
        <f t="shared" si="125"/>
        <v>24.62</v>
      </c>
      <c r="P362" s="21">
        <v>73.87</v>
      </c>
      <c r="Q362" s="21">
        <v>2191.46</v>
      </c>
      <c r="S362" s="21">
        <f t="shared" si="129"/>
        <v>2265.33</v>
      </c>
      <c r="T362" s="19">
        <v>62.5</v>
      </c>
      <c r="U362" s="19">
        <f t="shared" si="126"/>
        <v>12.5</v>
      </c>
      <c r="V362" s="22">
        <f t="shared" si="127"/>
        <v>150</v>
      </c>
      <c r="W362" s="5">
        <f t="shared" si="130"/>
        <v>518</v>
      </c>
      <c r="X362" s="21">
        <f t="shared" si="132"/>
        <v>4.373223938223938</v>
      </c>
      <c r="Y362" s="21">
        <f t="shared" si="133"/>
        <v>52.478687258687259</v>
      </c>
      <c r="Z362" s="21">
        <f t="shared" si="128"/>
        <v>2212.8513127413125</v>
      </c>
      <c r="AA362" s="21">
        <f t="shared" ref="AA362:AA425" si="134">+Z362-Q362</f>
        <v>21.391312741312504</v>
      </c>
      <c r="AC362" s="5">
        <v>52.478687258687259</v>
      </c>
      <c r="AD362" s="5">
        <v>0</v>
      </c>
      <c r="AE362" s="5">
        <f t="shared" si="131"/>
        <v>52.478687258687259</v>
      </c>
    </row>
    <row r="363" spans="1:31" ht="12.75" customHeight="1" x14ac:dyDescent="0.35">
      <c r="A363" s="17" t="s">
        <v>890</v>
      </c>
      <c r="B363" s="17" t="s">
        <v>891</v>
      </c>
      <c r="C363" s="17" t="s">
        <v>892</v>
      </c>
      <c r="D363" s="18">
        <v>37500</v>
      </c>
      <c r="E363" s="17" t="s">
        <v>118</v>
      </c>
      <c r="F363" s="19">
        <v>50</v>
      </c>
      <c r="G363" s="17">
        <v>30</v>
      </c>
      <c r="H363" s="17">
        <v>0</v>
      </c>
      <c r="I363" s="20">
        <f t="shared" si="124"/>
        <v>360</v>
      </c>
      <c r="J363" s="21">
        <v>4262.79</v>
      </c>
      <c r="K363" s="18">
        <v>44804</v>
      </c>
      <c r="L363" s="21">
        <v>1705.21</v>
      </c>
      <c r="M363" s="21">
        <v>2557.58</v>
      </c>
      <c r="N363" s="21">
        <v>56.84</v>
      </c>
      <c r="O363" s="21">
        <f t="shared" si="125"/>
        <v>28.42</v>
      </c>
      <c r="P363" s="21">
        <v>85.26</v>
      </c>
      <c r="Q363" s="21">
        <v>2529.16</v>
      </c>
      <c r="S363" s="21">
        <f t="shared" si="129"/>
        <v>2614.42</v>
      </c>
      <c r="T363" s="19">
        <v>62.5</v>
      </c>
      <c r="U363" s="19">
        <f t="shared" si="126"/>
        <v>12.5</v>
      </c>
      <c r="V363" s="22">
        <f t="shared" si="127"/>
        <v>150</v>
      </c>
      <c r="W363" s="5">
        <f t="shared" si="130"/>
        <v>518</v>
      </c>
      <c r="X363" s="21">
        <f t="shared" si="132"/>
        <v>5.0471428571428572</v>
      </c>
      <c r="Y363" s="21">
        <f t="shared" si="133"/>
        <v>60.565714285714286</v>
      </c>
      <c r="Z363" s="21">
        <f t="shared" si="128"/>
        <v>2553.8542857142857</v>
      </c>
      <c r="AA363" s="21">
        <f t="shared" si="134"/>
        <v>24.694285714285797</v>
      </c>
      <c r="AC363" s="5">
        <v>60.565714285714286</v>
      </c>
      <c r="AD363" s="5">
        <v>0</v>
      </c>
      <c r="AE363" s="5">
        <f t="shared" si="131"/>
        <v>60.565714285714286</v>
      </c>
    </row>
    <row r="364" spans="1:31" ht="12.75" customHeight="1" x14ac:dyDescent="0.35">
      <c r="A364" s="17" t="s">
        <v>893</v>
      </c>
      <c r="B364" s="17" t="s">
        <v>894</v>
      </c>
      <c r="C364" s="17" t="s">
        <v>669</v>
      </c>
      <c r="D364" s="18">
        <v>37500</v>
      </c>
      <c r="E364" s="17" t="s">
        <v>118</v>
      </c>
      <c r="F364" s="19">
        <v>50</v>
      </c>
      <c r="G364" s="17">
        <v>30</v>
      </c>
      <c r="H364" s="17">
        <v>0</v>
      </c>
      <c r="I364" s="20">
        <f t="shared" si="124"/>
        <v>360</v>
      </c>
      <c r="J364" s="21">
        <v>1679.6</v>
      </c>
      <c r="K364" s="18">
        <v>44804</v>
      </c>
      <c r="L364" s="21">
        <v>671.81</v>
      </c>
      <c r="M364" s="21">
        <v>1007.79</v>
      </c>
      <c r="N364" s="21">
        <v>22.39</v>
      </c>
      <c r="O364" s="21">
        <f t="shared" si="125"/>
        <v>11.195</v>
      </c>
      <c r="P364" s="21">
        <v>33.590000000000003</v>
      </c>
      <c r="Q364" s="21">
        <v>996.59</v>
      </c>
      <c r="S364" s="21">
        <f t="shared" si="129"/>
        <v>1030.18</v>
      </c>
      <c r="T364" s="19">
        <v>62.5</v>
      </c>
      <c r="U364" s="19">
        <f t="shared" si="126"/>
        <v>12.5</v>
      </c>
      <c r="V364" s="22">
        <f t="shared" si="127"/>
        <v>150</v>
      </c>
      <c r="W364" s="5">
        <f t="shared" si="130"/>
        <v>518</v>
      </c>
      <c r="X364" s="21">
        <f t="shared" si="132"/>
        <v>1.9887644787644789</v>
      </c>
      <c r="Y364" s="21">
        <f t="shared" si="133"/>
        <v>23.865173745173749</v>
      </c>
      <c r="Z364" s="21">
        <f t="shared" si="128"/>
        <v>1006.3148262548264</v>
      </c>
      <c r="AA364" s="21">
        <f t="shared" si="134"/>
        <v>9.7248262548263256</v>
      </c>
      <c r="AC364" s="5">
        <v>23.865173745173749</v>
      </c>
      <c r="AD364" s="5">
        <v>0</v>
      </c>
      <c r="AE364" s="5">
        <f t="shared" si="131"/>
        <v>23.865173745173749</v>
      </c>
    </row>
    <row r="365" spans="1:31" ht="12.75" customHeight="1" x14ac:dyDescent="0.35">
      <c r="A365" s="17" t="s">
        <v>895</v>
      </c>
      <c r="B365" s="17" t="s">
        <v>896</v>
      </c>
      <c r="C365" s="17" t="s">
        <v>445</v>
      </c>
      <c r="D365" s="18">
        <v>37500</v>
      </c>
      <c r="E365" s="17" t="s">
        <v>118</v>
      </c>
      <c r="F365" s="19">
        <v>50</v>
      </c>
      <c r="G365" s="17">
        <v>30</v>
      </c>
      <c r="H365" s="17">
        <v>0</v>
      </c>
      <c r="I365" s="20">
        <f t="shared" si="124"/>
        <v>360</v>
      </c>
      <c r="J365" s="21">
        <v>1340.73</v>
      </c>
      <c r="K365" s="18">
        <v>44804</v>
      </c>
      <c r="L365" s="21">
        <v>536.41</v>
      </c>
      <c r="M365" s="21">
        <v>804.32</v>
      </c>
      <c r="N365" s="21">
        <v>17.88</v>
      </c>
      <c r="O365" s="21">
        <f t="shared" si="125"/>
        <v>8.94</v>
      </c>
      <c r="P365" s="21">
        <v>26.82</v>
      </c>
      <c r="Q365" s="21">
        <v>795.38</v>
      </c>
      <c r="S365" s="21">
        <f t="shared" si="129"/>
        <v>822.2</v>
      </c>
      <c r="T365" s="19">
        <v>62.5</v>
      </c>
      <c r="U365" s="19">
        <f t="shared" si="126"/>
        <v>12.5</v>
      </c>
      <c r="V365" s="22">
        <f t="shared" si="127"/>
        <v>150</v>
      </c>
      <c r="W365" s="5">
        <f t="shared" si="130"/>
        <v>518</v>
      </c>
      <c r="X365" s="21">
        <f t="shared" si="132"/>
        <v>1.5872586872586874</v>
      </c>
      <c r="Y365" s="21">
        <f t="shared" si="133"/>
        <v>19.047104247104247</v>
      </c>
      <c r="Z365" s="21">
        <f t="shared" si="128"/>
        <v>803.1528957528958</v>
      </c>
      <c r="AA365" s="21">
        <f t="shared" si="134"/>
        <v>7.7728957528958063</v>
      </c>
      <c r="AC365" s="5">
        <v>19.047104247104247</v>
      </c>
      <c r="AD365" s="5">
        <v>0</v>
      </c>
      <c r="AE365" s="5">
        <f t="shared" si="131"/>
        <v>19.047104247104247</v>
      </c>
    </row>
    <row r="366" spans="1:31" ht="12.75" customHeight="1" x14ac:dyDescent="0.35">
      <c r="A366" s="17" t="s">
        <v>897</v>
      </c>
      <c r="B366" s="17" t="s">
        <v>898</v>
      </c>
      <c r="C366" s="17" t="s">
        <v>899</v>
      </c>
      <c r="D366" s="18">
        <v>37500</v>
      </c>
      <c r="E366" s="17" t="s">
        <v>118</v>
      </c>
      <c r="F366" s="19">
        <v>50</v>
      </c>
      <c r="G366" s="17">
        <v>30</v>
      </c>
      <c r="H366" s="17">
        <v>0</v>
      </c>
      <c r="I366" s="20">
        <f t="shared" si="124"/>
        <v>360</v>
      </c>
      <c r="J366" s="21">
        <v>3983.42</v>
      </c>
      <c r="K366" s="18">
        <v>44804</v>
      </c>
      <c r="L366" s="21">
        <v>1593.41</v>
      </c>
      <c r="M366" s="21">
        <v>2390.0100000000002</v>
      </c>
      <c r="N366" s="21">
        <v>53.11</v>
      </c>
      <c r="O366" s="21">
        <f t="shared" si="125"/>
        <v>26.555</v>
      </c>
      <c r="P366" s="21">
        <v>79.67</v>
      </c>
      <c r="Q366" s="21">
        <v>2363.4499999999998</v>
      </c>
      <c r="S366" s="21">
        <f t="shared" si="129"/>
        <v>2443.1200000000003</v>
      </c>
      <c r="T366" s="19">
        <v>62.5</v>
      </c>
      <c r="U366" s="19">
        <f t="shared" si="126"/>
        <v>12.5</v>
      </c>
      <c r="V366" s="22">
        <f t="shared" si="127"/>
        <v>150</v>
      </c>
      <c r="W366" s="5">
        <f t="shared" si="130"/>
        <v>518</v>
      </c>
      <c r="X366" s="21">
        <f t="shared" si="132"/>
        <v>4.7164478764478774</v>
      </c>
      <c r="Y366" s="21">
        <f t="shared" si="133"/>
        <v>56.597374517374533</v>
      </c>
      <c r="Z366" s="21">
        <f t="shared" si="128"/>
        <v>2386.5226254826257</v>
      </c>
      <c r="AA366" s="21">
        <f t="shared" si="134"/>
        <v>23.072625482625881</v>
      </c>
      <c r="AC366" s="5">
        <v>56.597374517374533</v>
      </c>
      <c r="AD366" s="5">
        <v>0</v>
      </c>
      <c r="AE366" s="5">
        <f t="shared" si="131"/>
        <v>56.597374517374533</v>
      </c>
    </row>
    <row r="367" spans="1:31" ht="12.75" customHeight="1" x14ac:dyDescent="0.35">
      <c r="A367" s="17" t="s">
        <v>900</v>
      </c>
      <c r="B367" s="17" t="s">
        <v>901</v>
      </c>
      <c r="C367" s="17" t="s">
        <v>902</v>
      </c>
      <c r="D367" s="18">
        <v>37500</v>
      </c>
      <c r="E367" s="17" t="s">
        <v>118</v>
      </c>
      <c r="F367" s="19">
        <v>50</v>
      </c>
      <c r="G367" s="17">
        <v>30</v>
      </c>
      <c r="H367" s="17">
        <v>0</v>
      </c>
      <c r="I367" s="20">
        <f t="shared" si="124"/>
        <v>360</v>
      </c>
      <c r="J367" s="21">
        <v>1289.48</v>
      </c>
      <c r="K367" s="18">
        <v>44804</v>
      </c>
      <c r="L367" s="21">
        <v>515.80999999999995</v>
      </c>
      <c r="M367" s="21">
        <v>773.67</v>
      </c>
      <c r="N367" s="21">
        <v>17.190000000000001</v>
      </c>
      <c r="O367" s="21">
        <f t="shared" si="125"/>
        <v>8.5950000000000006</v>
      </c>
      <c r="P367" s="21">
        <v>25.79</v>
      </c>
      <c r="Q367" s="21">
        <v>765.07</v>
      </c>
      <c r="S367" s="21">
        <f t="shared" si="129"/>
        <v>790.86</v>
      </c>
      <c r="T367" s="19">
        <v>62.5</v>
      </c>
      <c r="U367" s="19">
        <f t="shared" si="126"/>
        <v>12.5</v>
      </c>
      <c r="V367" s="22">
        <f t="shared" si="127"/>
        <v>150</v>
      </c>
      <c r="W367" s="5">
        <f t="shared" si="130"/>
        <v>518</v>
      </c>
      <c r="X367" s="21">
        <f t="shared" si="132"/>
        <v>1.5267567567567568</v>
      </c>
      <c r="Y367" s="21">
        <f t="shared" si="133"/>
        <v>18.321081081081083</v>
      </c>
      <c r="Z367" s="21">
        <f t="shared" si="128"/>
        <v>772.53891891891897</v>
      </c>
      <c r="AA367" s="21">
        <f t="shared" si="134"/>
        <v>7.4689189189189165</v>
      </c>
      <c r="AC367" s="5">
        <v>18.321081081081083</v>
      </c>
      <c r="AD367" s="5">
        <v>0</v>
      </c>
      <c r="AE367" s="5">
        <f t="shared" si="131"/>
        <v>18.321081081081083</v>
      </c>
    </row>
    <row r="368" spans="1:31" ht="12.75" customHeight="1" x14ac:dyDescent="0.35">
      <c r="A368" s="17" t="s">
        <v>903</v>
      </c>
      <c r="B368" s="17" t="s">
        <v>904</v>
      </c>
      <c r="C368" s="17" t="s">
        <v>905</v>
      </c>
      <c r="D368" s="18">
        <v>37500</v>
      </c>
      <c r="E368" s="17" t="s">
        <v>118</v>
      </c>
      <c r="F368" s="19">
        <v>50</v>
      </c>
      <c r="G368" s="17">
        <v>30</v>
      </c>
      <c r="H368" s="17">
        <v>0</v>
      </c>
      <c r="I368" s="20">
        <f t="shared" si="124"/>
        <v>360</v>
      </c>
      <c r="J368" s="21">
        <v>33252.699999999997</v>
      </c>
      <c r="K368" s="18">
        <v>44804</v>
      </c>
      <c r="L368" s="21">
        <v>13300.83</v>
      </c>
      <c r="M368" s="21">
        <v>19951.87</v>
      </c>
      <c r="N368" s="21">
        <v>443.36</v>
      </c>
      <c r="O368" s="21">
        <f t="shared" si="125"/>
        <v>221.68</v>
      </c>
      <c r="P368" s="21">
        <v>665.05</v>
      </c>
      <c r="Q368" s="21">
        <v>19730.18</v>
      </c>
      <c r="S368" s="21">
        <f t="shared" si="129"/>
        <v>20395.23</v>
      </c>
      <c r="T368" s="19">
        <v>62.5</v>
      </c>
      <c r="U368" s="19">
        <f t="shared" si="126"/>
        <v>12.5</v>
      </c>
      <c r="V368" s="22">
        <f t="shared" si="127"/>
        <v>150</v>
      </c>
      <c r="W368" s="5">
        <f t="shared" si="130"/>
        <v>518</v>
      </c>
      <c r="X368" s="21">
        <f t="shared" si="132"/>
        <v>39.37303088803089</v>
      </c>
      <c r="Y368" s="21">
        <f t="shared" si="133"/>
        <v>472.4763706563707</v>
      </c>
      <c r="Z368" s="21">
        <f t="shared" si="128"/>
        <v>19922.753629343628</v>
      </c>
      <c r="AA368" s="21">
        <f t="shared" si="134"/>
        <v>192.57362934362754</v>
      </c>
      <c r="AC368" s="5">
        <v>472.4763706563707</v>
      </c>
      <c r="AD368" s="5">
        <v>0</v>
      </c>
      <c r="AE368" s="5">
        <f t="shared" si="131"/>
        <v>472.4763706563707</v>
      </c>
    </row>
    <row r="369" spans="1:31" ht="12.75" customHeight="1" x14ac:dyDescent="0.35">
      <c r="A369" s="17" t="s">
        <v>906</v>
      </c>
      <c r="B369" s="17" t="s">
        <v>907</v>
      </c>
      <c r="C369" s="17" t="s">
        <v>908</v>
      </c>
      <c r="D369" s="18">
        <v>37500</v>
      </c>
      <c r="E369" s="17" t="s">
        <v>118</v>
      </c>
      <c r="F369" s="19">
        <v>50</v>
      </c>
      <c r="G369" s="17">
        <v>30</v>
      </c>
      <c r="H369" s="17">
        <v>0</v>
      </c>
      <c r="I369" s="20">
        <f t="shared" si="124"/>
        <v>360</v>
      </c>
      <c r="J369" s="21">
        <v>20429.849999999999</v>
      </c>
      <c r="K369" s="18">
        <v>44804</v>
      </c>
      <c r="L369" s="21">
        <v>8172</v>
      </c>
      <c r="M369" s="21">
        <v>12257.85</v>
      </c>
      <c r="N369" s="21">
        <v>272.39999999999998</v>
      </c>
      <c r="O369" s="21">
        <f t="shared" si="125"/>
        <v>136.19999999999999</v>
      </c>
      <c r="P369" s="21">
        <v>408.6</v>
      </c>
      <c r="Q369" s="21">
        <v>12121.65</v>
      </c>
      <c r="S369" s="21">
        <f t="shared" si="129"/>
        <v>12530.25</v>
      </c>
      <c r="T369" s="19">
        <v>62.5</v>
      </c>
      <c r="U369" s="19">
        <f t="shared" si="126"/>
        <v>12.5</v>
      </c>
      <c r="V369" s="22">
        <f t="shared" si="127"/>
        <v>150</v>
      </c>
      <c r="W369" s="5">
        <f t="shared" si="130"/>
        <v>518</v>
      </c>
      <c r="X369" s="21">
        <f t="shared" si="132"/>
        <v>24.189671814671815</v>
      </c>
      <c r="Y369" s="21">
        <f t="shared" si="133"/>
        <v>290.27606177606179</v>
      </c>
      <c r="Z369" s="21">
        <f t="shared" si="128"/>
        <v>12239.973938223939</v>
      </c>
      <c r="AA369" s="21">
        <f t="shared" si="134"/>
        <v>118.32393822393897</v>
      </c>
      <c r="AC369" s="5">
        <v>290.27606177606179</v>
      </c>
      <c r="AD369" s="5">
        <v>0</v>
      </c>
      <c r="AE369" s="5">
        <f t="shared" si="131"/>
        <v>290.27606177606179</v>
      </c>
    </row>
    <row r="370" spans="1:31" ht="12.75" customHeight="1" x14ac:dyDescent="0.35">
      <c r="A370" s="17" t="s">
        <v>909</v>
      </c>
      <c r="B370" s="17" t="s">
        <v>910</v>
      </c>
      <c r="C370" s="17" t="s">
        <v>911</v>
      </c>
      <c r="D370" s="18">
        <v>37500</v>
      </c>
      <c r="E370" s="17" t="s">
        <v>118</v>
      </c>
      <c r="F370" s="19">
        <v>50</v>
      </c>
      <c r="G370" s="17">
        <v>30</v>
      </c>
      <c r="H370" s="17">
        <v>0</v>
      </c>
      <c r="I370" s="20">
        <f t="shared" si="124"/>
        <v>360</v>
      </c>
      <c r="J370" s="21">
        <v>126718.56</v>
      </c>
      <c r="K370" s="18">
        <v>44804</v>
      </c>
      <c r="L370" s="21">
        <v>50687.41</v>
      </c>
      <c r="M370" s="21">
        <v>76031.149999999994</v>
      </c>
      <c r="N370" s="21">
        <v>1689.58</v>
      </c>
      <c r="O370" s="21">
        <f t="shared" si="125"/>
        <v>844.79</v>
      </c>
      <c r="P370" s="21">
        <v>2534.37</v>
      </c>
      <c r="Q370" s="21">
        <v>75186.36</v>
      </c>
      <c r="S370" s="21">
        <f t="shared" si="129"/>
        <v>77720.73</v>
      </c>
      <c r="T370" s="19">
        <v>62.5</v>
      </c>
      <c r="U370" s="19">
        <f t="shared" si="126"/>
        <v>12.5</v>
      </c>
      <c r="V370" s="22">
        <f t="shared" si="127"/>
        <v>150</v>
      </c>
      <c r="W370" s="5">
        <f t="shared" si="130"/>
        <v>518</v>
      </c>
      <c r="X370" s="21">
        <f t="shared" si="132"/>
        <v>150.04001930501929</v>
      </c>
      <c r="Y370" s="21">
        <f t="shared" si="133"/>
        <v>1800.4802316602313</v>
      </c>
      <c r="Z370" s="21">
        <f t="shared" si="128"/>
        <v>75920.249768339767</v>
      </c>
      <c r="AA370" s="21">
        <f t="shared" si="134"/>
        <v>733.88976833976631</v>
      </c>
      <c r="AC370" s="5">
        <v>1800.4802316602313</v>
      </c>
      <c r="AD370" s="5">
        <v>0</v>
      </c>
      <c r="AE370" s="5">
        <f t="shared" si="131"/>
        <v>1800.4802316602313</v>
      </c>
    </row>
    <row r="371" spans="1:31" ht="12.75" customHeight="1" x14ac:dyDescent="0.35">
      <c r="A371" s="17" t="s">
        <v>912</v>
      </c>
      <c r="B371" s="17" t="s">
        <v>913</v>
      </c>
      <c r="C371" s="17" t="s">
        <v>914</v>
      </c>
      <c r="D371" s="18">
        <v>37500</v>
      </c>
      <c r="E371" s="17" t="s">
        <v>118</v>
      </c>
      <c r="F371" s="19">
        <v>50</v>
      </c>
      <c r="G371" s="17">
        <v>30</v>
      </c>
      <c r="H371" s="17">
        <v>0</v>
      </c>
      <c r="I371" s="20">
        <f t="shared" si="124"/>
        <v>360</v>
      </c>
      <c r="J371" s="21">
        <v>42007.95</v>
      </c>
      <c r="K371" s="18">
        <v>44804</v>
      </c>
      <c r="L371" s="21">
        <v>16803.189999999999</v>
      </c>
      <c r="M371" s="21">
        <v>25204.76</v>
      </c>
      <c r="N371" s="21">
        <v>560.1</v>
      </c>
      <c r="O371" s="21">
        <f t="shared" si="125"/>
        <v>280.05</v>
      </c>
      <c r="P371" s="21">
        <v>840.16</v>
      </c>
      <c r="Q371" s="21">
        <v>24924.7</v>
      </c>
      <c r="S371" s="21">
        <f t="shared" si="129"/>
        <v>25764.859999999997</v>
      </c>
      <c r="T371" s="19">
        <v>62.5</v>
      </c>
      <c r="U371" s="19">
        <f t="shared" si="126"/>
        <v>12.5</v>
      </c>
      <c r="V371" s="22">
        <f t="shared" si="127"/>
        <v>150</v>
      </c>
      <c r="W371" s="5">
        <f t="shared" si="130"/>
        <v>518</v>
      </c>
      <c r="X371" s="21">
        <f t="shared" si="132"/>
        <v>49.73911196911196</v>
      </c>
      <c r="Y371" s="21">
        <f t="shared" si="133"/>
        <v>596.86934362934358</v>
      </c>
      <c r="Z371" s="21">
        <f t="shared" si="128"/>
        <v>25167.990656370654</v>
      </c>
      <c r="AA371" s="21">
        <f t="shared" si="134"/>
        <v>243.29065637065287</v>
      </c>
      <c r="AC371" s="5">
        <v>596.86934362934358</v>
      </c>
      <c r="AD371" s="5">
        <v>0</v>
      </c>
      <c r="AE371" s="5">
        <f t="shared" si="131"/>
        <v>596.86934362934358</v>
      </c>
    </row>
    <row r="372" spans="1:31" ht="12.75" customHeight="1" x14ac:dyDescent="0.35">
      <c r="A372" s="17" t="s">
        <v>915</v>
      </c>
      <c r="B372" s="17" t="s">
        <v>916</v>
      </c>
      <c r="C372" s="17" t="s">
        <v>507</v>
      </c>
      <c r="D372" s="18">
        <v>37500</v>
      </c>
      <c r="E372" s="17" t="s">
        <v>118</v>
      </c>
      <c r="F372" s="19">
        <v>50</v>
      </c>
      <c r="G372" s="17">
        <v>30</v>
      </c>
      <c r="H372" s="17">
        <v>0</v>
      </c>
      <c r="I372" s="20">
        <f t="shared" si="124"/>
        <v>360</v>
      </c>
      <c r="J372" s="21">
        <v>1122.6400000000001</v>
      </c>
      <c r="K372" s="18">
        <v>44804</v>
      </c>
      <c r="L372" s="21">
        <v>449</v>
      </c>
      <c r="M372" s="21">
        <v>673.64</v>
      </c>
      <c r="N372" s="21">
        <v>14.96</v>
      </c>
      <c r="O372" s="21">
        <f t="shared" si="125"/>
        <v>7.48</v>
      </c>
      <c r="P372" s="21">
        <v>22.45</v>
      </c>
      <c r="Q372" s="21">
        <v>666.15</v>
      </c>
      <c r="S372" s="21">
        <f t="shared" si="129"/>
        <v>688.6</v>
      </c>
      <c r="T372" s="19">
        <v>62.5</v>
      </c>
      <c r="U372" s="19">
        <f t="shared" si="126"/>
        <v>12.5</v>
      </c>
      <c r="V372" s="22">
        <f t="shared" si="127"/>
        <v>150</v>
      </c>
      <c r="W372" s="5">
        <f t="shared" si="130"/>
        <v>518</v>
      </c>
      <c r="X372" s="21">
        <f t="shared" si="132"/>
        <v>1.3293436293436294</v>
      </c>
      <c r="Y372" s="21">
        <f t="shared" si="133"/>
        <v>15.952123552123552</v>
      </c>
      <c r="Z372" s="21">
        <f t="shared" si="128"/>
        <v>672.64787644787646</v>
      </c>
      <c r="AA372" s="21">
        <f t="shared" si="134"/>
        <v>6.4978764478764788</v>
      </c>
      <c r="AC372" s="5">
        <v>15.952123552123552</v>
      </c>
      <c r="AD372" s="5">
        <v>0</v>
      </c>
      <c r="AE372" s="5">
        <f t="shared" si="131"/>
        <v>15.952123552123552</v>
      </c>
    </row>
    <row r="373" spans="1:31" ht="12.75" customHeight="1" x14ac:dyDescent="0.35">
      <c r="A373" s="17" t="s">
        <v>917</v>
      </c>
      <c r="B373" s="17" t="s">
        <v>918</v>
      </c>
      <c r="C373" s="17" t="s">
        <v>919</v>
      </c>
      <c r="D373" s="18">
        <v>37681</v>
      </c>
      <c r="E373" s="17" t="s">
        <v>118</v>
      </c>
      <c r="F373" s="19">
        <v>50</v>
      </c>
      <c r="G373" s="17">
        <v>30</v>
      </c>
      <c r="H373" s="17">
        <v>6</v>
      </c>
      <c r="I373" s="20">
        <f t="shared" si="124"/>
        <v>366</v>
      </c>
      <c r="J373" s="21">
        <v>6750</v>
      </c>
      <c r="K373" s="18">
        <v>44804</v>
      </c>
      <c r="L373" s="21">
        <v>2632.5</v>
      </c>
      <c r="M373" s="21">
        <v>4117.5</v>
      </c>
      <c r="N373" s="21">
        <v>90</v>
      </c>
      <c r="O373" s="21">
        <f t="shared" si="125"/>
        <v>45</v>
      </c>
      <c r="P373" s="21">
        <v>135</v>
      </c>
      <c r="Q373" s="21">
        <v>4072.5</v>
      </c>
      <c r="S373" s="21">
        <f t="shared" si="129"/>
        <v>4207.5</v>
      </c>
      <c r="T373" s="19">
        <v>62.5</v>
      </c>
      <c r="U373" s="19">
        <f t="shared" si="126"/>
        <v>12.5</v>
      </c>
      <c r="V373" s="22">
        <f t="shared" si="127"/>
        <v>150</v>
      </c>
      <c r="W373" s="5">
        <f t="shared" si="130"/>
        <v>524</v>
      </c>
      <c r="X373" s="21">
        <f t="shared" si="132"/>
        <v>8.0295801526717554</v>
      </c>
      <c r="Y373" s="21">
        <f t="shared" si="133"/>
        <v>96.354961832061065</v>
      </c>
      <c r="Z373" s="21">
        <f t="shared" si="128"/>
        <v>4111.1450381679388</v>
      </c>
      <c r="AA373" s="21">
        <f t="shared" si="134"/>
        <v>38.645038167938765</v>
      </c>
      <c r="AC373" s="5">
        <v>96.354961832061065</v>
      </c>
      <c r="AD373" s="5">
        <v>0</v>
      </c>
      <c r="AE373" s="5">
        <f t="shared" si="131"/>
        <v>96.354961832061065</v>
      </c>
    </row>
    <row r="374" spans="1:31" ht="12.75" customHeight="1" x14ac:dyDescent="0.35">
      <c r="A374" s="17" t="s">
        <v>920</v>
      </c>
      <c r="B374" s="17" t="s">
        <v>921</v>
      </c>
      <c r="C374" s="17" t="s">
        <v>881</v>
      </c>
      <c r="D374" s="18">
        <v>37712</v>
      </c>
      <c r="E374" s="17" t="s">
        <v>118</v>
      </c>
      <c r="F374" s="19">
        <v>50</v>
      </c>
      <c r="G374" s="17">
        <v>30</v>
      </c>
      <c r="H374" s="17">
        <v>7</v>
      </c>
      <c r="I374" s="20">
        <f t="shared" si="124"/>
        <v>367</v>
      </c>
      <c r="J374" s="21">
        <v>600</v>
      </c>
      <c r="K374" s="18">
        <v>44804</v>
      </c>
      <c r="L374" s="21">
        <v>233</v>
      </c>
      <c r="M374" s="21">
        <v>367</v>
      </c>
      <c r="N374" s="21">
        <v>8</v>
      </c>
      <c r="O374" s="21">
        <f t="shared" si="125"/>
        <v>4</v>
      </c>
      <c r="P374" s="21">
        <v>12</v>
      </c>
      <c r="Q374" s="21">
        <v>363</v>
      </c>
      <c r="S374" s="21">
        <f t="shared" si="129"/>
        <v>375</v>
      </c>
      <c r="T374" s="19">
        <v>62.5</v>
      </c>
      <c r="U374" s="19">
        <f t="shared" si="126"/>
        <v>12.5</v>
      </c>
      <c r="V374" s="22">
        <f t="shared" si="127"/>
        <v>150</v>
      </c>
      <c r="W374" s="5">
        <f t="shared" si="130"/>
        <v>525</v>
      </c>
      <c r="X374" s="21">
        <f t="shared" si="132"/>
        <v>0.7142857142857143</v>
      </c>
      <c r="Y374" s="21">
        <f t="shared" si="133"/>
        <v>8.5714285714285712</v>
      </c>
      <c r="Z374" s="21">
        <f t="shared" si="128"/>
        <v>366.42857142857144</v>
      </c>
      <c r="AA374" s="21">
        <f t="shared" si="134"/>
        <v>3.4285714285714448</v>
      </c>
      <c r="AC374" s="5">
        <v>8.5714285714285712</v>
      </c>
      <c r="AD374" s="5">
        <v>0</v>
      </c>
      <c r="AE374" s="5">
        <f t="shared" si="131"/>
        <v>8.5714285714285712</v>
      </c>
    </row>
    <row r="375" spans="1:31" ht="12.75" customHeight="1" x14ac:dyDescent="0.35">
      <c r="A375" s="17" t="s">
        <v>922</v>
      </c>
      <c r="B375" s="17" t="s">
        <v>923</v>
      </c>
      <c r="C375" s="17" t="s">
        <v>924</v>
      </c>
      <c r="D375" s="18">
        <v>37712</v>
      </c>
      <c r="E375" s="17" t="s">
        <v>118</v>
      </c>
      <c r="F375" s="19">
        <v>50</v>
      </c>
      <c r="G375" s="17">
        <v>30</v>
      </c>
      <c r="H375" s="17">
        <v>7</v>
      </c>
      <c r="I375" s="20">
        <f t="shared" si="124"/>
        <v>367</v>
      </c>
      <c r="J375" s="21">
        <v>155.54</v>
      </c>
      <c r="K375" s="18">
        <v>44804</v>
      </c>
      <c r="L375" s="21">
        <v>60.39</v>
      </c>
      <c r="M375" s="21">
        <v>95.15</v>
      </c>
      <c r="N375" s="21">
        <v>2.0699999999999998</v>
      </c>
      <c r="O375" s="21">
        <f t="shared" si="125"/>
        <v>1.0349999999999999</v>
      </c>
      <c r="P375" s="21">
        <v>3.11</v>
      </c>
      <c r="Q375" s="21">
        <v>94.11</v>
      </c>
      <c r="S375" s="21">
        <f t="shared" si="129"/>
        <v>97.22</v>
      </c>
      <c r="T375" s="19">
        <v>62.5</v>
      </c>
      <c r="U375" s="19">
        <f t="shared" si="126"/>
        <v>12.5</v>
      </c>
      <c r="V375" s="22">
        <f t="shared" si="127"/>
        <v>150</v>
      </c>
      <c r="W375" s="5">
        <f t="shared" si="130"/>
        <v>525</v>
      </c>
      <c r="X375" s="21">
        <f t="shared" si="132"/>
        <v>0.18518095238095239</v>
      </c>
      <c r="Y375" s="21">
        <f t="shared" si="133"/>
        <v>2.2221714285714285</v>
      </c>
      <c r="Z375" s="21">
        <f t="shared" si="128"/>
        <v>94.99782857142857</v>
      </c>
      <c r="AA375" s="21">
        <f t="shared" si="134"/>
        <v>0.88782857142857097</v>
      </c>
      <c r="AC375" s="5">
        <v>2.2221714285714285</v>
      </c>
      <c r="AD375" s="5">
        <v>0</v>
      </c>
      <c r="AE375" s="5">
        <f t="shared" si="131"/>
        <v>2.2221714285714285</v>
      </c>
    </row>
    <row r="376" spans="1:31" ht="12.75" customHeight="1" x14ac:dyDescent="0.35">
      <c r="A376" s="17" t="s">
        <v>925</v>
      </c>
      <c r="B376" s="17" t="s">
        <v>926</v>
      </c>
      <c r="C376" s="17" t="s">
        <v>860</v>
      </c>
      <c r="D376" s="18">
        <v>37712</v>
      </c>
      <c r="E376" s="17" t="s">
        <v>118</v>
      </c>
      <c r="F376" s="19">
        <v>50</v>
      </c>
      <c r="G376" s="17">
        <v>30</v>
      </c>
      <c r="H376" s="17">
        <v>7</v>
      </c>
      <c r="I376" s="20">
        <f t="shared" si="124"/>
        <v>367</v>
      </c>
      <c r="J376" s="21">
        <v>1873.96</v>
      </c>
      <c r="K376" s="18">
        <v>44804</v>
      </c>
      <c r="L376" s="21">
        <v>727.73</v>
      </c>
      <c r="M376" s="21">
        <v>1146.23</v>
      </c>
      <c r="N376" s="21">
        <v>24.98</v>
      </c>
      <c r="O376" s="21">
        <f t="shared" si="125"/>
        <v>12.49</v>
      </c>
      <c r="P376" s="21">
        <v>37.479999999999997</v>
      </c>
      <c r="Q376" s="21">
        <v>1133.73</v>
      </c>
      <c r="S376" s="21">
        <f t="shared" si="129"/>
        <v>1171.21</v>
      </c>
      <c r="T376" s="19">
        <v>62.5</v>
      </c>
      <c r="U376" s="19">
        <f t="shared" si="126"/>
        <v>12.5</v>
      </c>
      <c r="V376" s="22">
        <f t="shared" si="127"/>
        <v>150</v>
      </c>
      <c r="W376" s="5">
        <f t="shared" si="130"/>
        <v>525</v>
      </c>
      <c r="X376" s="21">
        <f t="shared" si="132"/>
        <v>2.2308761904761907</v>
      </c>
      <c r="Y376" s="21">
        <f t="shared" si="133"/>
        <v>26.770514285714288</v>
      </c>
      <c r="Z376" s="21">
        <f t="shared" si="128"/>
        <v>1144.4394857142856</v>
      </c>
      <c r="AA376" s="21">
        <f t="shared" si="134"/>
        <v>10.70948571428562</v>
      </c>
      <c r="AC376" s="5">
        <v>26.770514285714288</v>
      </c>
      <c r="AD376" s="5">
        <v>0</v>
      </c>
      <c r="AE376" s="5">
        <f t="shared" si="131"/>
        <v>26.770514285714288</v>
      </c>
    </row>
    <row r="377" spans="1:31" ht="12.75" customHeight="1" x14ac:dyDescent="0.35">
      <c r="A377" s="17" t="s">
        <v>927</v>
      </c>
      <c r="B377" s="17" t="s">
        <v>928</v>
      </c>
      <c r="C377" s="17" t="s">
        <v>863</v>
      </c>
      <c r="D377" s="18">
        <v>37712</v>
      </c>
      <c r="E377" s="17" t="s">
        <v>118</v>
      </c>
      <c r="F377" s="19">
        <v>50</v>
      </c>
      <c r="G377" s="17">
        <v>30</v>
      </c>
      <c r="H377" s="17">
        <v>7</v>
      </c>
      <c r="I377" s="20">
        <f t="shared" si="124"/>
        <v>367</v>
      </c>
      <c r="J377" s="21">
        <v>208.73</v>
      </c>
      <c r="K377" s="18">
        <v>44804</v>
      </c>
      <c r="L377" s="21">
        <v>81.16</v>
      </c>
      <c r="M377" s="21">
        <v>127.57</v>
      </c>
      <c r="N377" s="21">
        <v>2.78</v>
      </c>
      <c r="O377" s="21">
        <f t="shared" si="125"/>
        <v>1.39</v>
      </c>
      <c r="P377" s="21">
        <v>4.18</v>
      </c>
      <c r="Q377" s="21">
        <v>126.17</v>
      </c>
      <c r="S377" s="21">
        <f t="shared" si="129"/>
        <v>130.35</v>
      </c>
      <c r="T377" s="19">
        <v>62.5</v>
      </c>
      <c r="U377" s="19">
        <f t="shared" si="126"/>
        <v>12.5</v>
      </c>
      <c r="V377" s="22">
        <f t="shared" si="127"/>
        <v>150</v>
      </c>
      <c r="W377" s="5">
        <f t="shared" si="130"/>
        <v>525</v>
      </c>
      <c r="X377" s="21">
        <f t="shared" si="132"/>
        <v>0.24828571428571428</v>
      </c>
      <c r="Y377" s="21">
        <f t="shared" si="133"/>
        <v>2.9794285714285715</v>
      </c>
      <c r="Z377" s="21">
        <f t="shared" si="128"/>
        <v>127.37057142857142</v>
      </c>
      <c r="AA377" s="21">
        <f t="shared" si="134"/>
        <v>1.200571428571422</v>
      </c>
      <c r="AC377" s="5">
        <v>2.9794285714285715</v>
      </c>
      <c r="AD377" s="5">
        <v>0</v>
      </c>
      <c r="AE377" s="5">
        <f t="shared" si="131"/>
        <v>2.9794285714285715</v>
      </c>
    </row>
    <row r="378" spans="1:31" ht="12.75" customHeight="1" x14ac:dyDescent="0.35">
      <c r="A378" s="17" t="s">
        <v>929</v>
      </c>
      <c r="B378" s="17" t="s">
        <v>930</v>
      </c>
      <c r="C378" s="17" t="s">
        <v>931</v>
      </c>
      <c r="D378" s="18">
        <v>37712</v>
      </c>
      <c r="E378" s="17" t="s">
        <v>118</v>
      </c>
      <c r="F378" s="19">
        <v>50</v>
      </c>
      <c r="G378" s="17">
        <v>30</v>
      </c>
      <c r="H378" s="17">
        <v>7</v>
      </c>
      <c r="I378" s="20">
        <f t="shared" si="124"/>
        <v>367</v>
      </c>
      <c r="J378" s="21">
        <v>1419.7</v>
      </c>
      <c r="K378" s="18">
        <v>44804</v>
      </c>
      <c r="L378" s="21">
        <v>551.25</v>
      </c>
      <c r="M378" s="21">
        <v>868.45</v>
      </c>
      <c r="N378" s="21">
        <v>18.920000000000002</v>
      </c>
      <c r="O378" s="21">
        <f t="shared" si="125"/>
        <v>9.4600000000000009</v>
      </c>
      <c r="P378" s="21">
        <v>28.39</v>
      </c>
      <c r="Q378" s="21">
        <v>858.98</v>
      </c>
      <c r="S378" s="21">
        <f t="shared" si="129"/>
        <v>887.37</v>
      </c>
      <c r="T378" s="19">
        <v>62.5</v>
      </c>
      <c r="U378" s="19">
        <f t="shared" si="126"/>
        <v>12.5</v>
      </c>
      <c r="V378" s="22">
        <f t="shared" si="127"/>
        <v>150</v>
      </c>
      <c r="W378" s="5">
        <f t="shared" si="130"/>
        <v>525</v>
      </c>
      <c r="X378" s="21">
        <f t="shared" si="132"/>
        <v>1.6902285714285714</v>
      </c>
      <c r="Y378" s="21">
        <f t="shared" si="133"/>
        <v>20.282742857142857</v>
      </c>
      <c r="Z378" s="21">
        <f t="shared" si="128"/>
        <v>867.0872571428572</v>
      </c>
      <c r="AA378" s="21">
        <f t="shared" si="134"/>
        <v>8.1072571428571791</v>
      </c>
      <c r="AC378" s="5">
        <v>20.282742857142857</v>
      </c>
      <c r="AD378" s="5">
        <v>0</v>
      </c>
      <c r="AE378" s="5">
        <f t="shared" si="131"/>
        <v>20.282742857142857</v>
      </c>
    </row>
    <row r="379" spans="1:31" ht="12.75" customHeight="1" x14ac:dyDescent="0.35">
      <c r="A379" s="17" t="s">
        <v>932</v>
      </c>
      <c r="B379" s="17" t="s">
        <v>933</v>
      </c>
      <c r="C379" s="17" t="s">
        <v>432</v>
      </c>
      <c r="D379" s="18">
        <v>37712</v>
      </c>
      <c r="E379" s="17" t="s">
        <v>118</v>
      </c>
      <c r="F379" s="19">
        <v>50</v>
      </c>
      <c r="G379" s="17">
        <v>30</v>
      </c>
      <c r="H379" s="17">
        <v>7</v>
      </c>
      <c r="I379" s="20">
        <f t="shared" si="124"/>
        <v>367</v>
      </c>
      <c r="J379" s="21">
        <v>1365.52</v>
      </c>
      <c r="K379" s="18">
        <v>44804</v>
      </c>
      <c r="L379" s="21">
        <v>530.27</v>
      </c>
      <c r="M379" s="21">
        <v>835.25</v>
      </c>
      <c r="N379" s="21">
        <v>18.2</v>
      </c>
      <c r="O379" s="21">
        <f t="shared" si="125"/>
        <v>9.1</v>
      </c>
      <c r="P379" s="21">
        <v>27.31</v>
      </c>
      <c r="Q379" s="21">
        <v>826.14</v>
      </c>
      <c r="S379" s="21">
        <f t="shared" si="129"/>
        <v>853.45</v>
      </c>
      <c r="T379" s="19">
        <v>62.5</v>
      </c>
      <c r="U379" s="19">
        <f t="shared" si="126"/>
        <v>12.5</v>
      </c>
      <c r="V379" s="22">
        <f t="shared" si="127"/>
        <v>150</v>
      </c>
      <c r="W379" s="5">
        <f t="shared" si="130"/>
        <v>525</v>
      </c>
      <c r="X379" s="21">
        <f t="shared" si="132"/>
        <v>1.6256190476190477</v>
      </c>
      <c r="Y379" s="21">
        <f t="shared" si="133"/>
        <v>19.507428571428573</v>
      </c>
      <c r="Z379" s="21">
        <f t="shared" si="128"/>
        <v>833.94257142857145</v>
      </c>
      <c r="AA379" s="21">
        <f t="shared" si="134"/>
        <v>7.8025714285714685</v>
      </c>
      <c r="AC379" s="5">
        <v>19.507428571428573</v>
      </c>
      <c r="AD379" s="5">
        <v>0</v>
      </c>
      <c r="AE379" s="5">
        <f t="shared" si="131"/>
        <v>19.507428571428573</v>
      </c>
    </row>
    <row r="380" spans="1:31" ht="12.75" customHeight="1" x14ac:dyDescent="0.35">
      <c r="A380" s="17" t="s">
        <v>934</v>
      </c>
      <c r="B380" s="17" t="s">
        <v>935</v>
      </c>
      <c r="C380" s="17" t="s">
        <v>936</v>
      </c>
      <c r="D380" s="18">
        <v>37712</v>
      </c>
      <c r="E380" s="17" t="s">
        <v>118</v>
      </c>
      <c r="F380" s="19">
        <v>50</v>
      </c>
      <c r="G380" s="17">
        <v>30</v>
      </c>
      <c r="H380" s="17">
        <v>7</v>
      </c>
      <c r="I380" s="20">
        <f t="shared" si="124"/>
        <v>367</v>
      </c>
      <c r="J380" s="21">
        <v>9340.14</v>
      </c>
      <c r="K380" s="18">
        <v>44804</v>
      </c>
      <c r="L380" s="21">
        <v>3627.04</v>
      </c>
      <c r="M380" s="21">
        <v>5713.1</v>
      </c>
      <c r="N380" s="21">
        <v>124.53</v>
      </c>
      <c r="O380" s="21">
        <f t="shared" si="125"/>
        <v>62.265000000000001</v>
      </c>
      <c r="P380" s="21">
        <v>186.8</v>
      </c>
      <c r="Q380" s="21">
        <v>5650.83</v>
      </c>
      <c r="S380" s="21">
        <f t="shared" si="129"/>
        <v>5837.63</v>
      </c>
      <c r="T380" s="19">
        <v>62.5</v>
      </c>
      <c r="U380" s="19">
        <f t="shared" si="126"/>
        <v>12.5</v>
      </c>
      <c r="V380" s="22">
        <f t="shared" si="127"/>
        <v>150</v>
      </c>
      <c r="W380" s="5">
        <f t="shared" si="130"/>
        <v>525</v>
      </c>
      <c r="X380" s="21">
        <f t="shared" si="132"/>
        <v>11.119295238095239</v>
      </c>
      <c r="Y380" s="21">
        <f t="shared" si="133"/>
        <v>133.43154285714286</v>
      </c>
      <c r="Z380" s="21">
        <f t="shared" si="128"/>
        <v>5704.1984571428575</v>
      </c>
      <c r="AA380" s="21">
        <f t="shared" si="134"/>
        <v>53.368457142857551</v>
      </c>
      <c r="AC380" s="5">
        <v>133.43154285714286</v>
      </c>
      <c r="AD380" s="5">
        <v>0</v>
      </c>
      <c r="AE380" s="5">
        <f t="shared" si="131"/>
        <v>133.43154285714286</v>
      </c>
    </row>
    <row r="381" spans="1:31" ht="12.75" customHeight="1" x14ac:dyDescent="0.35">
      <c r="A381" s="17" t="s">
        <v>937</v>
      </c>
      <c r="B381" s="17" t="s">
        <v>938</v>
      </c>
      <c r="C381" s="17" t="s">
        <v>939</v>
      </c>
      <c r="D381" s="18">
        <v>37712</v>
      </c>
      <c r="E381" s="17" t="s">
        <v>118</v>
      </c>
      <c r="F381" s="19">
        <v>50</v>
      </c>
      <c r="G381" s="17">
        <v>30</v>
      </c>
      <c r="H381" s="17">
        <v>7</v>
      </c>
      <c r="I381" s="20">
        <f t="shared" si="124"/>
        <v>367</v>
      </c>
      <c r="J381" s="21">
        <v>936.36</v>
      </c>
      <c r="K381" s="18">
        <v>44804</v>
      </c>
      <c r="L381" s="21">
        <v>363.5</v>
      </c>
      <c r="M381" s="21">
        <v>572.86</v>
      </c>
      <c r="N381" s="21">
        <v>12.48</v>
      </c>
      <c r="O381" s="21">
        <f t="shared" si="125"/>
        <v>6.24</v>
      </c>
      <c r="P381" s="21">
        <v>18.73</v>
      </c>
      <c r="Q381" s="21">
        <v>566.61</v>
      </c>
      <c r="S381" s="21">
        <f t="shared" si="129"/>
        <v>585.34</v>
      </c>
      <c r="T381" s="19">
        <v>62.5</v>
      </c>
      <c r="U381" s="19">
        <f t="shared" si="126"/>
        <v>12.5</v>
      </c>
      <c r="V381" s="22">
        <f t="shared" si="127"/>
        <v>150</v>
      </c>
      <c r="W381" s="5">
        <f t="shared" si="130"/>
        <v>525</v>
      </c>
      <c r="X381" s="21">
        <f t="shared" si="132"/>
        <v>1.1149333333333333</v>
      </c>
      <c r="Y381" s="21">
        <f t="shared" si="133"/>
        <v>13.379200000000001</v>
      </c>
      <c r="Z381" s="21">
        <f t="shared" si="128"/>
        <v>571.96080000000006</v>
      </c>
      <c r="AA381" s="21">
        <f t="shared" si="134"/>
        <v>5.3508000000000493</v>
      </c>
      <c r="AC381" s="5">
        <v>13.379200000000001</v>
      </c>
      <c r="AD381" s="5">
        <v>0</v>
      </c>
      <c r="AE381" s="5">
        <f t="shared" si="131"/>
        <v>13.379200000000001</v>
      </c>
    </row>
    <row r="382" spans="1:31" ht="12.75" customHeight="1" x14ac:dyDescent="0.35">
      <c r="A382" s="17" t="s">
        <v>940</v>
      </c>
      <c r="B382" s="17" t="s">
        <v>941</v>
      </c>
      <c r="C382" s="17" t="s">
        <v>942</v>
      </c>
      <c r="D382" s="18">
        <v>37712</v>
      </c>
      <c r="E382" s="17" t="s">
        <v>118</v>
      </c>
      <c r="F382" s="19">
        <v>50</v>
      </c>
      <c r="G382" s="17">
        <v>30</v>
      </c>
      <c r="H382" s="17">
        <v>7</v>
      </c>
      <c r="I382" s="20">
        <f t="shared" si="124"/>
        <v>367</v>
      </c>
      <c r="J382" s="21">
        <v>1527.43</v>
      </c>
      <c r="K382" s="18">
        <v>44804</v>
      </c>
      <c r="L382" s="21">
        <v>593.17999999999995</v>
      </c>
      <c r="M382" s="21">
        <v>934.25</v>
      </c>
      <c r="N382" s="21">
        <v>20.36</v>
      </c>
      <c r="O382" s="21">
        <f t="shared" si="125"/>
        <v>10.18</v>
      </c>
      <c r="P382" s="21">
        <v>30.55</v>
      </c>
      <c r="Q382" s="21">
        <v>924.06</v>
      </c>
      <c r="S382" s="21">
        <f t="shared" si="129"/>
        <v>954.61</v>
      </c>
      <c r="T382" s="19">
        <v>62.5</v>
      </c>
      <c r="U382" s="19">
        <f t="shared" si="126"/>
        <v>12.5</v>
      </c>
      <c r="V382" s="22">
        <f t="shared" si="127"/>
        <v>150</v>
      </c>
      <c r="W382" s="5">
        <f t="shared" si="130"/>
        <v>525</v>
      </c>
      <c r="X382" s="21">
        <f t="shared" si="132"/>
        <v>1.8183047619047619</v>
      </c>
      <c r="Y382" s="21">
        <f t="shared" si="133"/>
        <v>21.819657142857142</v>
      </c>
      <c r="Z382" s="21">
        <f t="shared" si="128"/>
        <v>932.79034285714283</v>
      </c>
      <c r="AA382" s="21">
        <f t="shared" si="134"/>
        <v>8.7303428571428867</v>
      </c>
      <c r="AC382" s="5">
        <v>21.819657142857142</v>
      </c>
      <c r="AD382" s="5">
        <v>0</v>
      </c>
      <c r="AE382" s="5">
        <f t="shared" si="131"/>
        <v>21.819657142857142</v>
      </c>
    </row>
    <row r="383" spans="1:31" ht="12.75" customHeight="1" x14ac:dyDescent="0.35">
      <c r="A383" s="17" t="s">
        <v>943</v>
      </c>
      <c r="B383" s="17" t="s">
        <v>944</v>
      </c>
      <c r="C383" s="17" t="s">
        <v>945</v>
      </c>
      <c r="D383" s="18">
        <v>37712</v>
      </c>
      <c r="E383" s="17" t="s">
        <v>118</v>
      </c>
      <c r="F383" s="19">
        <v>50</v>
      </c>
      <c r="G383" s="17">
        <v>30</v>
      </c>
      <c r="H383" s="17">
        <v>7</v>
      </c>
      <c r="I383" s="20">
        <f t="shared" si="124"/>
        <v>367</v>
      </c>
      <c r="J383" s="21">
        <v>1950.74</v>
      </c>
      <c r="K383" s="18">
        <v>44804</v>
      </c>
      <c r="L383" s="21">
        <v>757.63</v>
      </c>
      <c r="M383" s="21">
        <v>1193.1099999999999</v>
      </c>
      <c r="N383" s="21">
        <v>26.01</v>
      </c>
      <c r="O383" s="21">
        <f t="shared" si="125"/>
        <v>13.005000000000001</v>
      </c>
      <c r="P383" s="21">
        <v>39.020000000000003</v>
      </c>
      <c r="Q383" s="21">
        <v>1180.0999999999999</v>
      </c>
      <c r="S383" s="21">
        <f t="shared" si="129"/>
        <v>1219.1199999999999</v>
      </c>
      <c r="T383" s="19">
        <v>62.5</v>
      </c>
      <c r="U383" s="19">
        <f t="shared" si="126"/>
        <v>12.5</v>
      </c>
      <c r="V383" s="22">
        <f t="shared" si="127"/>
        <v>150</v>
      </c>
      <c r="W383" s="5">
        <f t="shared" si="130"/>
        <v>525</v>
      </c>
      <c r="X383" s="21">
        <f t="shared" si="132"/>
        <v>2.3221333333333329</v>
      </c>
      <c r="Y383" s="21">
        <f t="shared" si="133"/>
        <v>27.865599999999993</v>
      </c>
      <c r="Z383" s="21">
        <f t="shared" si="128"/>
        <v>1191.2543999999998</v>
      </c>
      <c r="AA383" s="21">
        <f t="shared" si="134"/>
        <v>11.154399999999896</v>
      </c>
      <c r="AC383" s="5">
        <v>27.865599999999993</v>
      </c>
      <c r="AD383" s="5">
        <v>0</v>
      </c>
      <c r="AE383" s="5">
        <f t="shared" si="131"/>
        <v>27.865599999999993</v>
      </c>
    </row>
    <row r="384" spans="1:31" ht="12.75" customHeight="1" x14ac:dyDescent="0.35">
      <c r="A384" s="17" t="s">
        <v>946</v>
      </c>
      <c r="B384" s="17" t="s">
        <v>947</v>
      </c>
      <c r="C384" s="17" t="s">
        <v>948</v>
      </c>
      <c r="D384" s="18">
        <v>37712</v>
      </c>
      <c r="E384" s="17" t="s">
        <v>118</v>
      </c>
      <c r="F384" s="19">
        <v>50</v>
      </c>
      <c r="G384" s="17">
        <v>30</v>
      </c>
      <c r="H384" s="17">
        <v>7</v>
      </c>
      <c r="I384" s="20">
        <f t="shared" si="124"/>
        <v>367</v>
      </c>
      <c r="J384" s="21">
        <v>967.18</v>
      </c>
      <c r="K384" s="18">
        <v>44804</v>
      </c>
      <c r="L384" s="21">
        <v>375.52</v>
      </c>
      <c r="M384" s="21">
        <v>591.66</v>
      </c>
      <c r="N384" s="21">
        <v>12.89</v>
      </c>
      <c r="O384" s="21">
        <f t="shared" si="125"/>
        <v>6.4450000000000003</v>
      </c>
      <c r="P384" s="21">
        <v>19.34</v>
      </c>
      <c r="Q384" s="21">
        <v>585.21</v>
      </c>
      <c r="S384" s="21">
        <f t="shared" si="129"/>
        <v>604.54999999999995</v>
      </c>
      <c r="T384" s="19">
        <v>62.5</v>
      </c>
      <c r="U384" s="19">
        <f t="shared" si="126"/>
        <v>12.5</v>
      </c>
      <c r="V384" s="22">
        <f t="shared" si="127"/>
        <v>150</v>
      </c>
      <c r="W384" s="5">
        <f t="shared" si="130"/>
        <v>525</v>
      </c>
      <c r="X384" s="21">
        <f t="shared" si="132"/>
        <v>1.1515238095238094</v>
      </c>
      <c r="Y384" s="21">
        <f t="shared" si="133"/>
        <v>13.818285714285713</v>
      </c>
      <c r="Z384" s="21">
        <f t="shared" si="128"/>
        <v>590.73171428571425</v>
      </c>
      <c r="AA384" s="21">
        <f t="shared" si="134"/>
        <v>5.5217142857142107</v>
      </c>
      <c r="AC384" s="5">
        <v>13.818285714285713</v>
      </c>
      <c r="AD384" s="5">
        <v>0</v>
      </c>
      <c r="AE384" s="5">
        <f t="shared" si="131"/>
        <v>13.818285714285713</v>
      </c>
    </row>
    <row r="385" spans="1:31" ht="12.75" customHeight="1" x14ac:dyDescent="0.35">
      <c r="A385" s="17" t="s">
        <v>949</v>
      </c>
      <c r="B385" s="17" t="s">
        <v>950</v>
      </c>
      <c r="C385" s="17" t="s">
        <v>812</v>
      </c>
      <c r="D385" s="18">
        <v>37712</v>
      </c>
      <c r="E385" s="17" t="s">
        <v>118</v>
      </c>
      <c r="F385" s="19">
        <v>50</v>
      </c>
      <c r="G385" s="17">
        <v>30</v>
      </c>
      <c r="H385" s="17">
        <v>7</v>
      </c>
      <c r="I385" s="20">
        <f t="shared" si="124"/>
        <v>367</v>
      </c>
      <c r="J385" s="21">
        <v>4588.1400000000003</v>
      </c>
      <c r="K385" s="18">
        <v>44804</v>
      </c>
      <c r="L385" s="21">
        <v>1781.68</v>
      </c>
      <c r="M385" s="21">
        <v>2806.46</v>
      </c>
      <c r="N385" s="21">
        <v>61.17</v>
      </c>
      <c r="O385" s="21">
        <f t="shared" si="125"/>
        <v>30.585000000000001</v>
      </c>
      <c r="P385" s="21">
        <v>91.76</v>
      </c>
      <c r="Q385" s="21">
        <v>2775.87</v>
      </c>
      <c r="S385" s="21">
        <f t="shared" si="129"/>
        <v>2867.63</v>
      </c>
      <c r="T385" s="19">
        <v>62.5</v>
      </c>
      <c r="U385" s="19">
        <f t="shared" si="126"/>
        <v>12.5</v>
      </c>
      <c r="V385" s="22">
        <f t="shared" si="127"/>
        <v>150</v>
      </c>
      <c r="W385" s="5">
        <f t="shared" si="130"/>
        <v>525</v>
      </c>
      <c r="X385" s="21">
        <f t="shared" si="132"/>
        <v>5.4621523809523813</v>
      </c>
      <c r="Y385" s="21">
        <f t="shared" si="133"/>
        <v>65.545828571428572</v>
      </c>
      <c r="Z385" s="21">
        <f t="shared" si="128"/>
        <v>2802.0841714285716</v>
      </c>
      <c r="AA385" s="21">
        <f t="shared" si="134"/>
        <v>26.214171428571717</v>
      </c>
      <c r="AC385" s="5">
        <v>65.545828571428572</v>
      </c>
      <c r="AD385" s="5">
        <v>0</v>
      </c>
      <c r="AE385" s="5">
        <f t="shared" si="131"/>
        <v>65.545828571428572</v>
      </c>
    </row>
    <row r="386" spans="1:31" ht="12.75" customHeight="1" x14ac:dyDescent="0.35">
      <c r="A386" s="17" t="s">
        <v>951</v>
      </c>
      <c r="B386" s="17" t="s">
        <v>952</v>
      </c>
      <c r="C386" s="17" t="s">
        <v>953</v>
      </c>
      <c r="D386" s="18">
        <v>37712</v>
      </c>
      <c r="E386" s="17" t="s">
        <v>118</v>
      </c>
      <c r="F386" s="19">
        <v>50</v>
      </c>
      <c r="G386" s="17">
        <v>30</v>
      </c>
      <c r="H386" s="17">
        <v>7</v>
      </c>
      <c r="I386" s="20">
        <f t="shared" si="124"/>
        <v>367</v>
      </c>
      <c r="J386" s="21">
        <v>292.61</v>
      </c>
      <c r="K386" s="18">
        <v>44804</v>
      </c>
      <c r="L386" s="21">
        <v>113.6</v>
      </c>
      <c r="M386" s="21">
        <v>179.01</v>
      </c>
      <c r="N386" s="21">
        <v>3.9</v>
      </c>
      <c r="O386" s="21">
        <f t="shared" si="125"/>
        <v>1.95</v>
      </c>
      <c r="P386" s="21">
        <v>5.85</v>
      </c>
      <c r="Q386" s="21">
        <v>177.06</v>
      </c>
      <c r="S386" s="21">
        <f t="shared" si="129"/>
        <v>182.91</v>
      </c>
      <c r="T386" s="19">
        <v>62.5</v>
      </c>
      <c r="U386" s="19">
        <f t="shared" si="126"/>
        <v>12.5</v>
      </c>
      <c r="V386" s="22">
        <f t="shared" si="127"/>
        <v>150</v>
      </c>
      <c r="W386" s="5">
        <f t="shared" si="130"/>
        <v>525</v>
      </c>
      <c r="X386" s="21">
        <f t="shared" si="132"/>
        <v>0.34839999999999999</v>
      </c>
      <c r="Y386" s="21">
        <f t="shared" si="133"/>
        <v>4.1807999999999996</v>
      </c>
      <c r="Z386" s="21">
        <f t="shared" si="128"/>
        <v>178.72919999999999</v>
      </c>
      <c r="AA386" s="21">
        <f t="shared" si="134"/>
        <v>1.6691999999999894</v>
      </c>
      <c r="AC386" s="5">
        <v>4.1807999999999996</v>
      </c>
      <c r="AD386" s="5">
        <v>0</v>
      </c>
      <c r="AE386" s="5">
        <f t="shared" si="131"/>
        <v>4.1807999999999996</v>
      </c>
    </row>
    <row r="387" spans="1:31" ht="12.75" customHeight="1" x14ac:dyDescent="0.35">
      <c r="A387" s="17" t="s">
        <v>954</v>
      </c>
      <c r="B387" s="17" t="s">
        <v>955</v>
      </c>
      <c r="C387" s="17" t="s">
        <v>956</v>
      </c>
      <c r="D387" s="18">
        <v>37803</v>
      </c>
      <c r="E387" s="17" t="s">
        <v>118</v>
      </c>
      <c r="F387" s="19">
        <v>50</v>
      </c>
      <c r="G387" s="17">
        <v>30</v>
      </c>
      <c r="H387" s="17">
        <v>10</v>
      </c>
      <c r="I387" s="20">
        <f t="shared" si="124"/>
        <v>370</v>
      </c>
      <c r="J387" s="21">
        <v>590.16999999999996</v>
      </c>
      <c r="K387" s="18">
        <v>44804</v>
      </c>
      <c r="L387" s="21">
        <v>226.16</v>
      </c>
      <c r="M387" s="21">
        <v>364.01</v>
      </c>
      <c r="N387" s="21">
        <v>7.86</v>
      </c>
      <c r="O387" s="21">
        <f t="shared" si="125"/>
        <v>3.93</v>
      </c>
      <c r="P387" s="21">
        <v>11.8</v>
      </c>
      <c r="Q387" s="21">
        <v>360.07</v>
      </c>
      <c r="S387" s="21">
        <f t="shared" si="129"/>
        <v>371.87</v>
      </c>
      <c r="T387" s="19">
        <v>62.5</v>
      </c>
      <c r="U387" s="19">
        <f t="shared" si="126"/>
        <v>12.5</v>
      </c>
      <c r="V387" s="22">
        <f t="shared" si="127"/>
        <v>150</v>
      </c>
      <c r="W387" s="5">
        <f t="shared" si="130"/>
        <v>528</v>
      </c>
      <c r="X387" s="21">
        <f t="shared" si="132"/>
        <v>0.70429924242424247</v>
      </c>
      <c r="Y387" s="21">
        <f t="shared" si="133"/>
        <v>8.4515909090909105</v>
      </c>
      <c r="Z387" s="21">
        <f t="shared" si="128"/>
        <v>363.41840909090911</v>
      </c>
      <c r="AA387" s="21">
        <f t="shared" si="134"/>
        <v>3.3484090909091151</v>
      </c>
      <c r="AC387" s="5">
        <v>8.4515909090909105</v>
      </c>
      <c r="AD387" s="5">
        <v>0</v>
      </c>
      <c r="AE387" s="5">
        <f t="shared" si="131"/>
        <v>8.4515909090909105</v>
      </c>
    </row>
    <row r="388" spans="1:31" ht="12.75" customHeight="1" x14ac:dyDescent="0.35">
      <c r="A388" s="17" t="s">
        <v>957</v>
      </c>
      <c r="B388" s="17" t="s">
        <v>958</v>
      </c>
      <c r="C388" s="17" t="s">
        <v>959</v>
      </c>
      <c r="D388" s="18">
        <v>37803</v>
      </c>
      <c r="E388" s="17" t="s">
        <v>118</v>
      </c>
      <c r="F388" s="19">
        <v>50</v>
      </c>
      <c r="G388" s="17">
        <v>30</v>
      </c>
      <c r="H388" s="17">
        <v>10</v>
      </c>
      <c r="I388" s="20">
        <f t="shared" si="124"/>
        <v>370</v>
      </c>
      <c r="J388" s="21">
        <v>376.56</v>
      </c>
      <c r="K388" s="18">
        <v>44804</v>
      </c>
      <c r="L388" s="21">
        <v>144.34</v>
      </c>
      <c r="M388" s="21">
        <v>232.22</v>
      </c>
      <c r="N388" s="21">
        <v>5.0199999999999996</v>
      </c>
      <c r="O388" s="21">
        <f t="shared" si="125"/>
        <v>2.5099999999999998</v>
      </c>
      <c r="P388" s="21">
        <v>7.53</v>
      </c>
      <c r="Q388" s="21">
        <v>229.71</v>
      </c>
      <c r="S388" s="21">
        <f t="shared" si="129"/>
        <v>237.24</v>
      </c>
      <c r="T388" s="19">
        <v>62.5</v>
      </c>
      <c r="U388" s="19">
        <f t="shared" si="126"/>
        <v>12.5</v>
      </c>
      <c r="V388" s="22">
        <f t="shared" si="127"/>
        <v>150</v>
      </c>
      <c r="W388" s="5">
        <f t="shared" si="130"/>
        <v>528</v>
      </c>
      <c r="X388" s="21">
        <f t="shared" si="132"/>
        <v>0.44931818181818184</v>
      </c>
      <c r="Y388" s="21">
        <f t="shared" si="133"/>
        <v>5.3918181818181825</v>
      </c>
      <c r="Z388" s="21">
        <f t="shared" si="128"/>
        <v>231.84818181818181</v>
      </c>
      <c r="AA388" s="21">
        <f t="shared" si="134"/>
        <v>2.1381818181818062</v>
      </c>
      <c r="AC388" s="5">
        <v>5.3918181818181825</v>
      </c>
      <c r="AD388" s="5">
        <v>0</v>
      </c>
      <c r="AE388" s="5">
        <f t="shared" si="131"/>
        <v>5.3918181818181825</v>
      </c>
    </row>
    <row r="389" spans="1:31" ht="12.75" customHeight="1" x14ac:dyDescent="0.35">
      <c r="A389" s="17" t="s">
        <v>960</v>
      </c>
      <c r="B389" s="17" t="s">
        <v>961</v>
      </c>
      <c r="C389" s="17" t="s">
        <v>860</v>
      </c>
      <c r="D389" s="18">
        <v>37803</v>
      </c>
      <c r="E389" s="17" t="s">
        <v>118</v>
      </c>
      <c r="F389" s="19">
        <v>50</v>
      </c>
      <c r="G389" s="17">
        <v>30</v>
      </c>
      <c r="H389" s="17">
        <v>10</v>
      </c>
      <c r="I389" s="20">
        <f t="shared" si="124"/>
        <v>370</v>
      </c>
      <c r="J389" s="21">
        <v>3290.67</v>
      </c>
      <c r="K389" s="18">
        <v>44804</v>
      </c>
      <c r="L389" s="21">
        <v>1261.3599999999999</v>
      </c>
      <c r="M389" s="21">
        <v>2029.31</v>
      </c>
      <c r="N389" s="21">
        <v>43.87</v>
      </c>
      <c r="O389" s="21">
        <f t="shared" si="125"/>
        <v>21.934999999999999</v>
      </c>
      <c r="P389" s="21">
        <v>65.81</v>
      </c>
      <c r="Q389" s="21">
        <v>2007.37</v>
      </c>
      <c r="S389" s="21">
        <f t="shared" si="129"/>
        <v>2073.1799999999998</v>
      </c>
      <c r="T389" s="19">
        <v>62.5</v>
      </c>
      <c r="U389" s="19">
        <f t="shared" si="126"/>
        <v>12.5</v>
      </c>
      <c r="V389" s="22">
        <f t="shared" si="127"/>
        <v>150</v>
      </c>
      <c r="W389" s="5">
        <f t="shared" si="130"/>
        <v>528</v>
      </c>
      <c r="X389" s="21">
        <f t="shared" si="132"/>
        <v>3.9264772727272725</v>
      </c>
      <c r="Y389" s="21">
        <f t="shared" si="133"/>
        <v>47.117727272727272</v>
      </c>
      <c r="Z389" s="21">
        <f t="shared" si="128"/>
        <v>2026.0622727272726</v>
      </c>
      <c r="AA389" s="21">
        <f t="shared" si="134"/>
        <v>18.692272727272666</v>
      </c>
      <c r="AC389" s="5">
        <v>47.117727272727272</v>
      </c>
      <c r="AD389" s="5">
        <v>0</v>
      </c>
      <c r="AE389" s="5">
        <f t="shared" si="131"/>
        <v>47.117727272727272</v>
      </c>
    </row>
    <row r="390" spans="1:31" ht="12.75" customHeight="1" x14ac:dyDescent="0.35">
      <c r="A390" s="17" t="s">
        <v>962</v>
      </c>
      <c r="B390" s="17" t="s">
        <v>963</v>
      </c>
      <c r="C390" s="17" t="s">
        <v>863</v>
      </c>
      <c r="D390" s="18">
        <v>37803</v>
      </c>
      <c r="E390" s="17" t="s">
        <v>118</v>
      </c>
      <c r="F390" s="19">
        <v>50</v>
      </c>
      <c r="G390" s="17">
        <v>30</v>
      </c>
      <c r="H390" s="17">
        <v>10</v>
      </c>
      <c r="I390" s="20">
        <f t="shared" si="124"/>
        <v>370</v>
      </c>
      <c r="J390" s="21">
        <v>3186.7</v>
      </c>
      <c r="K390" s="18">
        <v>44804</v>
      </c>
      <c r="L390" s="21">
        <v>1221.49</v>
      </c>
      <c r="M390" s="21">
        <v>1965.21</v>
      </c>
      <c r="N390" s="21">
        <v>42.48</v>
      </c>
      <c r="O390" s="21">
        <f t="shared" si="125"/>
        <v>21.24</v>
      </c>
      <c r="P390" s="21">
        <v>63.73</v>
      </c>
      <c r="Q390" s="21">
        <v>1943.96</v>
      </c>
      <c r="S390" s="21">
        <f t="shared" si="129"/>
        <v>2007.69</v>
      </c>
      <c r="T390" s="19">
        <v>62.5</v>
      </c>
      <c r="U390" s="19">
        <f t="shared" si="126"/>
        <v>12.5</v>
      </c>
      <c r="V390" s="22">
        <f t="shared" si="127"/>
        <v>150</v>
      </c>
      <c r="W390" s="5">
        <f t="shared" si="130"/>
        <v>528</v>
      </c>
      <c r="X390" s="21">
        <f t="shared" si="132"/>
        <v>3.8024431818181821</v>
      </c>
      <c r="Y390" s="21">
        <f t="shared" si="133"/>
        <v>45.629318181818185</v>
      </c>
      <c r="Z390" s="21">
        <f t="shared" si="128"/>
        <v>1962.0606818181818</v>
      </c>
      <c r="AA390" s="21">
        <f t="shared" si="134"/>
        <v>18.100681818181783</v>
      </c>
      <c r="AC390" s="5">
        <v>45.629318181818185</v>
      </c>
      <c r="AD390" s="5">
        <v>0</v>
      </c>
      <c r="AE390" s="5">
        <f t="shared" si="131"/>
        <v>45.629318181818185</v>
      </c>
    </row>
    <row r="391" spans="1:31" ht="12.75" customHeight="1" x14ac:dyDescent="0.35">
      <c r="A391" s="17" t="s">
        <v>964</v>
      </c>
      <c r="B391" s="17" t="s">
        <v>965</v>
      </c>
      <c r="C391" s="17" t="s">
        <v>966</v>
      </c>
      <c r="D391" s="18">
        <v>37803</v>
      </c>
      <c r="E391" s="17" t="s">
        <v>118</v>
      </c>
      <c r="F391" s="19">
        <v>50</v>
      </c>
      <c r="G391" s="17">
        <v>30</v>
      </c>
      <c r="H391" s="17">
        <v>10</v>
      </c>
      <c r="I391" s="20">
        <f t="shared" si="124"/>
        <v>370</v>
      </c>
      <c r="J391" s="21">
        <v>2016.9</v>
      </c>
      <c r="K391" s="18">
        <v>44804</v>
      </c>
      <c r="L391" s="21">
        <v>773.18</v>
      </c>
      <c r="M391" s="21">
        <v>1243.72</v>
      </c>
      <c r="N391" s="21">
        <v>26.89</v>
      </c>
      <c r="O391" s="21">
        <f t="shared" si="125"/>
        <v>13.445</v>
      </c>
      <c r="P391" s="21">
        <v>40.340000000000003</v>
      </c>
      <c r="Q391" s="21">
        <v>1230.27</v>
      </c>
      <c r="S391" s="21">
        <f t="shared" si="129"/>
        <v>1270.6100000000001</v>
      </c>
      <c r="T391" s="19">
        <v>62.5</v>
      </c>
      <c r="U391" s="19">
        <f t="shared" si="126"/>
        <v>12.5</v>
      </c>
      <c r="V391" s="22">
        <f t="shared" si="127"/>
        <v>150</v>
      </c>
      <c r="W391" s="5">
        <f t="shared" si="130"/>
        <v>528</v>
      </c>
      <c r="X391" s="21">
        <f t="shared" si="132"/>
        <v>2.4064583333333336</v>
      </c>
      <c r="Y391" s="21">
        <f t="shared" si="133"/>
        <v>28.877500000000005</v>
      </c>
      <c r="Z391" s="21">
        <f t="shared" si="128"/>
        <v>1241.7325000000001</v>
      </c>
      <c r="AA391" s="21">
        <f t="shared" si="134"/>
        <v>11.462500000000091</v>
      </c>
      <c r="AC391" s="5">
        <v>28.877500000000005</v>
      </c>
      <c r="AD391" s="5">
        <v>0</v>
      </c>
      <c r="AE391" s="5">
        <f t="shared" si="131"/>
        <v>28.877500000000005</v>
      </c>
    </row>
    <row r="392" spans="1:31" ht="12.75" customHeight="1" x14ac:dyDescent="0.35">
      <c r="A392" s="17" t="s">
        <v>967</v>
      </c>
      <c r="B392" s="17" t="s">
        <v>968</v>
      </c>
      <c r="C392" s="17" t="s">
        <v>969</v>
      </c>
      <c r="D392" s="18">
        <v>37803</v>
      </c>
      <c r="E392" s="17" t="s">
        <v>118</v>
      </c>
      <c r="F392" s="19">
        <v>50</v>
      </c>
      <c r="G392" s="17">
        <v>30</v>
      </c>
      <c r="H392" s="17">
        <v>10</v>
      </c>
      <c r="I392" s="20">
        <f t="shared" si="124"/>
        <v>370</v>
      </c>
      <c r="J392" s="21">
        <v>3002.47</v>
      </c>
      <c r="K392" s="18">
        <v>44804</v>
      </c>
      <c r="L392" s="21">
        <v>1150.96</v>
      </c>
      <c r="M392" s="21">
        <v>1851.51</v>
      </c>
      <c r="N392" s="21">
        <v>40.03</v>
      </c>
      <c r="O392" s="21">
        <f t="shared" si="125"/>
        <v>20.015000000000001</v>
      </c>
      <c r="P392" s="21">
        <v>60.05</v>
      </c>
      <c r="Q392" s="21">
        <v>1831.49</v>
      </c>
      <c r="S392" s="21">
        <f t="shared" si="129"/>
        <v>1891.54</v>
      </c>
      <c r="T392" s="19">
        <v>62.5</v>
      </c>
      <c r="U392" s="19">
        <f t="shared" si="126"/>
        <v>12.5</v>
      </c>
      <c r="V392" s="22">
        <f t="shared" si="127"/>
        <v>150</v>
      </c>
      <c r="W392" s="5">
        <f t="shared" si="130"/>
        <v>528</v>
      </c>
      <c r="X392" s="21">
        <f t="shared" si="132"/>
        <v>3.5824621212121213</v>
      </c>
      <c r="Y392" s="21">
        <f t="shared" si="133"/>
        <v>42.989545454545457</v>
      </c>
      <c r="Z392" s="21">
        <f t="shared" si="128"/>
        <v>1848.5504545454546</v>
      </c>
      <c r="AA392" s="21">
        <f t="shared" si="134"/>
        <v>17.060454545454604</v>
      </c>
      <c r="AC392" s="5">
        <v>42.989545454545457</v>
      </c>
      <c r="AD392" s="5">
        <v>0</v>
      </c>
      <c r="AE392" s="5">
        <f t="shared" si="131"/>
        <v>42.989545454545457</v>
      </c>
    </row>
    <row r="393" spans="1:31" ht="12.75" customHeight="1" x14ac:dyDescent="0.35">
      <c r="A393" s="17" t="s">
        <v>970</v>
      </c>
      <c r="B393" s="17" t="s">
        <v>971</v>
      </c>
      <c r="C393" s="17" t="s">
        <v>972</v>
      </c>
      <c r="D393" s="18">
        <v>37803</v>
      </c>
      <c r="E393" s="17" t="s">
        <v>118</v>
      </c>
      <c r="F393" s="19">
        <v>50</v>
      </c>
      <c r="G393" s="17">
        <v>30</v>
      </c>
      <c r="H393" s="17">
        <v>10</v>
      </c>
      <c r="I393" s="20">
        <f t="shared" si="124"/>
        <v>370</v>
      </c>
      <c r="J393" s="21">
        <v>1211.52</v>
      </c>
      <c r="K393" s="18">
        <v>44804</v>
      </c>
      <c r="L393" s="21">
        <v>464.42</v>
      </c>
      <c r="M393" s="21">
        <v>747.1</v>
      </c>
      <c r="N393" s="21">
        <v>16.149999999999999</v>
      </c>
      <c r="O393" s="21">
        <f t="shared" si="125"/>
        <v>8.0749999999999993</v>
      </c>
      <c r="P393" s="21">
        <v>24.23</v>
      </c>
      <c r="Q393" s="21">
        <v>739.02</v>
      </c>
      <c r="S393" s="21">
        <f t="shared" si="129"/>
        <v>763.25</v>
      </c>
      <c r="T393" s="19">
        <v>62.5</v>
      </c>
      <c r="U393" s="19">
        <f t="shared" si="126"/>
        <v>12.5</v>
      </c>
      <c r="V393" s="22">
        <f t="shared" si="127"/>
        <v>150</v>
      </c>
      <c r="W393" s="5">
        <f t="shared" si="130"/>
        <v>528</v>
      </c>
      <c r="X393" s="21">
        <f t="shared" si="132"/>
        <v>1.4455492424242424</v>
      </c>
      <c r="Y393" s="21">
        <f t="shared" si="133"/>
        <v>17.34659090909091</v>
      </c>
      <c r="Z393" s="21">
        <f t="shared" si="128"/>
        <v>745.90340909090912</v>
      </c>
      <c r="AA393" s="21">
        <f t="shared" si="134"/>
        <v>6.8834090909091401</v>
      </c>
      <c r="AC393" s="5">
        <v>17.34659090909091</v>
      </c>
      <c r="AD393" s="5">
        <v>0</v>
      </c>
      <c r="AE393" s="5">
        <f t="shared" si="131"/>
        <v>17.34659090909091</v>
      </c>
    </row>
    <row r="394" spans="1:31" ht="12.75" customHeight="1" x14ac:dyDescent="0.35">
      <c r="A394" s="17" t="s">
        <v>973</v>
      </c>
      <c r="B394" s="17" t="s">
        <v>974</v>
      </c>
      <c r="C394" s="17" t="s">
        <v>445</v>
      </c>
      <c r="D394" s="18">
        <v>37803</v>
      </c>
      <c r="E394" s="17" t="s">
        <v>118</v>
      </c>
      <c r="F394" s="19">
        <v>50</v>
      </c>
      <c r="G394" s="17">
        <v>30</v>
      </c>
      <c r="H394" s="17">
        <v>10</v>
      </c>
      <c r="I394" s="20">
        <f t="shared" si="124"/>
        <v>370</v>
      </c>
      <c r="J394" s="21">
        <v>1305.78</v>
      </c>
      <c r="K394" s="18">
        <v>44804</v>
      </c>
      <c r="L394" s="21">
        <v>500.64</v>
      </c>
      <c r="M394" s="21">
        <v>805.14</v>
      </c>
      <c r="N394" s="21">
        <v>17.41</v>
      </c>
      <c r="O394" s="21">
        <f t="shared" si="125"/>
        <v>8.7050000000000001</v>
      </c>
      <c r="P394" s="21">
        <v>26.12</v>
      </c>
      <c r="Q394" s="21">
        <v>796.43</v>
      </c>
      <c r="S394" s="21">
        <f t="shared" si="129"/>
        <v>822.55</v>
      </c>
      <c r="T394" s="19">
        <v>62.5</v>
      </c>
      <c r="U394" s="19">
        <f t="shared" si="126"/>
        <v>12.5</v>
      </c>
      <c r="V394" s="22">
        <f t="shared" si="127"/>
        <v>150</v>
      </c>
      <c r="W394" s="5">
        <f t="shared" si="130"/>
        <v>528</v>
      </c>
      <c r="X394" s="21">
        <f t="shared" si="132"/>
        <v>1.5578598484848485</v>
      </c>
      <c r="Y394" s="21">
        <f t="shared" si="133"/>
        <v>18.694318181818183</v>
      </c>
      <c r="Z394" s="21">
        <f t="shared" si="128"/>
        <v>803.85568181818178</v>
      </c>
      <c r="AA394" s="21">
        <f t="shared" si="134"/>
        <v>7.4256818181818289</v>
      </c>
      <c r="AC394" s="5">
        <v>18.694318181818183</v>
      </c>
      <c r="AD394" s="5">
        <v>0</v>
      </c>
      <c r="AE394" s="5">
        <f t="shared" si="131"/>
        <v>18.694318181818183</v>
      </c>
    </row>
    <row r="395" spans="1:31" ht="12.75" customHeight="1" x14ac:dyDescent="0.35">
      <c r="A395" s="17" t="s">
        <v>975</v>
      </c>
      <c r="B395" s="17" t="s">
        <v>976</v>
      </c>
      <c r="C395" s="17" t="s">
        <v>507</v>
      </c>
      <c r="D395" s="18">
        <v>37803</v>
      </c>
      <c r="E395" s="17" t="s">
        <v>118</v>
      </c>
      <c r="F395" s="19">
        <v>50</v>
      </c>
      <c r="G395" s="17">
        <v>30</v>
      </c>
      <c r="H395" s="17">
        <v>10</v>
      </c>
      <c r="I395" s="20">
        <f t="shared" si="124"/>
        <v>370</v>
      </c>
      <c r="J395" s="21">
        <v>921.81</v>
      </c>
      <c r="K395" s="18">
        <v>44804</v>
      </c>
      <c r="L395" s="21">
        <v>353.44</v>
      </c>
      <c r="M395" s="21">
        <v>568.37</v>
      </c>
      <c r="N395" s="21">
        <v>12.29</v>
      </c>
      <c r="O395" s="21">
        <f t="shared" si="125"/>
        <v>6.1449999999999996</v>
      </c>
      <c r="P395" s="21">
        <v>18.440000000000001</v>
      </c>
      <c r="Q395" s="21">
        <v>562.22</v>
      </c>
      <c r="S395" s="21">
        <f t="shared" si="129"/>
        <v>580.66</v>
      </c>
      <c r="T395" s="19">
        <v>62.5</v>
      </c>
      <c r="U395" s="19">
        <f t="shared" si="126"/>
        <v>12.5</v>
      </c>
      <c r="V395" s="22">
        <f t="shared" si="127"/>
        <v>150</v>
      </c>
      <c r="W395" s="5">
        <f t="shared" si="130"/>
        <v>528</v>
      </c>
      <c r="X395" s="21">
        <f t="shared" si="132"/>
        <v>1.0997348484848484</v>
      </c>
      <c r="Y395" s="21">
        <f t="shared" si="133"/>
        <v>13.19681818181818</v>
      </c>
      <c r="Z395" s="21">
        <f t="shared" si="128"/>
        <v>567.46318181818174</v>
      </c>
      <c r="AA395" s="21">
        <f t="shared" si="134"/>
        <v>5.2431818181817107</v>
      </c>
      <c r="AC395" s="5">
        <v>13.19681818181818</v>
      </c>
      <c r="AD395" s="5">
        <v>0</v>
      </c>
      <c r="AE395" s="5">
        <f t="shared" si="131"/>
        <v>13.19681818181818</v>
      </c>
    </row>
    <row r="396" spans="1:31" ht="12.75" customHeight="1" x14ac:dyDescent="0.35">
      <c r="A396" s="17" t="s">
        <v>977</v>
      </c>
      <c r="B396" s="17" t="s">
        <v>978</v>
      </c>
      <c r="C396" s="17" t="s">
        <v>429</v>
      </c>
      <c r="D396" s="18">
        <v>37803</v>
      </c>
      <c r="E396" s="17" t="s">
        <v>118</v>
      </c>
      <c r="F396" s="19">
        <v>50</v>
      </c>
      <c r="G396" s="17">
        <v>30</v>
      </c>
      <c r="H396" s="17">
        <v>10</v>
      </c>
      <c r="I396" s="20">
        <f t="shared" si="124"/>
        <v>370</v>
      </c>
      <c r="J396" s="21">
        <v>1513.71</v>
      </c>
      <c r="K396" s="18">
        <v>44804</v>
      </c>
      <c r="L396" s="21">
        <v>580.36</v>
      </c>
      <c r="M396" s="21">
        <v>933.35</v>
      </c>
      <c r="N396" s="21">
        <v>20.18</v>
      </c>
      <c r="O396" s="21">
        <f t="shared" si="125"/>
        <v>10.09</v>
      </c>
      <c r="P396" s="21">
        <v>30.28</v>
      </c>
      <c r="Q396" s="21">
        <v>923.25</v>
      </c>
      <c r="S396" s="21">
        <f t="shared" si="129"/>
        <v>953.53</v>
      </c>
      <c r="T396" s="19">
        <v>62.5</v>
      </c>
      <c r="U396" s="19">
        <f t="shared" si="126"/>
        <v>12.5</v>
      </c>
      <c r="V396" s="22">
        <f t="shared" si="127"/>
        <v>150</v>
      </c>
      <c r="W396" s="5">
        <f t="shared" si="130"/>
        <v>528</v>
      </c>
      <c r="X396" s="21">
        <f t="shared" si="132"/>
        <v>1.8059280303030303</v>
      </c>
      <c r="Y396" s="21">
        <f t="shared" si="133"/>
        <v>21.671136363636364</v>
      </c>
      <c r="Z396" s="21">
        <f t="shared" si="128"/>
        <v>931.85886363636359</v>
      </c>
      <c r="AA396" s="21">
        <f t="shared" si="134"/>
        <v>8.6088636363635942</v>
      </c>
      <c r="AC396" s="5">
        <v>21.671136363636364</v>
      </c>
      <c r="AD396" s="5">
        <v>0</v>
      </c>
      <c r="AE396" s="5">
        <f t="shared" si="131"/>
        <v>21.671136363636364</v>
      </c>
    </row>
    <row r="397" spans="1:31" ht="12.75" customHeight="1" x14ac:dyDescent="0.35">
      <c r="A397" s="17" t="s">
        <v>979</v>
      </c>
      <c r="B397" s="17" t="s">
        <v>980</v>
      </c>
      <c r="C397" s="17" t="s">
        <v>981</v>
      </c>
      <c r="D397" s="18">
        <v>37803</v>
      </c>
      <c r="E397" s="17" t="s">
        <v>118</v>
      </c>
      <c r="F397" s="19">
        <v>50</v>
      </c>
      <c r="G397" s="17">
        <v>30</v>
      </c>
      <c r="H397" s="17">
        <v>10</v>
      </c>
      <c r="I397" s="20">
        <f t="shared" si="124"/>
        <v>370</v>
      </c>
      <c r="J397" s="21">
        <v>999.44</v>
      </c>
      <c r="K397" s="18">
        <v>44804</v>
      </c>
      <c r="L397" s="21">
        <v>383.15</v>
      </c>
      <c r="M397" s="21">
        <v>616.29</v>
      </c>
      <c r="N397" s="21">
        <v>13.32</v>
      </c>
      <c r="O397" s="21">
        <f t="shared" si="125"/>
        <v>6.66</v>
      </c>
      <c r="P397" s="21">
        <v>19.989999999999998</v>
      </c>
      <c r="Q397" s="21">
        <v>609.62</v>
      </c>
      <c r="S397" s="21">
        <f t="shared" si="129"/>
        <v>629.61</v>
      </c>
      <c r="T397" s="19">
        <v>62.5</v>
      </c>
      <c r="U397" s="19">
        <f t="shared" si="126"/>
        <v>12.5</v>
      </c>
      <c r="V397" s="22">
        <f t="shared" si="127"/>
        <v>150</v>
      </c>
      <c r="W397" s="5">
        <f t="shared" si="130"/>
        <v>528</v>
      </c>
      <c r="X397" s="21">
        <f t="shared" si="132"/>
        <v>1.1924431818181818</v>
      </c>
      <c r="Y397" s="21">
        <f t="shared" si="133"/>
        <v>14.309318181818181</v>
      </c>
      <c r="Z397" s="21">
        <f t="shared" si="128"/>
        <v>615.30068181818183</v>
      </c>
      <c r="AA397" s="21">
        <f t="shared" si="134"/>
        <v>5.6806818181818244</v>
      </c>
      <c r="AC397" s="5">
        <v>14.309318181818181</v>
      </c>
      <c r="AD397" s="5">
        <v>0</v>
      </c>
      <c r="AE397" s="5">
        <f t="shared" si="131"/>
        <v>14.309318181818181</v>
      </c>
    </row>
    <row r="398" spans="1:31" ht="12.75" customHeight="1" x14ac:dyDescent="0.35">
      <c r="A398" s="17" t="s">
        <v>982</v>
      </c>
      <c r="B398" s="17" t="s">
        <v>983</v>
      </c>
      <c r="C398" s="17" t="s">
        <v>984</v>
      </c>
      <c r="D398" s="18">
        <v>37803</v>
      </c>
      <c r="E398" s="17" t="s">
        <v>118</v>
      </c>
      <c r="F398" s="19">
        <v>50</v>
      </c>
      <c r="G398" s="17">
        <v>30</v>
      </c>
      <c r="H398" s="17">
        <v>10</v>
      </c>
      <c r="I398" s="20">
        <f t="shared" si="124"/>
        <v>370</v>
      </c>
      <c r="J398" s="21">
        <v>5891.28</v>
      </c>
      <c r="K398" s="18">
        <v>44804</v>
      </c>
      <c r="L398" s="21">
        <v>2258.41</v>
      </c>
      <c r="M398" s="21">
        <v>3632.87</v>
      </c>
      <c r="N398" s="21">
        <v>78.55</v>
      </c>
      <c r="O398" s="21">
        <f t="shared" si="125"/>
        <v>39.274999999999999</v>
      </c>
      <c r="P398" s="21">
        <v>117.83</v>
      </c>
      <c r="Q398" s="21">
        <v>3593.59</v>
      </c>
      <c r="S398" s="21">
        <f t="shared" si="129"/>
        <v>3711.42</v>
      </c>
      <c r="T398" s="19">
        <v>62.5</v>
      </c>
      <c r="U398" s="19">
        <f t="shared" si="126"/>
        <v>12.5</v>
      </c>
      <c r="V398" s="22">
        <f t="shared" si="127"/>
        <v>150</v>
      </c>
      <c r="W398" s="5">
        <f t="shared" si="130"/>
        <v>528</v>
      </c>
      <c r="X398" s="21">
        <f t="shared" si="132"/>
        <v>7.0292045454545455</v>
      </c>
      <c r="Y398" s="21">
        <f t="shared" si="133"/>
        <v>84.350454545454539</v>
      </c>
      <c r="Z398" s="21">
        <f t="shared" si="128"/>
        <v>3627.0695454545457</v>
      </c>
      <c r="AA398" s="21">
        <f t="shared" si="134"/>
        <v>33.479545454545587</v>
      </c>
      <c r="AC398" s="5">
        <v>84.350454545454539</v>
      </c>
      <c r="AD398" s="5">
        <v>0</v>
      </c>
      <c r="AE398" s="5">
        <f t="shared" si="131"/>
        <v>84.350454545454539</v>
      </c>
    </row>
    <row r="399" spans="1:31" ht="12.75" customHeight="1" x14ac:dyDescent="0.35">
      <c r="A399" s="17" t="s">
        <v>985</v>
      </c>
      <c r="B399" s="17" t="s">
        <v>986</v>
      </c>
      <c r="C399" s="17" t="s">
        <v>987</v>
      </c>
      <c r="D399" s="18">
        <v>37803</v>
      </c>
      <c r="E399" s="17" t="s">
        <v>118</v>
      </c>
      <c r="F399" s="19">
        <v>50</v>
      </c>
      <c r="G399" s="17">
        <v>30</v>
      </c>
      <c r="H399" s="17">
        <v>10</v>
      </c>
      <c r="I399" s="20">
        <f t="shared" si="124"/>
        <v>370</v>
      </c>
      <c r="J399" s="21">
        <v>3160.5</v>
      </c>
      <c r="K399" s="18">
        <v>44804</v>
      </c>
      <c r="L399" s="21">
        <v>1211.54</v>
      </c>
      <c r="M399" s="21">
        <v>1948.96</v>
      </c>
      <c r="N399" s="21">
        <v>42.14</v>
      </c>
      <c r="O399" s="21">
        <f t="shared" si="125"/>
        <v>21.07</v>
      </c>
      <c r="P399" s="21">
        <v>63.21</v>
      </c>
      <c r="Q399" s="21">
        <v>1927.89</v>
      </c>
      <c r="S399" s="21">
        <f t="shared" si="129"/>
        <v>1991.1000000000001</v>
      </c>
      <c r="T399" s="19">
        <v>62.5</v>
      </c>
      <c r="U399" s="19">
        <f t="shared" si="126"/>
        <v>12.5</v>
      </c>
      <c r="V399" s="22">
        <f t="shared" si="127"/>
        <v>150</v>
      </c>
      <c r="W399" s="5">
        <f t="shared" si="130"/>
        <v>528</v>
      </c>
      <c r="X399" s="21">
        <f t="shared" si="132"/>
        <v>3.7710227272727277</v>
      </c>
      <c r="Y399" s="21">
        <f t="shared" si="133"/>
        <v>45.252272727272732</v>
      </c>
      <c r="Z399" s="21">
        <f t="shared" si="128"/>
        <v>1945.8477272727273</v>
      </c>
      <c r="AA399" s="21">
        <f t="shared" si="134"/>
        <v>17.957727272727197</v>
      </c>
      <c r="AC399" s="5">
        <v>45.252272727272732</v>
      </c>
      <c r="AD399" s="5">
        <v>0</v>
      </c>
      <c r="AE399" s="5">
        <f t="shared" si="131"/>
        <v>45.252272727272732</v>
      </c>
    </row>
    <row r="400" spans="1:31" ht="12.75" customHeight="1" x14ac:dyDescent="0.35">
      <c r="A400" s="17" t="s">
        <v>988</v>
      </c>
      <c r="B400" s="17" t="s">
        <v>989</v>
      </c>
      <c r="C400" s="17" t="s">
        <v>990</v>
      </c>
      <c r="D400" s="18">
        <v>37803</v>
      </c>
      <c r="E400" s="17" t="s">
        <v>118</v>
      </c>
      <c r="F400" s="19">
        <v>50</v>
      </c>
      <c r="G400" s="17">
        <v>30</v>
      </c>
      <c r="H400" s="17">
        <v>10</v>
      </c>
      <c r="I400" s="20">
        <f t="shared" si="124"/>
        <v>370</v>
      </c>
      <c r="J400" s="21">
        <v>2619.89</v>
      </c>
      <c r="K400" s="18">
        <v>44804</v>
      </c>
      <c r="L400" s="21">
        <v>1004.34</v>
      </c>
      <c r="M400" s="21">
        <v>1615.55</v>
      </c>
      <c r="N400" s="21">
        <v>34.93</v>
      </c>
      <c r="O400" s="21">
        <f t="shared" si="125"/>
        <v>17.465</v>
      </c>
      <c r="P400" s="21">
        <v>52.4</v>
      </c>
      <c r="Q400" s="21">
        <v>1598.08</v>
      </c>
      <c r="S400" s="21">
        <f t="shared" si="129"/>
        <v>1650.48</v>
      </c>
      <c r="T400" s="19">
        <v>62.5</v>
      </c>
      <c r="U400" s="19">
        <f t="shared" si="126"/>
        <v>12.5</v>
      </c>
      <c r="V400" s="22">
        <f t="shared" si="127"/>
        <v>150</v>
      </c>
      <c r="W400" s="5">
        <f t="shared" si="130"/>
        <v>528</v>
      </c>
      <c r="X400" s="21">
        <f t="shared" si="132"/>
        <v>3.125909090909091</v>
      </c>
      <c r="Y400" s="21">
        <f t="shared" si="133"/>
        <v>37.510909090909095</v>
      </c>
      <c r="Z400" s="21">
        <f t="shared" si="128"/>
        <v>1612.9690909090909</v>
      </c>
      <c r="AA400" s="21">
        <f t="shared" si="134"/>
        <v>14.88909090909101</v>
      </c>
      <c r="AC400" s="5">
        <v>37.510909090909095</v>
      </c>
      <c r="AD400" s="5">
        <v>0</v>
      </c>
      <c r="AE400" s="5">
        <f t="shared" si="131"/>
        <v>37.510909090909095</v>
      </c>
    </row>
    <row r="401" spans="1:31" ht="12.75" customHeight="1" x14ac:dyDescent="0.35">
      <c r="A401" s="17" t="s">
        <v>991</v>
      </c>
      <c r="B401" s="17" t="s">
        <v>992</v>
      </c>
      <c r="C401" s="17" t="s">
        <v>993</v>
      </c>
      <c r="D401" s="18">
        <v>37803</v>
      </c>
      <c r="E401" s="17" t="s">
        <v>118</v>
      </c>
      <c r="F401" s="19">
        <v>50</v>
      </c>
      <c r="G401" s="17">
        <v>30</v>
      </c>
      <c r="H401" s="17">
        <v>10</v>
      </c>
      <c r="I401" s="20">
        <f t="shared" si="124"/>
        <v>370</v>
      </c>
      <c r="J401" s="21">
        <v>4609.0600000000004</v>
      </c>
      <c r="K401" s="18">
        <v>44804</v>
      </c>
      <c r="L401" s="21">
        <v>1766.78</v>
      </c>
      <c r="M401" s="21">
        <v>2842.28</v>
      </c>
      <c r="N401" s="21">
        <v>61.45</v>
      </c>
      <c r="O401" s="21">
        <f t="shared" si="125"/>
        <v>30.725000000000001</v>
      </c>
      <c r="P401" s="21">
        <v>92.18</v>
      </c>
      <c r="Q401" s="21">
        <v>2811.55</v>
      </c>
      <c r="S401" s="21">
        <f t="shared" si="129"/>
        <v>2903.73</v>
      </c>
      <c r="T401" s="19">
        <v>62.5</v>
      </c>
      <c r="U401" s="19">
        <f t="shared" si="126"/>
        <v>12.5</v>
      </c>
      <c r="V401" s="22">
        <f t="shared" si="127"/>
        <v>150</v>
      </c>
      <c r="W401" s="5">
        <f t="shared" si="130"/>
        <v>528</v>
      </c>
      <c r="X401" s="21">
        <f t="shared" si="132"/>
        <v>5.4994886363636368</v>
      </c>
      <c r="Y401" s="21">
        <f t="shared" si="133"/>
        <v>65.993863636363642</v>
      </c>
      <c r="Z401" s="21">
        <f t="shared" si="128"/>
        <v>2837.7361363636364</v>
      </c>
      <c r="AA401" s="21">
        <f t="shared" si="134"/>
        <v>26.186136363636251</v>
      </c>
      <c r="AC401" s="5">
        <v>65.993863636363642</v>
      </c>
      <c r="AD401" s="5">
        <v>0</v>
      </c>
      <c r="AE401" s="5">
        <f t="shared" si="131"/>
        <v>65.993863636363642</v>
      </c>
    </row>
    <row r="402" spans="1:31" ht="12.75" customHeight="1" x14ac:dyDescent="0.35">
      <c r="A402" s="17" t="s">
        <v>994</v>
      </c>
      <c r="B402" s="17" t="s">
        <v>995</v>
      </c>
      <c r="C402" s="17" t="s">
        <v>996</v>
      </c>
      <c r="D402" s="18">
        <v>37803</v>
      </c>
      <c r="E402" s="17" t="s">
        <v>118</v>
      </c>
      <c r="F402" s="19">
        <v>50</v>
      </c>
      <c r="G402" s="17">
        <v>30</v>
      </c>
      <c r="H402" s="17">
        <v>10</v>
      </c>
      <c r="I402" s="20">
        <f t="shared" si="124"/>
        <v>370</v>
      </c>
      <c r="J402" s="21">
        <v>640.41999999999996</v>
      </c>
      <c r="K402" s="18">
        <v>44804</v>
      </c>
      <c r="L402" s="21">
        <v>245.54</v>
      </c>
      <c r="M402" s="21">
        <v>394.88</v>
      </c>
      <c r="N402" s="21">
        <v>8.5399999999999991</v>
      </c>
      <c r="O402" s="21">
        <f t="shared" si="125"/>
        <v>4.2699999999999996</v>
      </c>
      <c r="P402" s="21">
        <v>12.81</v>
      </c>
      <c r="Q402" s="21">
        <v>390.61</v>
      </c>
      <c r="S402" s="21">
        <f t="shared" si="129"/>
        <v>403.42</v>
      </c>
      <c r="T402" s="19">
        <v>62.5</v>
      </c>
      <c r="U402" s="19">
        <f t="shared" si="126"/>
        <v>12.5</v>
      </c>
      <c r="V402" s="22">
        <f t="shared" si="127"/>
        <v>150</v>
      </c>
      <c r="W402" s="5">
        <f t="shared" si="130"/>
        <v>528</v>
      </c>
      <c r="X402" s="21">
        <f t="shared" si="132"/>
        <v>0.76405303030303029</v>
      </c>
      <c r="Y402" s="21">
        <f t="shared" si="133"/>
        <v>9.168636363636363</v>
      </c>
      <c r="Z402" s="21">
        <f t="shared" si="128"/>
        <v>394.25136363636364</v>
      </c>
      <c r="AA402" s="21">
        <f t="shared" si="134"/>
        <v>3.6413636363636215</v>
      </c>
      <c r="AC402" s="5">
        <v>9.168636363636363</v>
      </c>
      <c r="AD402" s="5">
        <v>0</v>
      </c>
      <c r="AE402" s="5">
        <f t="shared" si="131"/>
        <v>9.168636363636363</v>
      </c>
    </row>
    <row r="403" spans="1:31" ht="12.75" customHeight="1" x14ac:dyDescent="0.35">
      <c r="A403" s="17" t="s">
        <v>997</v>
      </c>
      <c r="B403" s="17" t="s">
        <v>998</v>
      </c>
      <c r="C403" s="17" t="s">
        <v>999</v>
      </c>
      <c r="D403" s="18">
        <v>37803</v>
      </c>
      <c r="E403" s="17" t="s">
        <v>118</v>
      </c>
      <c r="F403" s="19">
        <v>50</v>
      </c>
      <c r="G403" s="17">
        <v>30</v>
      </c>
      <c r="H403" s="17">
        <v>10</v>
      </c>
      <c r="I403" s="20">
        <f t="shared" si="124"/>
        <v>370</v>
      </c>
      <c r="J403" s="21">
        <v>27723.65</v>
      </c>
      <c r="K403" s="18">
        <v>44804</v>
      </c>
      <c r="L403" s="21">
        <v>10627.35</v>
      </c>
      <c r="M403" s="21">
        <v>17096.3</v>
      </c>
      <c r="N403" s="21">
        <v>369.64</v>
      </c>
      <c r="O403" s="21">
        <f t="shared" si="125"/>
        <v>184.82</v>
      </c>
      <c r="P403" s="21">
        <v>554.47</v>
      </c>
      <c r="Q403" s="21">
        <v>16911.47</v>
      </c>
      <c r="S403" s="21">
        <f t="shared" si="129"/>
        <v>17465.939999999999</v>
      </c>
      <c r="T403" s="19">
        <v>62.5</v>
      </c>
      <c r="U403" s="19">
        <f t="shared" si="126"/>
        <v>12.5</v>
      </c>
      <c r="V403" s="22">
        <f t="shared" si="127"/>
        <v>150</v>
      </c>
      <c r="W403" s="5">
        <f t="shared" si="130"/>
        <v>528</v>
      </c>
      <c r="X403" s="21">
        <f t="shared" si="132"/>
        <v>33.079431818181817</v>
      </c>
      <c r="Y403" s="21">
        <f t="shared" si="133"/>
        <v>396.9531818181818</v>
      </c>
      <c r="Z403" s="21">
        <f t="shared" si="128"/>
        <v>17068.986818181816</v>
      </c>
      <c r="AA403" s="21">
        <f t="shared" si="134"/>
        <v>157.51681818181532</v>
      </c>
      <c r="AC403" s="5">
        <v>396.9531818181818</v>
      </c>
      <c r="AD403" s="5">
        <v>0</v>
      </c>
      <c r="AE403" s="5">
        <f t="shared" si="131"/>
        <v>396.9531818181818</v>
      </c>
    </row>
    <row r="404" spans="1:31" ht="12.75" customHeight="1" x14ac:dyDescent="0.35">
      <c r="A404" s="17" t="s">
        <v>1000</v>
      </c>
      <c r="B404" s="17" t="s">
        <v>1001</v>
      </c>
      <c r="C404" s="17" t="s">
        <v>1002</v>
      </c>
      <c r="D404" s="18">
        <v>37803</v>
      </c>
      <c r="E404" s="17" t="s">
        <v>118</v>
      </c>
      <c r="F404" s="19">
        <v>50</v>
      </c>
      <c r="G404" s="17">
        <v>30</v>
      </c>
      <c r="H404" s="17">
        <v>10</v>
      </c>
      <c r="I404" s="20">
        <f t="shared" si="124"/>
        <v>370</v>
      </c>
      <c r="J404" s="21">
        <v>2667.02</v>
      </c>
      <c r="K404" s="18">
        <v>44804</v>
      </c>
      <c r="L404" s="21">
        <v>1022.36</v>
      </c>
      <c r="M404" s="21">
        <v>1644.66</v>
      </c>
      <c r="N404" s="21">
        <v>35.56</v>
      </c>
      <c r="O404" s="21">
        <f t="shared" si="125"/>
        <v>17.78</v>
      </c>
      <c r="P404" s="21">
        <v>53.34</v>
      </c>
      <c r="Q404" s="21">
        <v>1626.88</v>
      </c>
      <c r="S404" s="21">
        <f t="shared" si="129"/>
        <v>1680.22</v>
      </c>
      <c r="T404" s="19">
        <v>62.5</v>
      </c>
      <c r="U404" s="19">
        <f t="shared" si="126"/>
        <v>12.5</v>
      </c>
      <c r="V404" s="22">
        <f t="shared" si="127"/>
        <v>150</v>
      </c>
      <c r="W404" s="5">
        <f t="shared" si="130"/>
        <v>528</v>
      </c>
      <c r="X404" s="21">
        <f t="shared" si="132"/>
        <v>3.1822348484848484</v>
      </c>
      <c r="Y404" s="21">
        <f t="shared" si="133"/>
        <v>38.186818181818182</v>
      </c>
      <c r="Z404" s="21">
        <f t="shared" si="128"/>
        <v>1642.0331818181819</v>
      </c>
      <c r="AA404" s="21">
        <f t="shared" si="134"/>
        <v>15.153181818181793</v>
      </c>
      <c r="AC404" s="5">
        <v>38.186818181818182</v>
      </c>
      <c r="AD404" s="5">
        <v>0</v>
      </c>
      <c r="AE404" s="5">
        <f t="shared" si="131"/>
        <v>38.186818181818182</v>
      </c>
    </row>
    <row r="405" spans="1:31" ht="12.75" customHeight="1" x14ac:dyDescent="0.35">
      <c r="A405" s="17" t="s">
        <v>1003</v>
      </c>
      <c r="B405" s="17" t="s">
        <v>1004</v>
      </c>
      <c r="C405" s="17" t="s">
        <v>1005</v>
      </c>
      <c r="D405" s="18">
        <v>37803</v>
      </c>
      <c r="E405" s="17" t="s">
        <v>118</v>
      </c>
      <c r="F405" s="19">
        <v>50</v>
      </c>
      <c r="G405" s="17">
        <v>30</v>
      </c>
      <c r="H405" s="17">
        <v>10</v>
      </c>
      <c r="I405" s="20">
        <f t="shared" si="124"/>
        <v>370</v>
      </c>
      <c r="J405" s="21">
        <v>59047.360000000001</v>
      </c>
      <c r="K405" s="18">
        <v>44804</v>
      </c>
      <c r="L405" s="21">
        <v>22634.87</v>
      </c>
      <c r="M405" s="21">
        <v>36412.49</v>
      </c>
      <c r="N405" s="21">
        <v>787.3</v>
      </c>
      <c r="O405" s="21">
        <f t="shared" si="125"/>
        <v>393.65</v>
      </c>
      <c r="P405" s="21">
        <v>1180.95</v>
      </c>
      <c r="Q405" s="21">
        <v>36018.839999999997</v>
      </c>
      <c r="S405" s="21">
        <f t="shared" si="129"/>
        <v>37199.79</v>
      </c>
      <c r="T405" s="19">
        <v>62.5</v>
      </c>
      <c r="U405" s="19">
        <f t="shared" si="126"/>
        <v>12.5</v>
      </c>
      <c r="V405" s="22">
        <f t="shared" si="127"/>
        <v>150</v>
      </c>
      <c r="W405" s="5">
        <f t="shared" si="130"/>
        <v>528</v>
      </c>
      <c r="X405" s="21">
        <f t="shared" si="132"/>
        <v>70.454147727272726</v>
      </c>
      <c r="Y405" s="21">
        <f t="shared" si="133"/>
        <v>845.44977272727272</v>
      </c>
      <c r="Z405" s="21">
        <f t="shared" si="128"/>
        <v>36354.340227272725</v>
      </c>
      <c r="AA405" s="21">
        <f t="shared" si="134"/>
        <v>335.50022727272881</v>
      </c>
      <c r="AC405" s="5">
        <v>845.44977272727272</v>
      </c>
      <c r="AD405" s="5">
        <v>0</v>
      </c>
      <c r="AE405" s="5">
        <f t="shared" si="131"/>
        <v>845.44977272727272</v>
      </c>
    </row>
    <row r="406" spans="1:31" ht="12.75" customHeight="1" x14ac:dyDescent="0.35">
      <c r="A406" s="17" t="s">
        <v>1006</v>
      </c>
      <c r="B406" s="17" t="s">
        <v>1007</v>
      </c>
      <c r="C406" s="17" t="s">
        <v>1008</v>
      </c>
      <c r="D406" s="18">
        <v>37803</v>
      </c>
      <c r="E406" s="17" t="s">
        <v>118</v>
      </c>
      <c r="F406" s="19">
        <v>50</v>
      </c>
      <c r="G406" s="17">
        <v>30</v>
      </c>
      <c r="H406" s="17">
        <v>10</v>
      </c>
      <c r="I406" s="20">
        <f t="shared" si="124"/>
        <v>370</v>
      </c>
      <c r="J406" s="21">
        <v>2902.94</v>
      </c>
      <c r="K406" s="18">
        <v>44804</v>
      </c>
      <c r="L406" s="21">
        <v>1112.82</v>
      </c>
      <c r="M406" s="21">
        <v>1790.12</v>
      </c>
      <c r="N406" s="21">
        <v>38.700000000000003</v>
      </c>
      <c r="O406" s="21">
        <f t="shared" si="125"/>
        <v>19.350000000000001</v>
      </c>
      <c r="P406" s="21">
        <v>58.06</v>
      </c>
      <c r="Q406" s="21">
        <v>1770.76</v>
      </c>
      <c r="S406" s="21">
        <f t="shared" si="129"/>
        <v>1828.82</v>
      </c>
      <c r="T406" s="19">
        <v>62.5</v>
      </c>
      <c r="U406" s="19">
        <f t="shared" si="126"/>
        <v>12.5</v>
      </c>
      <c r="V406" s="22">
        <f t="shared" si="127"/>
        <v>150</v>
      </c>
      <c r="W406" s="5">
        <f t="shared" si="130"/>
        <v>528</v>
      </c>
      <c r="X406" s="21">
        <f t="shared" si="132"/>
        <v>3.4636742424242422</v>
      </c>
      <c r="Y406" s="21">
        <f t="shared" si="133"/>
        <v>41.564090909090908</v>
      </c>
      <c r="Z406" s="21">
        <f t="shared" si="128"/>
        <v>1787.255909090909</v>
      </c>
      <c r="AA406" s="21">
        <f t="shared" si="134"/>
        <v>16.495909090908981</v>
      </c>
      <c r="AC406" s="5">
        <v>41.564090909090908</v>
      </c>
      <c r="AD406" s="5">
        <v>0</v>
      </c>
      <c r="AE406" s="5">
        <f t="shared" si="131"/>
        <v>41.564090909090908</v>
      </c>
    </row>
    <row r="407" spans="1:31" ht="12.75" customHeight="1" x14ac:dyDescent="0.35">
      <c r="A407" s="17" t="s">
        <v>1009</v>
      </c>
      <c r="B407" s="17" t="s">
        <v>1010</v>
      </c>
      <c r="C407" s="17" t="s">
        <v>1011</v>
      </c>
      <c r="D407" s="18">
        <v>37803</v>
      </c>
      <c r="E407" s="17" t="s">
        <v>118</v>
      </c>
      <c r="F407" s="19">
        <v>50</v>
      </c>
      <c r="G407" s="17">
        <v>30</v>
      </c>
      <c r="H407" s="17">
        <v>10</v>
      </c>
      <c r="I407" s="20">
        <f t="shared" si="124"/>
        <v>370</v>
      </c>
      <c r="J407" s="21">
        <v>13212.96</v>
      </c>
      <c r="K407" s="18">
        <v>44804</v>
      </c>
      <c r="L407" s="21">
        <v>5064.9799999999996</v>
      </c>
      <c r="M407" s="21">
        <v>8147.98</v>
      </c>
      <c r="N407" s="21">
        <v>176.17</v>
      </c>
      <c r="O407" s="21">
        <f t="shared" si="125"/>
        <v>88.084999999999994</v>
      </c>
      <c r="P407" s="21">
        <v>264.26</v>
      </c>
      <c r="Q407" s="21">
        <v>8059.89</v>
      </c>
      <c r="S407" s="21">
        <f t="shared" si="129"/>
        <v>8324.15</v>
      </c>
      <c r="T407" s="19">
        <v>62.5</v>
      </c>
      <c r="U407" s="19">
        <f t="shared" si="126"/>
        <v>12.5</v>
      </c>
      <c r="V407" s="22">
        <f t="shared" si="127"/>
        <v>150</v>
      </c>
      <c r="W407" s="5">
        <f t="shared" si="130"/>
        <v>528</v>
      </c>
      <c r="X407" s="21">
        <f t="shared" si="132"/>
        <v>15.765435606060606</v>
      </c>
      <c r="Y407" s="21">
        <f t="shared" si="133"/>
        <v>189.18522727272727</v>
      </c>
      <c r="Z407" s="21">
        <f t="shared" si="128"/>
        <v>8134.9647727272722</v>
      </c>
      <c r="AA407" s="21">
        <f t="shared" si="134"/>
        <v>75.07477272727192</v>
      </c>
      <c r="AC407" s="5">
        <v>189.18522727272727</v>
      </c>
      <c r="AD407" s="5">
        <v>0</v>
      </c>
      <c r="AE407" s="5">
        <f t="shared" si="131"/>
        <v>189.18522727272727</v>
      </c>
    </row>
    <row r="408" spans="1:31" ht="12.75" customHeight="1" x14ac:dyDescent="0.35">
      <c r="A408" s="17" t="s">
        <v>1012</v>
      </c>
      <c r="B408" s="17" t="s">
        <v>1013</v>
      </c>
      <c r="C408" s="17" t="s">
        <v>778</v>
      </c>
      <c r="D408" s="18">
        <v>37803</v>
      </c>
      <c r="E408" s="17" t="s">
        <v>118</v>
      </c>
      <c r="F408" s="19">
        <v>50</v>
      </c>
      <c r="G408" s="17">
        <v>30</v>
      </c>
      <c r="H408" s="17">
        <v>10</v>
      </c>
      <c r="I408" s="20">
        <f t="shared" si="124"/>
        <v>370</v>
      </c>
      <c r="J408" s="21">
        <v>47774.15</v>
      </c>
      <c r="K408" s="18">
        <v>44804</v>
      </c>
      <c r="L408" s="21">
        <v>18313.36</v>
      </c>
      <c r="M408" s="21">
        <v>29460.79</v>
      </c>
      <c r="N408" s="21">
        <v>636.98</v>
      </c>
      <c r="O408" s="21">
        <f t="shared" si="125"/>
        <v>318.49</v>
      </c>
      <c r="P408" s="21">
        <v>955.48</v>
      </c>
      <c r="Q408" s="21">
        <v>29142.29</v>
      </c>
      <c r="S408" s="21">
        <f t="shared" si="129"/>
        <v>30097.77</v>
      </c>
      <c r="T408" s="19">
        <v>62.5</v>
      </c>
      <c r="U408" s="19">
        <f t="shared" si="126"/>
        <v>12.5</v>
      </c>
      <c r="V408" s="22">
        <f t="shared" si="127"/>
        <v>150</v>
      </c>
      <c r="W408" s="5">
        <f t="shared" si="130"/>
        <v>528</v>
      </c>
      <c r="X408" s="21">
        <f t="shared" si="132"/>
        <v>57.003352272727277</v>
      </c>
      <c r="Y408" s="21">
        <f t="shared" si="133"/>
        <v>684.04022727272729</v>
      </c>
      <c r="Z408" s="21">
        <f t="shared" si="128"/>
        <v>29413.729772727274</v>
      </c>
      <c r="AA408" s="21">
        <f t="shared" si="134"/>
        <v>271.43977272727352</v>
      </c>
      <c r="AC408" s="5">
        <v>684.04022727272729</v>
      </c>
      <c r="AD408" s="5">
        <v>0</v>
      </c>
      <c r="AE408" s="5">
        <f t="shared" si="131"/>
        <v>684.04022727272729</v>
      </c>
    </row>
    <row r="409" spans="1:31" ht="12.75" customHeight="1" x14ac:dyDescent="0.35">
      <c r="A409" s="17" t="s">
        <v>1014</v>
      </c>
      <c r="B409" s="17" t="s">
        <v>1015</v>
      </c>
      <c r="C409" s="17" t="s">
        <v>781</v>
      </c>
      <c r="D409" s="18">
        <v>37803</v>
      </c>
      <c r="E409" s="17" t="s">
        <v>118</v>
      </c>
      <c r="F409" s="19">
        <v>50</v>
      </c>
      <c r="G409" s="17">
        <v>30</v>
      </c>
      <c r="H409" s="17">
        <v>10</v>
      </c>
      <c r="I409" s="20">
        <f t="shared" si="124"/>
        <v>370</v>
      </c>
      <c r="J409" s="21">
        <v>166.34</v>
      </c>
      <c r="K409" s="18">
        <v>44804</v>
      </c>
      <c r="L409" s="21">
        <v>63.83</v>
      </c>
      <c r="M409" s="21">
        <v>102.51</v>
      </c>
      <c r="N409" s="21">
        <v>2.2200000000000002</v>
      </c>
      <c r="O409" s="21">
        <f t="shared" si="125"/>
        <v>1.1100000000000001</v>
      </c>
      <c r="P409" s="21">
        <v>3.33</v>
      </c>
      <c r="Q409" s="21">
        <v>101.4</v>
      </c>
      <c r="S409" s="21">
        <f t="shared" si="129"/>
        <v>104.73</v>
      </c>
      <c r="T409" s="19">
        <v>62.5</v>
      </c>
      <c r="U409" s="19">
        <f t="shared" si="126"/>
        <v>12.5</v>
      </c>
      <c r="V409" s="22">
        <f t="shared" si="127"/>
        <v>150</v>
      </c>
      <c r="W409" s="5">
        <f t="shared" si="130"/>
        <v>528</v>
      </c>
      <c r="X409" s="21">
        <f t="shared" si="132"/>
        <v>0.19835227272727274</v>
      </c>
      <c r="Y409" s="21">
        <f t="shared" si="133"/>
        <v>2.3802272727272729</v>
      </c>
      <c r="Z409" s="21">
        <f t="shared" si="128"/>
        <v>102.34977272727274</v>
      </c>
      <c r="AA409" s="21">
        <f t="shared" si="134"/>
        <v>0.94977272727273032</v>
      </c>
      <c r="AC409" s="5">
        <v>2.3802272727272729</v>
      </c>
      <c r="AD409" s="5">
        <v>0</v>
      </c>
      <c r="AE409" s="5">
        <f t="shared" si="131"/>
        <v>2.3802272727272729</v>
      </c>
    </row>
    <row r="410" spans="1:31" ht="12.75" customHeight="1" x14ac:dyDescent="0.35">
      <c r="A410" s="17" t="s">
        <v>1016</v>
      </c>
      <c r="B410" s="17" t="s">
        <v>1017</v>
      </c>
      <c r="C410" s="17" t="s">
        <v>784</v>
      </c>
      <c r="D410" s="18">
        <v>37803</v>
      </c>
      <c r="E410" s="17" t="s">
        <v>118</v>
      </c>
      <c r="F410" s="19">
        <v>50</v>
      </c>
      <c r="G410" s="17">
        <v>30</v>
      </c>
      <c r="H410" s="17">
        <v>10</v>
      </c>
      <c r="I410" s="20">
        <f t="shared" si="124"/>
        <v>370</v>
      </c>
      <c r="J410" s="21">
        <v>191.29</v>
      </c>
      <c r="K410" s="18">
        <v>44804</v>
      </c>
      <c r="L410" s="21">
        <v>73.41</v>
      </c>
      <c r="M410" s="21">
        <v>117.88</v>
      </c>
      <c r="N410" s="21">
        <v>2.5499999999999998</v>
      </c>
      <c r="O410" s="21">
        <f t="shared" si="125"/>
        <v>1.2749999999999999</v>
      </c>
      <c r="P410" s="21">
        <v>3.83</v>
      </c>
      <c r="Q410" s="21">
        <v>116.6</v>
      </c>
      <c r="S410" s="21">
        <f t="shared" si="129"/>
        <v>120.42999999999999</v>
      </c>
      <c r="T410" s="19">
        <v>62.5</v>
      </c>
      <c r="U410" s="19">
        <f t="shared" si="126"/>
        <v>12.5</v>
      </c>
      <c r="V410" s="22">
        <f t="shared" si="127"/>
        <v>150</v>
      </c>
      <c r="W410" s="5">
        <f t="shared" si="130"/>
        <v>528</v>
      </c>
      <c r="X410" s="21">
        <f t="shared" si="132"/>
        <v>0.22808712121212119</v>
      </c>
      <c r="Y410" s="21">
        <f t="shared" si="133"/>
        <v>2.7370454545454543</v>
      </c>
      <c r="Z410" s="21">
        <f t="shared" si="128"/>
        <v>117.69295454545454</v>
      </c>
      <c r="AA410" s="21">
        <f t="shared" si="134"/>
        <v>1.0929545454545462</v>
      </c>
      <c r="AC410" s="5">
        <v>2.7370454545454543</v>
      </c>
      <c r="AD410" s="5">
        <v>0</v>
      </c>
      <c r="AE410" s="5">
        <f t="shared" si="131"/>
        <v>2.7370454545454543</v>
      </c>
    </row>
    <row r="411" spans="1:31" ht="12.75" customHeight="1" x14ac:dyDescent="0.35">
      <c r="A411" s="17" t="s">
        <v>1018</v>
      </c>
      <c r="B411" s="17" t="s">
        <v>1019</v>
      </c>
      <c r="C411" s="17" t="s">
        <v>1020</v>
      </c>
      <c r="D411" s="18">
        <v>37895</v>
      </c>
      <c r="E411" s="17" t="s">
        <v>118</v>
      </c>
      <c r="F411" s="19">
        <v>50</v>
      </c>
      <c r="G411" s="17">
        <v>31</v>
      </c>
      <c r="H411" s="17">
        <v>1</v>
      </c>
      <c r="I411" s="20">
        <f t="shared" si="124"/>
        <v>373</v>
      </c>
      <c r="J411" s="21">
        <v>5542.29</v>
      </c>
      <c r="K411" s="18">
        <v>44804</v>
      </c>
      <c r="L411" s="21">
        <v>2097.36</v>
      </c>
      <c r="M411" s="21">
        <v>3444.93</v>
      </c>
      <c r="N411" s="21">
        <v>73.900000000000006</v>
      </c>
      <c r="O411" s="21">
        <f t="shared" si="125"/>
        <v>36.950000000000003</v>
      </c>
      <c r="P411" s="21">
        <v>110.85</v>
      </c>
      <c r="Q411" s="21">
        <v>3407.98</v>
      </c>
      <c r="S411" s="21">
        <f t="shared" si="129"/>
        <v>3518.83</v>
      </c>
      <c r="T411" s="19">
        <v>62.5</v>
      </c>
      <c r="U411" s="19">
        <f t="shared" si="126"/>
        <v>12.5</v>
      </c>
      <c r="V411" s="22">
        <f t="shared" si="127"/>
        <v>150</v>
      </c>
      <c r="W411" s="5">
        <f t="shared" si="130"/>
        <v>531</v>
      </c>
      <c r="X411" s="21">
        <f t="shared" si="132"/>
        <v>6.6267984934086623</v>
      </c>
      <c r="Y411" s="21">
        <f t="shared" si="133"/>
        <v>79.521581920903941</v>
      </c>
      <c r="Z411" s="21">
        <f t="shared" si="128"/>
        <v>3439.3084180790961</v>
      </c>
      <c r="AA411" s="21">
        <f t="shared" si="134"/>
        <v>31.328418079096082</v>
      </c>
      <c r="AC411" s="5">
        <v>79.521581920903941</v>
      </c>
      <c r="AD411" s="5">
        <v>0</v>
      </c>
      <c r="AE411" s="5">
        <f t="shared" si="131"/>
        <v>79.521581920903941</v>
      </c>
    </row>
    <row r="412" spans="1:31" ht="12.75" customHeight="1" x14ac:dyDescent="0.35">
      <c r="A412" s="17" t="s">
        <v>1021</v>
      </c>
      <c r="B412" s="17" t="s">
        <v>1022</v>
      </c>
      <c r="C412" s="17" t="s">
        <v>1023</v>
      </c>
      <c r="D412" s="18">
        <v>37987</v>
      </c>
      <c r="E412" s="17" t="s">
        <v>118</v>
      </c>
      <c r="F412" s="19">
        <v>50</v>
      </c>
      <c r="G412" s="17">
        <v>31</v>
      </c>
      <c r="H412" s="17">
        <v>4</v>
      </c>
      <c r="I412" s="20">
        <f t="shared" si="124"/>
        <v>376</v>
      </c>
      <c r="J412" s="21">
        <v>61.2</v>
      </c>
      <c r="K412" s="18">
        <v>44804</v>
      </c>
      <c r="L412" s="21">
        <v>22.55</v>
      </c>
      <c r="M412" s="21">
        <v>38.65</v>
      </c>
      <c r="N412" s="21">
        <v>0.81</v>
      </c>
      <c r="O412" s="21">
        <f t="shared" si="125"/>
        <v>0.40500000000000003</v>
      </c>
      <c r="P412" s="21">
        <v>1.22</v>
      </c>
      <c r="Q412" s="21">
        <v>38.24</v>
      </c>
      <c r="S412" s="21">
        <f t="shared" si="129"/>
        <v>39.46</v>
      </c>
      <c r="T412" s="19">
        <v>62.5</v>
      </c>
      <c r="U412" s="19">
        <f t="shared" si="126"/>
        <v>12.5</v>
      </c>
      <c r="V412" s="22">
        <f t="shared" si="127"/>
        <v>150</v>
      </c>
      <c r="W412" s="5">
        <f t="shared" si="130"/>
        <v>534</v>
      </c>
      <c r="X412" s="21">
        <f t="shared" si="132"/>
        <v>7.3895131086142318E-2</v>
      </c>
      <c r="Y412" s="21">
        <f t="shared" si="133"/>
        <v>0.88674157303370782</v>
      </c>
      <c r="Z412" s="21">
        <f t="shared" si="128"/>
        <v>38.573258426966291</v>
      </c>
      <c r="AA412" s="21">
        <f t="shared" si="134"/>
        <v>0.33325842696628882</v>
      </c>
      <c r="AC412" s="5">
        <v>0.88674157303370782</v>
      </c>
      <c r="AD412" s="5">
        <v>0</v>
      </c>
      <c r="AE412" s="5">
        <f t="shared" si="131"/>
        <v>0.88674157303370782</v>
      </c>
    </row>
    <row r="413" spans="1:31" ht="12.75" customHeight="1" x14ac:dyDescent="0.35">
      <c r="A413" s="17" t="s">
        <v>1024</v>
      </c>
      <c r="B413" s="17" t="s">
        <v>1025</v>
      </c>
      <c r="C413" s="17" t="s">
        <v>1026</v>
      </c>
      <c r="D413" s="18">
        <v>37987</v>
      </c>
      <c r="E413" s="17" t="s">
        <v>118</v>
      </c>
      <c r="F413" s="19">
        <v>50</v>
      </c>
      <c r="G413" s="17">
        <v>31</v>
      </c>
      <c r="H413" s="17">
        <v>4</v>
      </c>
      <c r="I413" s="20">
        <f t="shared" si="124"/>
        <v>376</v>
      </c>
      <c r="J413" s="21">
        <v>2216.9899999999998</v>
      </c>
      <c r="K413" s="18">
        <v>44804</v>
      </c>
      <c r="L413" s="21">
        <v>827.35</v>
      </c>
      <c r="M413" s="21">
        <v>1389.64</v>
      </c>
      <c r="N413" s="21">
        <v>29.56</v>
      </c>
      <c r="O413" s="21">
        <f t="shared" si="125"/>
        <v>14.78</v>
      </c>
      <c r="P413" s="21">
        <v>44.34</v>
      </c>
      <c r="Q413" s="21">
        <v>1374.86</v>
      </c>
      <c r="S413" s="21">
        <f t="shared" si="129"/>
        <v>1419.2</v>
      </c>
      <c r="T413" s="19">
        <v>62.5</v>
      </c>
      <c r="U413" s="19">
        <f t="shared" si="126"/>
        <v>12.5</v>
      </c>
      <c r="V413" s="22">
        <f t="shared" si="127"/>
        <v>150</v>
      </c>
      <c r="W413" s="5">
        <f t="shared" si="130"/>
        <v>534</v>
      </c>
      <c r="X413" s="21">
        <f t="shared" si="132"/>
        <v>2.6576779026217228</v>
      </c>
      <c r="Y413" s="21">
        <f t="shared" si="133"/>
        <v>31.892134831460673</v>
      </c>
      <c r="Z413" s="21">
        <f t="shared" si="128"/>
        <v>1387.3078651685394</v>
      </c>
      <c r="AA413" s="21">
        <f t="shared" si="134"/>
        <v>12.447865168539465</v>
      </c>
      <c r="AC413" s="5">
        <v>31.892134831460673</v>
      </c>
      <c r="AD413" s="5">
        <v>0</v>
      </c>
      <c r="AE413" s="5">
        <f t="shared" si="131"/>
        <v>31.892134831460673</v>
      </c>
    </row>
    <row r="414" spans="1:31" ht="12.75" customHeight="1" x14ac:dyDescent="0.35">
      <c r="A414" s="17" t="s">
        <v>1027</v>
      </c>
      <c r="B414" s="17" t="s">
        <v>1028</v>
      </c>
      <c r="C414" s="17" t="s">
        <v>781</v>
      </c>
      <c r="D414" s="18">
        <v>38078</v>
      </c>
      <c r="E414" s="17" t="s">
        <v>118</v>
      </c>
      <c r="F414" s="19">
        <v>50</v>
      </c>
      <c r="G414" s="17">
        <v>31</v>
      </c>
      <c r="H414" s="17">
        <v>7</v>
      </c>
      <c r="I414" s="20">
        <f t="shared" si="124"/>
        <v>379</v>
      </c>
      <c r="J414" s="21">
        <v>3946.8</v>
      </c>
      <c r="K414" s="18">
        <v>44804</v>
      </c>
      <c r="L414" s="21">
        <v>1453.81</v>
      </c>
      <c r="M414" s="21">
        <v>2492.9899999999998</v>
      </c>
      <c r="N414" s="21">
        <v>52.62</v>
      </c>
      <c r="O414" s="21">
        <f t="shared" si="125"/>
        <v>26.31</v>
      </c>
      <c r="P414" s="21">
        <v>78.94</v>
      </c>
      <c r="Q414" s="21">
        <v>2466.67</v>
      </c>
      <c r="S414" s="21">
        <f t="shared" si="129"/>
        <v>2545.6099999999997</v>
      </c>
      <c r="T414" s="19">
        <v>62.5</v>
      </c>
      <c r="U414" s="19">
        <f t="shared" si="126"/>
        <v>12.5</v>
      </c>
      <c r="V414" s="22">
        <f t="shared" si="127"/>
        <v>150</v>
      </c>
      <c r="W414" s="5">
        <f t="shared" si="130"/>
        <v>537</v>
      </c>
      <c r="X414" s="21">
        <f t="shared" si="132"/>
        <v>4.7404283054003722</v>
      </c>
      <c r="Y414" s="21">
        <f t="shared" si="133"/>
        <v>56.88513966480447</v>
      </c>
      <c r="Z414" s="21">
        <f t="shared" si="128"/>
        <v>2488.724860335195</v>
      </c>
      <c r="AA414" s="21">
        <f t="shared" si="134"/>
        <v>22.054860335194917</v>
      </c>
      <c r="AC414" s="5">
        <v>56.88513966480447</v>
      </c>
      <c r="AD414" s="5">
        <v>0</v>
      </c>
      <c r="AE414" s="5">
        <f t="shared" si="131"/>
        <v>56.88513966480447</v>
      </c>
    </row>
    <row r="415" spans="1:31" ht="12.75" customHeight="1" x14ac:dyDescent="0.35">
      <c r="A415" s="17" t="s">
        <v>1029</v>
      </c>
      <c r="B415" s="17" t="s">
        <v>1030</v>
      </c>
      <c r="C415" s="17" t="s">
        <v>1031</v>
      </c>
      <c r="D415" s="18">
        <v>38078</v>
      </c>
      <c r="E415" s="17" t="s">
        <v>118</v>
      </c>
      <c r="F415" s="19">
        <v>50</v>
      </c>
      <c r="G415" s="17">
        <v>31</v>
      </c>
      <c r="H415" s="17">
        <v>7</v>
      </c>
      <c r="I415" s="20">
        <f t="shared" si="124"/>
        <v>379</v>
      </c>
      <c r="J415" s="21">
        <v>1503.28</v>
      </c>
      <c r="K415" s="18">
        <v>44804</v>
      </c>
      <c r="L415" s="21">
        <v>553.79</v>
      </c>
      <c r="M415" s="21">
        <v>949.49</v>
      </c>
      <c r="N415" s="21">
        <v>20.04</v>
      </c>
      <c r="O415" s="21">
        <f t="shared" si="125"/>
        <v>10.02</v>
      </c>
      <c r="P415" s="21">
        <v>30.07</v>
      </c>
      <c r="Q415" s="21">
        <v>939.46</v>
      </c>
      <c r="S415" s="21">
        <f t="shared" si="129"/>
        <v>969.53</v>
      </c>
      <c r="T415" s="19">
        <v>62.5</v>
      </c>
      <c r="U415" s="19">
        <f t="shared" si="126"/>
        <v>12.5</v>
      </c>
      <c r="V415" s="22">
        <f t="shared" si="127"/>
        <v>150</v>
      </c>
      <c r="W415" s="5">
        <f t="shared" si="130"/>
        <v>537</v>
      </c>
      <c r="X415" s="21">
        <f t="shared" si="132"/>
        <v>1.8054562383612662</v>
      </c>
      <c r="Y415" s="21">
        <f t="shared" si="133"/>
        <v>21.665474860335195</v>
      </c>
      <c r="Z415" s="21">
        <f t="shared" si="128"/>
        <v>947.86452513966481</v>
      </c>
      <c r="AA415" s="21">
        <f t="shared" si="134"/>
        <v>8.40452513966477</v>
      </c>
      <c r="AC415" s="5">
        <v>21.665474860335195</v>
      </c>
      <c r="AD415" s="5">
        <v>0</v>
      </c>
      <c r="AE415" s="5">
        <f t="shared" si="131"/>
        <v>21.665474860335195</v>
      </c>
    </row>
    <row r="416" spans="1:31" ht="12.75" customHeight="1" x14ac:dyDescent="0.35">
      <c r="A416" s="17" t="s">
        <v>1032</v>
      </c>
      <c r="B416" s="17" t="s">
        <v>1033</v>
      </c>
      <c r="C416" s="17" t="s">
        <v>902</v>
      </c>
      <c r="D416" s="18">
        <v>38078</v>
      </c>
      <c r="E416" s="17" t="s">
        <v>118</v>
      </c>
      <c r="F416" s="19">
        <v>50</v>
      </c>
      <c r="G416" s="17">
        <v>31</v>
      </c>
      <c r="H416" s="17">
        <v>7</v>
      </c>
      <c r="I416" s="20">
        <f t="shared" si="124"/>
        <v>379</v>
      </c>
      <c r="J416" s="21">
        <v>700</v>
      </c>
      <c r="K416" s="18">
        <v>44804</v>
      </c>
      <c r="L416" s="21">
        <v>257.83999999999997</v>
      </c>
      <c r="M416" s="21">
        <v>442.16</v>
      </c>
      <c r="N416" s="21">
        <v>9.33</v>
      </c>
      <c r="O416" s="21">
        <f t="shared" si="125"/>
        <v>4.665</v>
      </c>
      <c r="P416" s="21">
        <v>14</v>
      </c>
      <c r="Q416" s="21">
        <v>437.49</v>
      </c>
      <c r="S416" s="21">
        <f t="shared" si="129"/>
        <v>451.49</v>
      </c>
      <c r="T416" s="19">
        <v>62.5</v>
      </c>
      <c r="U416" s="19">
        <f t="shared" si="126"/>
        <v>12.5</v>
      </c>
      <c r="V416" s="22">
        <f t="shared" si="127"/>
        <v>150</v>
      </c>
      <c r="W416" s="5">
        <f t="shared" si="130"/>
        <v>537</v>
      </c>
      <c r="X416" s="21">
        <f t="shared" si="132"/>
        <v>0.84076350093109875</v>
      </c>
      <c r="Y416" s="21">
        <f t="shared" si="133"/>
        <v>10.089162011173185</v>
      </c>
      <c r="Z416" s="21">
        <f t="shared" si="128"/>
        <v>441.40083798882682</v>
      </c>
      <c r="AA416" s="21">
        <f t="shared" si="134"/>
        <v>3.9108379888268132</v>
      </c>
      <c r="AC416" s="5">
        <v>10.089162011173185</v>
      </c>
      <c r="AD416" s="5">
        <v>0</v>
      </c>
      <c r="AE416" s="5">
        <f t="shared" si="131"/>
        <v>10.089162011173185</v>
      </c>
    </row>
    <row r="417" spans="1:31" ht="12.75" customHeight="1" x14ac:dyDescent="0.35">
      <c r="A417" s="17" t="s">
        <v>1034</v>
      </c>
      <c r="B417" s="17" t="s">
        <v>1035</v>
      </c>
      <c r="C417" s="17" t="s">
        <v>838</v>
      </c>
      <c r="D417" s="18">
        <v>38078</v>
      </c>
      <c r="E417" s="17" t="s">
        <v>118</v>
      </c>
      <c r="F417" s="19">
        <v>50</v>
      </c>
      <c r="G417" s="17">
        <v>31</v>
      </c>
      <c r="H417" s="17">
        <v>7</v>
      </c>
      <c r="I417" s="20">
        <f t="shared" si="124"/>
        <v>379</v>
      </c>
      <c r="J417" s="21">
        <v>503.97</v>
      </c>
      <c r="K417" s="18">
        <v>44804</v>
      </c>
      <c r="L417" s="21">
        <v>185.64</v>
      </c>
      <c r="M417" s="21">
        <v>318.33</v>
      </c>
      <c r="N417" s="21">
        <v>6.72</v>
      </c>
      <c r="O417" s="21">
        <f t="shared" si="125"/>
        <v>3.36</v>
      </c>
      <c r="P417" s="21">
        <v>10.08</v>
      </c>
      <c r="Q417" s="21">
        <v>314.97000000000003</v>
      </c>
      <c r="S417" s="21">
        <f t="shared" si="129"/>
        <v>325.05</v>
      </c>
      <c r="T417" s="19">
        <v>62.5</v>
      </c>
      <c r="U417" s="19">
        <f t="shared" si="126"/>
        <v>12.5</v>
      </c>
      <c r="V417" s="22">
        <f t="shared" si="127"/>
        <v>150</v>
      </c>
      <c r="W417" s="5">
        <f t="shared" si="130"/>
        <v>537</v>
      </c>
      <c r="X417" s="21">
        <f t="shared" si="132"/>
        <v>0.60530726256983247</v>
      </c>
      <c r="Y417" s="21">
        <f t="shared" si="133"/>
        <v>7.2636871508379901</v>
      </c>
      <c r="Z417" s="21">
        <f t="shared" si="128"/>
        <v>317.78631284916202</v>
      </c>
      <c r="AA417" s="21">
        <f t="shared" si="134"/>
        <v>2.8163128491619887</v>
      </c>
      <c r="AC417" s="5">
        <v>7.2636871508379901</v>
      </c>
      <c r="AD417" s="5">
        <v>0</v>
      </c>
      <c r="AE417" s="5">
        <f t="shared" si="131"/>
        <v>7.2636871508379901</v>
      </c>
    </row>
    <row r="418" spans="1:31" ht="12.75" customHeight="1" x14ac:dyDescent="0.35">
      <c r="A418" s="17" t="s">
        <v>1036</v>
      </c>
      <c r="B418" s="17" t="s">
        <v>1037</v>
      </c>
      <c r="C418" s="17" t="s">
        <v>784</v>
      </c>
      <c r="D418" s="18">
        <v>38078</v>
      </c>
      <c r="E418" s="17" t="s">
        <v>118</v>
      </c>
      <c r="F418" s="19">
        <v>50</v>
      </c>
      <c r="G418" s="17">
        <v>31</v>
      </c>
      <c r="H418" s="17">
        <v>7</v>
      </c>
      <c r="I418" s="20">
        <f t="shared" si="124"/>
        <v>379</v>
      </c>
      <c r="J418" s="21">
        <v>1984.4</v>
      </c>
      <c r="K418" s="18">
        <v>44804</v>
      </c>
      <c r="L418" s="21">
        <v>730.97</v>
      </c>
      <c r="M418" s="21">
        <v>1253.43</v>
      </c>
      <c r="N418" s="21">
        <v>26.46</v>
      </c>
      <c r="O418" s="21">
        <f t="shared" si="125"/>
        <v>13.23</v>
      </c>
      <c r="P418" s="21">
        <v>39.69</v>
      </c>
      <c r="Q418" s="21">
        <v>1240.2</v>
      </c>
      <c r="S418" s="21">
        <f t="shared" si="129"/>
        <v>1279.8900000000001</v>
      </c>
      <c r="T418" s="19">
        <v>62.5</v>
      </c>
      <c r="U418" s="19">
        <f t="shared" si="126"/>
        <v>12.5</v>
      </c>
      <c r="V418" s="22">
        <f t="shared" si="127"/>
        <v>150</v>
      </c>
      <c r="W418" s="5">
        <f t="shared" si="130"/>
        <v>537</v>
      </c>
      <c r="X418" s="21">
        <f t="shared" si="132"/>
        <v>2.3834078212290506</v>
      </c>
      <c r="Y418" s="21">
        <f t="shared" si="133"/>
        <v>28.600893854748605</v>
      </c>
      <c r="Z418" s="21">
        <f t="shared" si="128"/>
        <v>1251.2891061452515</v>
      </c>
      <c r="AA418" s="21">
        <f t="shared" si="134"/>
        <v>11.089106145251435</v>
      </c>
      <c r="AC418" s="5">
        <v>28.600893854748605</v>
      </c>
      <c r="AD418" s="5">
        <v>0</v>
      </c>
      <c r="AE418" s="5">
        <f t="shared" si="131"/>
        <v>28.600893854748605</v>
      </c>
    </row>
    <row r="419" spans="1:31" ht="12.75" customHeight="1" x14ac:dyDescent="0.35">
      <c r="A419" s="17" t="s">
        <v>1038</v>
      </c>
      <c r="B419" s="17" t="s">
        <v>1039</v>
      </c>
      <c r="C419" s="17" t="s">
        <v>1040</v>
      </c>
      <c r="D419" s="18">
        <v>38078</v>
      </c>
      <c r="E419" s="17" t="s">
        <v>118</v>
      </c>
      <c r="F419" s="19">
        <v>50</v>
      </c>
      <c r="G419" s="17">
        <v>31</v>
      </c>
      <c r="H419" s="17">
        <v>7</v>
      </c>
      <c r="I419" s="20">
        <f t="shared" si="124"/>
        <v>379</v>
      </c>
      <c r="J419" s="21">
        <v>643.32000000000005</v>
      </c>
      <c r="K419" s="18">
        <v>44804</v>
      </c>
      <c r="L419" s="21">
        <v>237.02</v>
      </c>
      <c r="M419" s="21">
        <v>406.3</v>
      </c>
      <c r="N419" s="21">
        <v>8.58</v>
      </c>
      <c r="O419" s="21">
        <f t="shared" si="125"/>
        <v>4.29</v>
      </c>
      <c r="P419" s="21">
        <v>12.87</v>
      </c>
      <c r="Q419" s="21">
        <v>402.01</v>
      </c>
      <c r="S419" s="21">
        <f t="shared" si="129"/>
        <v>414.88</v>
      </c>
      <c r="T419" s="19">
        <v>62.5</v>
      </c>
      <c r="U419" s="19">
        <f t="shared" si="126"/>
        <v>12.5</v>
      </c>
      <c r="V419" s="22">
        <f t="shared" si="127"/>
        <v>150</v>
      </c>
      <c r="W419" s="5">
        <f t="shared" si="130"/>
        <v>537</v>
      </c>
      <c r="X419" s="21">
        <f t="shared" si="132"/>
        <v>0.77258845437616386</v>
      </c>
      <c r="Y419" s="21">
        <f t="shared" si="133"/>
        <v>9.2710614525139654</v>
      </c>
      <c r="Z419" s="21">
        <f t="shared" si="128"/>
        <v>405.60893854748605</v>
      </c>
      <c r="AA419" s="21">
        <f t="shared" si="134"/>
        <v>3.5989385474860569</v>
      </c>
      <c r="AC419" s="5">
        <v>9.2710614525139654</v>
      </c>
      <c r="AD419" s="5">
        <v>0</v>
      </c>
      <c r="AE419" s="5">
        <f t="shared" si="131"/>
        <v>9.2710614525139654</v>
      </c>
    </row>
    <row r="420" spans="1:31" ht="12.75" customHeight="1" x14ac:dyDescent="0.35">
      <c r="A420" s="17" t="s">
        <v>1041</v>
      </c>
      <c r="B420" s="17" t="s">
        <v>1042</v>
      </c>
      <c r="C420" s="17" t="s">
        <v>1043</v>
      </c>
      <c r="D420" s="18">
        <v>38078</v>
      </c>
      <c r="E420" s="17" t="s">
        <v>118</v>
      </c>
      <c r="F420" s="19">
        <v>50</v>
      </c>
      <c r="G420" s="17">
        <v>31</v>
      </c>
      <c r="H420" s="17">
        <v>7</v>
      </c>
      <c r="I420" s="20">
        <f t="shared" si="124"/>
        <v>379</v>
      </c>
      <c r="J420" s="21">
        <v>1630.55</v>
      </c>
      <c r="K420" s="18">
        <v>44804</v>
      </c>
      <c r="L420" s="21">
        <v>600.58000000000004</v>
      </c>
      <c r="M420" s="21">
        <v>1029.97</v>
      </c>
      <c r="N420" s="21">
        <v>21.74</v>
      </c>
      <c r="O420" s="21">
        <f t="shared" si="125"/>
        <v>10.87</v>
      </c>
      <c r="P420" s="21">
        <v>32.61</v>
      </c>
      <c r="Q420" s="21">
        <v>1019.1</v>
      </c>
      <c r="S420" s="21">
        <f t="shared" si="129"/>
        <v>1051.71</v>
      </c>
      <c r="T420" s="19">
        <v>62.5</v>
      </c>
      <c r="U420" s="19">
        <f t="shared" si="126"/>
        <v>12.5</v>
      </c>
      <c r="V420" s="22">
        <f t="shared" si="127"/>
        <v>150</v>
      </c>
      <c r="W420" s="5">
        <f t="shared" si="130"/>
        <v>537</v>
      </c>
      <c r="X420" s="21">
        <f t="shared" si="132"/>
        <v>1.9584916201117319</v>
      </c>
      <c r="Y420" s="21">
        <f t="shared" si="133"/>
        <v>23.501899441340782</v>
      </c>
      <c r="Z420" s="21">
        <f t="shared" si="128"/>
        <v>1028.2081005586592</v>
      </c>
      <c r="AA420" s="21">
        <f t="shared" si="134"/>
        <v>9.1081005586592028</v>
      </c>
      <c r="AC420" s="5">
        <v>23.501899441340782</v>
      </c>
      <c r="AD420" s="5">
        <v>0</v>
      </c>
      <c r="AE420" s="5">
        <f t="shared" si="131"/>
        <v>23.501899441340782</v>
      </c>
    </row>
    <row r="421" spans="1:31" ht="12.75" customHeight="1" x14ac:dyDescent="0.35">
      <c r="A421" s="17" t="s">
        <v>1044</v>
      </c>
      <c r="B421" s="17" t="s">
        <v>1045</v>
      </c>
      <c r="C421" s="17" t="s">
        <v>1046</v>
      </c>
      <c r="D421" s="18">
        <v>38078</v>
      </c>
      <c r="E421" s="17" t="s">
        <v>118</v>
      </c>
      <c r="F421" s="19">
        <v>50</v>
      </c>
      <c r="G421" s="17">
        <v>31</v>
      </c>
      <c r="H421" s="17">
        <v>7</v>
      </c>
      <c r="I421" s="20">
        <f t="shared" ref="I421:I484" si="135">(G421*12)+H421</f>
        <v>379</v>
      </c>
      <c r="J421" s="21">
        <v>5268.46</v>
      </c>
      <c r="K421" s="18">
        <v>44804</v>
      </c>
      <c r="L421" s="21">
        <v>1940.07</v>
      </c>
      <c r="M421" s="21">
        <v>3328.39</v>
      </c>
      <c r="N421" s="21">
        <v>70.239999999999995</v>
      </c>
      <c r="O421" s="21">
        <f t="shared" ref="O421:O484" si="136">+N421/8*4</f>
        <v>35.119999999999997</v>
      </c>
      <c r="P421" s="21">
        <v>105.37</v>
      </c>
      <c r="Q421" s="21">
        <v>3293.26</v>
      </c>
      <c r="S421" s="21">
        <f t="shared" si="129"/>
        <v>3398.6299999999997</v>
      </c>
      <c r="T421" s="19">
        <v>62.5</v>
      </c>
      <c r="U421" s="19">
        <f t="shared" ref="U421:U484" si="137">+T421-F421</f>
        <v>12.5</v>
      </c>
      <c r="V421" s="22">
        <f t="shared" ref="V421:V484" si="138">+U421*12</f>
        <v>150</v>
      </c>
      <c r="W421" s="5">
        <f t="shared" si="130"/>
        <v>537</v>
      </c>
      <c r="X421" s="21">
        <f t="shared" si="132"/>
        <v>6.3289199255121034</v>
      </c>
      <c r="Y421" s="21">
        <f t="shared" si="133"/>
        <v>75.94703910614524</v>
      </c>
      <c r="Z421" s="21">
        <f t="shared" ref="Z421:Z484" si="139">+S421-Y421</f>
        <v>3322.6829608938542</v>
      </c>
      <c r="AA421" s="21">
        <f t="shared" si="134"/>
        <v>29.422960893853997</v>
      </c>
      <c r="AC421" s="5">
        <v>75.94703910614524</v>
      </c>
      <c r="AD421" s="5">
        <v>0</v>
      </c>
      <c r="AE421" s="5">
        <f t="shared" si="131"/>
        <v>75.94703910614524</v>
      </c>
    </row>
    <row r="422" spans="1:31" ht="12.75" customHeight="1" x14ac:dyDescent="0.35">
      <c r="A422" s="17" t="s">
        <v>1047</v>
      </c>
      <c r="B422" s="17" t="s">
        <v>1048</v>
      </c>
      <c r="C422" s="17" t="s">
        <v>1049</v>
      </c>
      <c r="D422" s="18">
        <v>38047</v>
      </c>
      <c r="E422" s="17" t="s">
        <v>118</v>
      </c>
      <c r="F422" s="19">
        <v>50</v>
      </c>
      <c r="G422" s="17">
        <v>31</v>
      </c>
      <c r="H422" s="17">
        <v>6</v>
      </c>
      <c r="I422" s="20">
        <f t="shared" si="135"/>
        <v>378</v>
      </c>
      <c r="J422" s="21">
        <v>4675</v>
      </c>
      <c r="K422" s="18">
        <v>44804</v>
      </c>
      <c r="L422" s="21">
        <v>1729.75</v>
      </c>
      <c r="M422" s="21">
        <v>2945.25</v>
      </c>
      <c r="N422" s="21">
        <v>62.33</v>
      </c>
      <c r="O422" s="21">
        <f t="shared" si="136"/>
        <v>31.164999999999999</v>
      </c>
      <c r="P422" s="21">
        <v>93.5</v>
      </c>
      <c r="Q422" s="21">
        <v>2914.08</v>
      </c>
      <c r="S422" s="21">
        <f t="shared" ref="S422:S485" si="140">+M422+N422</f>
        <v>3007.58</v>
      </c>
      <c r="T422" s="19">
        <v>62.5</v>
      </c>
      <c r="U422" s="19">
        <f t="shared" si="137"/>
        <v>12.5</v>
      </c>
      <c r="V422" s="22">
        <f t="shared" si="138"/>
        <v>150</v>
      </c>
      <c r="W422" s="5">
        <f t="shared" ref="W422:W485" si="141">+I422+8+V422</f>
        <v>536</v>
      </c>
      <c r="X422" s="21">
        <f t="shared" si="132"/>
        <v>5.6111567164179101</v>
      </c>
      <c r="Y422" s="21">
        <f t="shared" si="133"/>
        <v>67.333880597014925</v>
      </c>
      <c r="Z422" s="21">
        <f t="shared" si="139"/>
        <v>2940.2461194029852</v>
      </c>
      <c r="AA422" s="21">
        <f t="shared" si="134"/>
        <v>26.16611940298526</v>
      </c>
      <c r="AC422" s="5">
        <v>67.333880597014925</v>
      </c>
      <c r="AD422" s="5">
        <v>0</v>
      </c>
      <c r="AE422" s="5">
        <f t="shared" ref="AE422:AE485" si="142">+AC422+AD422</f>
        <v>67.333880597014925</v>
      </c>
    </row>
    <row r="423" spans="1:31" ht="12.75" customHeight="1" x14ac:dyDescent="0.35">
      <c r="A423" s="17" t="s">
        <v>1050</v>
      </c>
      <c r="B423" s="17" t="s">
        <v>1051</v>
      </c>
      <c r="C423" s="17" t="s">
        <v>838</v>
      </c>
      <c r="D423" s="18">
        <v>38078</v>
      </c>
      <c r="E423" s="17" t="s">
        <v>118</v>
      </c>
      <c r="F423" s="19">
        <v>50</v>
      </c>
      <c r="G423" s="17">
        <v>31</v>
      </c>
      <c r="H423" s="17">
        <v>7</v>
      </c>
      <c r="I423" s="20">
        <f t="shared" si="135"/>
        <v>379</v>
      </c>
      <c r="J423" s="21">
        <v>551</v>
      </c>
      <c r="K423" s="18">
        <v>44804</v>
      </c>
      <c r="L423" s="21">
        <v>202.96</v>
      </c>
      <c r="M423" s="21">
        <v>348.04</v>
      </c>
      <c r="N423" s="21">
        <v>7.34</v>
      </c>
      <c r="O423" s="21">
        <f t="shared" si="136"/>
        <v>3.67</v>
      </c>
      <c r="P423" s="21">
        <v>11.02</v>
      </c>
      <c r="Q423" s="21">
        <v>344.36</v>
      </c>
      <c r="S423" s="21">
        <f t="shared" si="140"/>
        <v>355.38</v>
      </c>
      <c r="T423" s="19">
        <v>62.5</v>
      </c>
      <c r="U423" s="19">
        <f t="shared" si="137"/>
        <v>12.5</v>
      </c>
      <c r="V423" s="22">
        <f t="shared" si="138"/>
        <v>150</v>
      </c>
      <c r="W423" s="5">
        <f t="shared" si="141"/>
        <v>537</v>
      </c>
      <c r="X423" s="21">
        <f t="shared" si="132"/>
        <v>0.66178770949720667</v>
      </c>
      <c r="Y423" s="21">
        <f t="shared" si="133"/>
        <v>7.94145251396648</v>
      </c>
      <c r="Z423" s="21">
        <f t="shared" si="139"/>
        <v>347.43854748603354</v>
      </c>
      <c r="AA423" s="21">
        <f t="shared" si="134"/>
        <v>3.0785474860335285</v>
      </c>
      <c r="AC423" s="5">
        <v>7.94145251396648</v>
      </c>
      <c r="AD423" s="5">
        <v>0</v>
      </c>
      <c r="AE423" s="5">
        <f t="shared" si="142"/>
        <v>7.94145251396648</v>
      </c>
    </row>
    <row r="424" spans="1:31" ht="12.75" customHeight="1" x14ac:dyDescent="0.35">
      <c r="A424" s="17" t="s">
        <v>1052</v>
      </c>
      <c r="B424" s="17" t="s">
        <v>1053</v>
      </c>
      <c r="C424" s="17" t="s">
        <v>812</v>
      </c>
      <c r="D424" s="18">
        <v>38078</v>
      </c>
      <c r="E424" s="17" t="s">
        <v>118</v>
      </c>
      <c r="F424" s="19">
        <v>50</v>
      </c>
      <c r="G424" s="17">
        <v>31</v>
      </c>
      <c r="H424" s="17">
        <v>7</v>
      </c>
      <c r="I424" s="20">
        <f t="shared" si="135"/>
        <v>379</v>
      </c>
      <c r="J424" s="21">
        <v>1149</v>
      </c>
      <c r="K424" s="18">
        <v>44804</v>
      </c>
      <c r="L424" s="21">
        <v>423.23</v>
      </c>
      <c r="M424" s="21">
        <v>725.77</v>
      </c>
      <c r="N424" s="21">
        <v>15.32</v>
      </c>
      <c r="O424" s="21">
        <f t="shared" si="136"/>
        <v>7.66</v>
      </c>
      <c r="P424" s="21">
        <v>22.98</v>
      </c>
      <c r="Q424" s="21">
        <v>718.11</v>
      </c>
      <c r="S424" s="21">
        <f t="shared" si="140"/>
        <v>741.09</v>
      </c>
      <c r="T424" s="19">
        <v>62.5</v>
      </c>
      <c r="U424" s="19">
        <f t="shared" si="137"/>
        <v>12.5</v>
      </c>
      <c r="V424" s="22">
        <f t="shared" si="138"/>
        <v>150</v>
      </c>
      <c r="W424" s="5">
        <f t="shared" si="141"/>
        <v>537</v>
      </c>
      <c r="X424" s="21">
        <f t="shared" si="132"/>
        <v>1.3800558659217879</v>
      </c>
      <c r="Y424" s="21">
        <f t="shared" si="133"/>
        <v>16.560670391061453</v>
      </c>
      <c r="Z424" s="21">
        <f t="shared" si="139"/>
        <v>724.52932960893861</v>
      </c>
      <c r="AA424" s="21">
        <f t="shared" si="134"/>
        <v>6.4193296089385967</v>
      </c>
      <c r="AC424" s="5">
        <v>16.560670391061453</v>
      </c>
      <c r="AD424" s="5">
        <v>0</v>
      </c>
      <c r="AE424" s="5">
        <f t="shared" si="142"/>
        <v>16.560670391061453</v>
      </c>
    </row>
    <row r="425" spans="1:31" ht="12.75" customHeight="1" x14ac:dyDescent="0.35">
      <c r="A425" s="17" t="s">
        <v>1054</v>
      </c>
      <c r="B425" s="17" t="s">
        <v>1055</v>
      </c>
      <c r="C425" s="17" t="s">
        <v>1043</v>
      </c>
      <c r="D425" s="18">
        <v>38169</v>
      </c>
      <c r="E425" s="17" t="s">
        <v>118</v>
      </c>
      <c r="F425" s="19">
        <v>50</v>
      </c>
      <c r="G425" s="17">
        <v>31</v>
      </c>
      <c r="H425" s="17">
        <v>10</v>
      </c>
      <c r="I425" s="20">
        <f t="shared" si="135"/>
        <v>382</v>
      </c>
      <c r="J425" s="21">
        <v>1182.6300000000001</v>
      </c>
      <c r="K425" s="18">
        <v>44804</v>
      </c>
      <c r="L425" s="21">
        <v>429.64</v>
      </c>
      <c r="M425" s="21">
        <v>752.99</v>
      </c>
      <c r="N425" s="21">
        <v>15.76</v>
      </c>
      <c r="O425" s="21">
        <f t="shared" si="136"/>
        <v>7.88</v>
      </c>
      <c r="P425" s="21">
        <v>23.65</v>
      </c>
      <c r="Q425" s="21">
        <v>745.1</v>
      </c>
      <c r="S425" s="21">
        <f t="shared" si="140"/>
        <v>768.75</v>
      </c>
      <c r="T425" s="19">
        <v>62.5</v>
      </c>
      <c r="U425" s="19">
        <f t="shared" si="137"/>
        <v>12.5</v>
      </c>
      <c r="V425" s="22">
        <f t="shared" si="138"/>
        <v>150</v>
      </c>
      <c r="W425" s="5">
        <f t="shared" si="141"/>
        <v>540</v>
      </c>
      <c r="X425" s="21">
        <f t="shared" ref="X425:X488" si="143">+S425/W425</f>
        <v>1.4236111111111112</v>
      </c>
      <c r="Y425" s="21">
        <f t="shared" ref="Y425:Y488" si="144">+X425*12</f>
        <v>17.083333333333336</v>
      </c>
      <c r="Z425" s="21">
        <f t="shared" si="139"/>
        <v>751.66666666666663</v>
      </c>
      <c r="AA425" s="21">
        <f t="shared" si="134"/>
        <v>6.566666666666606</v>
      </c>
      <c r="AC425" s="5">
        <v>17.083333333333336</v>
      </c>
      <c r="AD425" s="5">
        <v>0</v>
      </c>
      <c r="AE425" s="5">
        <f t="shared" si="142"/>
        <v>17.083333333333336</v>
      </c>
    </row>
    <row r="426" spans="1:31" ht="12.75" customHeight="1" x14ac:dyDescent="0.35">
      <c r="A426" s="17" t="s">
        <v>1056</v>
      </c>
      <c r="B426" s="17" t="s">
        <v>1057</v>
      </c>
      <c r="C426" s="17" t="s">
        <v>1046</v>
      </c>
      <c r="D426" s="18">
        <v>38169</v>
      </c>
      <c r="E426" s="17" t="s">
        <v>118</v>
      </c>
      <c r="F426" s="19">
        <v>50</v>
      </c>
      <c r="G426" s="17">
        <v>31</v>
      </c>
      <c r="H426" s="17">
        <v>10</v>
      </c>
      <c r="I426" s="20">
        <f t="shared" si="135"/>
        <v>382</v>
      </c>
      <c r="J426" s="21">
        <v>1129.26</v>
      </c>
      <c r="K426" s="18">
        <v>44804</v>
      </c>
      <c r="L426" s="21">
        <v>410.38</v>
      </c>
      <c r="M426" s="21">
        <v>718.88</v>
      </c>
      <c r="N426" s="21">
        <v>15.06</v>
      </c>
      <c r="O426" s="21">
        <f t="shared" si="136"/>
        <v>7.53</v>
      </c>
      <c r="P426" s="21">
        <v>22.59</v>
      </c>
      <c r="Q426" s="21">
        <v>711.35</v>
      </c>
      <c r="S426" s="21">
        <f t="shared" si="140"/>
        <v>733.93999999999994</v>
      </c>
      <c r="T426" s="19">
        <v>62.5</v>
      </c>
      <c r="U426" s="19">
        <f t="shared" si="137"/>
        <v>12.5</v>
      </c>
      <c r="V426" s="22">
        <f t="shared" si="138"/>
        <v>150</v>
      </c>
      <c r="W426" s="5">
        <f t="shared" si="141"/>
        <v>540</v>
      </c>
      <c r="X426" s="21">
        <f t="shared" si="143"/>
        <v>1.359148148148148</v>
      </c>
      <c r="Y426" s="21">
        <f t="shared" si="144"/>
        <v>16.309777777777775</v>
      </c>
      <c r="Z426" s="21">
        <f t="shared" si="139"/>
        <v>717.63022222222219</v>
      </c>
      <c r="AA426" s="21">
        <f t="shared" ref="AA426:AA489" si="145">+Z426-Q426</f>
        <v>6.2802222222221644</v>
      </c>
      <c r="AC426" s="5">
        <v>16.309777777777775</v>
      </c>
      <c r="AD426" s="5">
        <v>0</v>
      </c>
      <c r="AE426" s="5">
        <f t="shared" si="142"/>
        <v>16.309777777777775</v>
      </c>
    </row>
    <row r="427" spans="1:31" ht="12.75" customHeight="1" x14ac:dyDescent="0.35">
      <c r="A427" s="17" t="s">
        <v>1058</v>
      </c>
      <c r="B427" s="17" t="s">
        <v>1059</v>
      </c>
      <c r="C427" s="17" t="s">
        <v>1060</v>
      </c>
      <c r="D427" s="18">
        <v>38261</v>
      </c>
      <c r="E427" s="17" t="s">
        <v>118</v>
      </c>
      <c r="F427" s="19">
        <v>50</v>
      </c>
      <c r="G427" s="17">
        <v>32</v>
      </c>
      <c r="H427" s="17">
        <v>1</v>
      </c>
      <c r="I427" s="20">
        <f t="shared" si="135"/>
        <v>385</v>
      </c>
      <c r="J427" s="21">
        <v>662.78</v>
      </c>
      <c r="K427" s="18">
        <v>44804</v>
      </c>
      <c r="L427" s="21">
        <v>237.58</v>
      </c>
      <c r="M427" s="21">
        <v>425.2</v>
      </c>
      <c r="N427" s="21">
        <v>8.84</v>
      </c>
      <c r="O427" s="21">
        <f t="shared" si="136"/>
        <v>4.42</v>
      </c>
      <c r="P427" s="21">
        <v>13.26</v>
      </c>
      <c r="Q427" s="21">
        <v>420.78</v>
      </c>
      <c r="S427" s="21">
        <f t="shared" si="140"/>
        <v>434.03999999999996</v>
      </c>
      <c r="T427" s="19">
        <v>62.5</v>
      </c>
      <c r="U427" s="19">
        <f t="shared" si="137"/>
        <v>12.5</v>
      </c>
      <c r="V427" s="22">
        <f t="shared" si="138"/>
        <v>150</v>
      </c>
      <c r="W427" s="5">
        <f t="shared" si="141"/>
        <v>543</v>
      </c>
      <c r="X427" s="21">
        <f t="shared" si="143"/>
        <v>0.79933701657458556</v>
      </c>
      <c r="Y427" s="21">
        <f t="shared" si="144"/>
        <v>9.5920441988950262</v>
      </c>
      <c r="Z427" s="21">
        <f t="shared" si="139"/>
        <v>424.44795580110491</v>
      </c>
      <c r="AA427" s="21">
        <f t="shared" si="145"/>
        <v>3.667955801104938</v>
      </c>
      <c r="AC427" s="5">
        <v>9.5920441988950262</v>
      </c>
      <c r="AD427" s="5">
        <v>0</v>
      </c>
      <c r="AE427" s="5">
        <f t="shared" si="142"/>
        <v>9.5920441988950262</v>
      </c>
    </row>
    <row r="428" spans="1:31" ht="12.75" customHeight="1" x14ac:dyDescent="0.35">
      <c r="A428" s="17" t="s">
        <v>1061</v>
      </c>
      <c r="B428" s="17" t="s">
        <v>1062</v>
      </c>
      <c r="C428" s="17" t="s">
        <v>626</v>
      </c>
      <c r="D428" s="18">
        <v>38078</v>
      </c>
      <c r="E428" s="17" t="s">
        <v>118</v>
      </c>
      <c r="F428" s="19">
        <v>50</v>
      </c>
      <c r="G428" s="17">
        <v>31</v>
      </c>
      <c r="H428" s="17">
        <v>7</v>
      </c>
      <c r="I428" s="20">
        <f t="shared" si="135"/>
        <v>379</v>
      </c>
      <c r="J428" s="21">
        <v>1919.2</v>
      </c>
      <c r="K428" s="18">
        <v>44804</v>
      </c>
      <c r="L428" s="21">
        <v>706.84</v>
      </c>
      <c r="M428" s="21">
        <v>1212.3599999999999</v>
      </c>
      <c r="N428" s="21">
        <v>25.58</v>
      </c>
      <c r="O428" s="21">
        <f t="shared" si="136"/>
        <v>12.79</v>
      </c>
      <c r="P428" s="21">
        <v>38.380000000000003</v>
      </c>
      <c r="Q428" s="21">
        <v>1199.56</v>
      </c>
      <c r="S428" s="21">
        <f t="shared" si="140"/>
        <v>1237.9399999999998</v>
      </c>
      <c r="T428" s="19">
        <v>62.5</v>
      </c>
      <c r="U428" s="19">
        <f t="shared" si="137"/>
        <v>12.5</v>
      </c>
      <c r="V428" s="22">
        <f t="shared" si="138"/>
        <v>150</v>
      </c>
      <c r="W428" s="5">
        <f t="shared" si="141"/>
        <v>537</v>
      </c>
      <c r="X428" s="21">
        <f t="shared" si="143"/>
        <v>2.305288640595903</v>
      </c>
      <c r="Y428" s="21">
        <f t="shared" si="144"/>
        <v>27.663463687150838</v>
      </c>
      <c r="Z428" s="21">
        <f t="shared" si="139"/>
        <v>1210.276536312849</v>
      </c>
      <c r="AA428" s="21">
        <f t="shared" si="145"/>
        <v>10.71653631284903</v>
      </c>
      <c r="AC428" s="5">
        <v>27.663463687150838</v>
      </c>
      <c r="AD428" s="5">
        <v>0</v>
      </c>
      <c r="AE428" s="5">
        <f t="shared" si="142"/>
        <v>27.663463687150838</v>
      </c>
    </row>
    <row r="429" spans="1:31" ht="12.75" customHeight="1" x14ac:dyDescent="0.35">
      <c r="A429" s="17" t="s">
        <v>1063</v>
      </c>
      <c r="B429" s="17" t="s">
        <v>1064</v>
      </c>
      <c r="C429" s="17" t="s">
        <v>626</v>
      </c>
      <c r="D429" s="18">
        <v>38078</v>
      </c>
      <c r="E429" s="17" t="s">
        <v>118</v>
      </c>
      <c r="F429" s="19">
        <v>50</v>
      </c>
      <c r="G429" s="17">
        <v>31</v>
      </c>
      <c r="H429" s="17">
        <v>7</v>
      </c>
      <c r="I429" s="20">
        <f t="shared" si="135"/>
        <v>379</v>
      </c>
      <c r="J429" s="21">
        <v>814.63</v>
      </c>
      <c r="K429" s="18">
        <v>44804</v>
      </c>
      <c r="L429" s="21">
        <v>300.02</v>
      </c>
      <c r="M429" s="21">
        <v>514.61</v>
      </c>
      <c r="N429" s="21">
        <v>10.86</v>
      </c>
      <c r="O429" s="21">
        <f t="shared" si="136"/>
        <v>5.43</v>
      </c>
      <c r="P429" s="21">
        <v>16.29</v>
      </c>
      <c r="Q429" s="21">
        <v>509.18</v>
      </c>
      <c r="S429" s="21">
        <f t="shared" si="140"/>
        <v>525.47</v>
      </c>
      <c r="T429" s="19">
        <v>62.5</v>
      </c>
      <c r="U429" s="19">
        <f t="shared" si="137"/>
        <v>12.5</v>
      </c>
      <c r="V429" s="22">
        <f t="shared" si="138"/>
        <v>150</v>
      </c>
      <c r="W429" s="5">
        <f t="shared" si="141"/>
        <v>537</v>
      </c>
      <c r="X429" s="21">
        <f t="shared" si="143"/>
        <v>0.97852886405959039</v>
      </c>
      <c r="Y429" s="21">
        <f t="shared" si="144"/>
        <v>11.742346368715085</v>
      </c>
      <c r="Z429" s="21">
        <f t="shared" si="139"/>
        <v>513.72765363128497</v>
      </c>
      <c r="AA429" s="21">
        <f t="shared" si="145"/>
        <v>4.5476536312849589</v>
      </c>
      <c r="AC429" s="5">
        <v>11.742346368715085</v>
      </c>
      <c r="AD429" s="5">
        <v>0</v>
      </c>
      <c r="AE429" s="5">
        <f t="shared" si="142"/>
        <v>11.742346368715085</v>
      </c>
    </row>
    <row r="430" spans="1:31" ht="12.75" customHeight="1" x14ac:dyDescent="0.35">
      <c r="A430" s="17" t="s">
        <v>1065</v>
      </c>
      <c r="B430" s="17" t="s">
        <v>1066</v>
      </c>
      <c r="C430" s="17" t="s">
        <v>1043</v>
      </c>
      <c r="D430" s="18">
        <v>38261</v>
      </c>
      <c r="E430" s="17" t="s">
        <v>118</v>
      </c>
      <c r="F430" s="19">
        <v>50</v>
      </c>
      <c r="G430" s="17">
        <v>32</v>
      </c>
      <c r="H430" s="17">
        <v>1</v>
      </c>
      <c r="I430" s="20">
        <f t="shared" si="135"/>
        <v>385</v>
      </c>
      <c r="J430" s="21">
        <v>2001.99</v>
      </c>
      <c r="K430" s="18">
        <v>44804</v>
      </c>
      <c r="L430" s="21">
        <v>717.39</v>
      </c>
      <c r="M430" s="21">
        <v>1284.5999999999999</v>
      </c>
      <c r="N430" s="21">
        <v>26.69</v>
      </c>
      <c r="O430" s="21">
        <f t="shared" si="136"/>
        <v>13.345000000000001</v>
      </c>
      <c r="P430" s="21">
        <v>40.04</v>
      </c>
      <c r="Q430" s="21">
        <v>1271.25</v>
      </c>
      <c r="S430" s="21">
        <f t="shared" si="140"/>
        <v>1311.29</v>
      </c>
      <c r="T430" s="19">
        <v>62.5</v>
      </c>
      <c r="U430" s="19">
        <f t="shared" si="137"/>
        <v>12.5</v>
      </c>
      <c r="V430" s="22">
        <f t="shared" si="138"/>
        <v>150</v>
      </c>
      <c r="W430" s="5">
        <f t="shared" si="141"/>
        <v>543</v>
      </c>
      <c r="X430" s="21">
        <f t="shared" si="143"/>
        <v>2.4148987108655615</v>
      </c>
      <c r="Y430" s="21">
        <f t="shared" si="144"/>
        <v>28.97878453038674</v>
      </c>
      <c r="Z430" s="21">
        <f t="shared" si="139"/>
        <v>1282.3112154696132</v>
      </c>
      <c r="AA430" s="21">
        <f t="shared" si="145"/>
        <v>11.061215469613217</v>
      </c>
      <c r="AC430" s="5">
        <v>28.97878453038674</v>
      </c>
      <c r="AD430" s="5">
        <v>0</v>
      </c>
      <c r="AE430" s="5">
        <f t="shared" si="142"/>
        <v>28.97878453038674</v>
      </c>
    </row>
    <row r="431" spans="1:31" ht="12.75" customHeight="1" x14ac:dyDescent="0.35">
      <c r="A431" s="17" t="s">
        <v>1067</v>
      </c>
      <c r="B431" s="17" t="s">
        <v>1068</v>
      </c>
      <c r="C431" s="17" t="s">
        <v>1069</v>
      </c>
      <c r="D431" s="18">
        <v>38261</v>
      </c>
      <c r="E431" s="17" t="s">
        <v>118</v>
      </c>
      <c r="F431" s="19">
        <v>50</v>
      </c>
      <c r="G431" s="17">
        <v>32</v>
      </c>
      <c r="H431" s="17">
        <v>1</v>
      </c>
      <c r="I431" s="20">
        <f t="shared" si="135"/>
        <v>385</v>
      </c>
      <c r="J431" s="21">
        <v>635.87</v>
      </c>
      <c r="K431" s="18">
        <v>44804</v>
      </c>
      <c r="L431" s="21">
        <v>227.9</v>
      </c>
      <c r="M431" s="21">
        <v>407.97</v>
      </c>
      <c r="N431" s="21">
        <v>8.48</v>
      </c>
      <c r="O431" s="21">
        <f t="shared" si="136"/>
        <v>4.24</v>
      </c>
      <c r="P431" s="21">
        <v>12.72</v>
      </c>
      <c r="Q431" s="21">
        <v>403.73</v>
      </c>
      <c r="S431" s="21">
        <f t="shared" si="140"/>
        <v>416.45000000000005</v>
      </c>
      <c r="T431" s="19">
        <v>62.5</v>
      </c>
      <c r="U431" s="19">
        <f t="shared" si="137"/>
        <v>12.5</v>
      </c>
      <c r="V431" s="22">
        <f t="shared" si="138"/>
        <v>150</v>
      </c>
      <c r="W431" s="5">
        <f t="shared" si="141"/>
        <v>543</v>
      </c>
      <c r="X431" s="21">
        <f t="shared" si="143"/>
        <v>0.76694290976058943</v>
      </c>
      <c r="Y431" s="21">
        <f t="shared" si="144"/>
        <v>9.2033149171270736</v>
      </c>
      <c r="Z431" s="21">
        <f t="shared" si="139"/>
        <v>407.246685082873</v>
      </c>
      <c r="AA431" s="21">
        <f t="shared" si="145"/>
        <v>3.5166850828729821</v>
      </c>
      <c r="AC431" s="5">
        <v>9.2033149171270736</v>
      </c>
      <c r="AD431" s="5">
        <v>0</v>
      </c>
      <c r="AE431" s="5">
        <f t="shared" si="142"/>
        <v>9.2033149171270736</v>
      </c>
    </row>
    <row r="432" spans="1:31" ht="12.75" customHeight="1" x14ac:dyDescent="0.35">
      <c r="A432" s="17" t="s">
        <v>1070</v>
      </c>
      <c r="B432" s="17" t="s">
        <v>1071</v>
      </c>
      <c r="C432" s="17" t="s">
        <v>1072</v>
      </c>
      <c r="D432" s="18">
        <v>36831</v>
      </c>
      <c r="E432" s="17" t="s">
        <v>118</v>
      </c>
      <c r="F432" s="19">
        <v>50</v>
      </c>
      <c r="G432" s="17">
        <v>28</v>
      </c>
      <c r="H432" s="17">
        <v>2</v>
      </c>
      <c r="I432" s="20">
        <f t="shared" si="135"/>
        <v>338</v>
      </c>
      <c r="J432" s="21">
        <v>-1000</v>
      </c>
      <c r="K432" s="18">
        <v>44804</v>
      </c>
      <c r="L432" s="21">
        <v>-436.67</v>
      </c>
      <c r="M432" s="21">
        <v>-563.33000000000004</v>
      </c>
      <c r="N432" s="21">
        <v>-13.33</v>
      </c>
      <c r="O432" s="21">
        <f t="shared" si="136"/>
        <v>-6.665</v>
      </c>
      <c r="P432" s="21">
        <v>-20</v>
      </c>
      <c r="Q432" s="21">
        <v>-556.66</v>
      </c>
      <c r="S432" s="21">
        <f t="shared" si="140"/>
        <v>-576.66000000000008</v>
      </c>
      <c r="T432" s="19">
        <v>62.5</v>
      </c>
      <c r="U432" s="19">
        <f t="shared" si="137"/>
        <v>12.5</v>
      </c>
      <c r="V432" s="22">
        <f t="shared" si="138"/>
        <v>150</v>
      </c>
      <c r="W432" s="5">
        <f t="shared" si="141"/>
        <v>496</v>
      </c>
      <c r="X432" s="21">
        <f t="shared" si="143"/>
        <v>-1.1626209677419357</v>
      </c>
      <c r="Y432" s="21">
        <f t="shared" si="144"/>
        <v>-13.951451612903227</v>
      </c>
      <c r="Z432" s="21">
        <f t="shared" si="139"/>
        <v>-562.70854838709681</v>
      </c>
      <c r="AA432" s="21">
        <f t="shared" si="145"/>
        <v>-6.0485483870968437</v>
      </c>
      <c r="AC432" s="5">
        <v>-13.951451612903227</v>
      </c>
      <c r="AD432" s="5">
        <v>0</v>
      </c>
      <c r="AE432" s="5">
        <f t="shared" si="142"/>
        <v>-13.951451612903227</v>
      </c>
    </row>
    <row r="433" spans="1:31" ht="12.75" customHeight="1" x14ac:dyDescent="0.35">
      <c r="A433" s="17" t="s">
        <v>1073</v>
      </c>
      <c r="B433" s="17" t="s">
        <v>1074</v>
      </c>
      <c r="C433" s="17" t="s">
        <v>626</v>
      </c>
      <c r="D433" s="18">
        <v>38353</v>
      </c>
      <c r="E433" s="17" t="s">
        <v>118</v>
      </c>
      <c r="F433" s="19">
        <v>50</v>
      </c>
      <c r="G433" s="17">
        <v>32</v>
      </c>
      <c r="H433" s="17">
        <v>4</v>
      </c>
      <c r="I433" s="20">
        <f t="shared" si="135"/>
        <v>388</v>
      </c>
      <c r="J433" s="21">
        <v>311.93</v>
      </c>
      <c r="K433" s="18">
        <v>44804</v>
      </c>
      <c r="L433" s="21">
        <v>110.24</v>
      </c>
      <c r="M433" s="21">
        <v>201.69</v>
      </c>
      <c r="N433" s="21">
        <v>4.16</v>
      </c>
      <c r="O433" s="21">
        <f t="shared" si="136"/>
        <v>2.08</v>
      </c>
      <c r="P433" s="21">
        <v>6.24</v>
      </c>
      <c r="Q433" s="21">
        <v>199.61</v>
      </c>
      <c r="S433" s="21">
        <f t="shared" si="140"/>
        <v>205.85</v>
      </c>
      <c r="T433" s="19">
        <v>62.5</v>
      </c>
      <c r="U433" s="19">
        <f t="shared" si="137"/>
        <v>12.5</v>
      </c>
      <c r="V433" s="22">
        <f t="shared" si="138"/>
        <v>150</v>
      </c>
      <c r="W433" s="5">
        <f t="shared" si="141"/>
        <v>546</v>
      </c>
      <c r="X433" s="21">
        <f t="shared" si="143"/>
        <v>0.37701465201465201</v>
      </c>
      <c r="Y433" s="21">
        <f t="shared" si="144"/>
        <v>4.5241758241758241</v>
      </c>
      <c r="Z433" s="21">
        <f t="shared" si="139"/>
        <v>201.32582417582418</v>
      </c>
      <c r="AA433" s="21">
        <f t="shared" si="145"/>
        <v>1.7158241758241672</v>
      </c>
      <c r="AC433" s="5">
        <v>4.5241758241758241</v>
      </c>
      <c r="AD433" s="5">
        <v>0</v>
      </c>
      <c r="AE433" s="5">
        <f t="shared" si="142"/>
        <v>4.5241758241758241</v>
      </c>
    </row>
    <row r="434" spans="1:31" ht="12.75" customHeight="1" x14ac:dyDescent="0.35">
      <c r="A434" s="17" t="s">
        <v>1075</v>
      </c>
      <c r="B434" s="17" t="s">
        <v>1076</v>
      </c>
      <c r="C434" s="17" t="s">
        <v>1043</v>
      </c>
      <c r="D434" s="18">
        <v>38353</v>
      </c>
      <c r="E434" s="17" t="s">
        <v>118</v>
      </c>
      <c r="F434" s="19">
        <v>50</v>
      </c>
      <c r="G434" s="17">
        <v>32</v>
      </c>
      <c r="H434" s="17">
        <v>4</v>
      </c>
      <c r="I434" s="20">
        <f t="shared" si="135"/>
        <v>388</v>
      </c>
      <c r="J434" s="21">
        <v>2250.15</v>
      </c>
      <c r="K434" s="18">
        <v>44804</v>
      </c>
      <c r="L434" s="21">
        <v>795</v>
      </c>
      <c r="M434" s="21">
        <v>1455.15</v>
      </c>
      <c r="N434" s="21">
        <v>30</v>
      </c>
      <c r="O434" s="21">
        <f t="shared" si="136"/>
        <v>15</v>
      </c>
      <c r="P434" s="21">
        <v>45</v>
      </c>
      <c r="Q434" s="21">
        <v>1440.15</v>
      </c>
      <c r="S434" s="21">
        <f t="shared" si="140"/>
        <v>1485.15</v>
      </c>
      <c r="T434" s="19">
        <v>62.5</v>
      </c>
      <c r="U434" s="19">
        <f t="shared" si="137"/>
        <v>12.5</v>
      </c>
      <c r="V434" s="22">
        <f t="shared" si="138"/>
        <v>150</v>
      </c>
      <c r="W434" s="5">
        <f t="shared" si="141"/>
        <v>546</v>
      </c>
      <c r="X434" s="21">
        <f t="shared" si="143"/>
        <v>2.7200549450549452</v>
      </c>
      <c r="Y434" s="21">
        <f t="shared" si="144"/>
        <v>32.64065934065934</v>
      </c>
      <c r="Z434" s="21">
        <f t="shared" si="139"/>
        <v>1452.5093406593408</v>
      </c>
      <c r="AA434" s="21">
        <f t="shared" si="145"/>
        <v>12.35934065934066</v>
      </c>
      <c r="AC434" s="5">
        <v>32.64065934065934</v>
      </c>
      <c r="AD434" s="5">
        <v>0</v>
      </c>
      <c r="AE434" s="5">
        <f t="shared" si="142"/>
        <v>32.64065934065934</v>
      </c>
    </row>
    <row r="435" spans="1:31" ht="12.75" customHeight="1" x14ac:dyDescent="0.35">
      <c r="A435" s="17" t="s">
        <v>1077</v>
      </c>
      <c r="B435" s="17" t="s">
        <v>1078</v>
      </c>
      <c r="C435" s="17" t="s">
        <v>1043</v>
      </c>
      <c r="D435" s="18">
        <v>38473</v>
      </c>
      <c r="E435" s="17" t="s">
        <v>118</v>
      </c>
      <c r="F435" s="19">
        <v>50</v>
      </c>
      <c r="G435" s="17">
        <v>32</v>
      </c>
      <c r="H435" s="17">
        <v>8</v>
      </c>
      <c r="I435" s="20">
        <f t="shared" si="135"/>
        <v>392</v>
      </c>
      <c r="J435" s="21">
        <v>3805.56</v>
      </c>
      <c r="K435" s="18">
        <v>44804</v>
      </c>
      <c r="L435" s="21">
        <v>1319.24</v>
      </c>
      <c r="M435" s="21">
        <v>2486.3200000000002</v>
      </c>
      <c r="N435" s="21">
        <v>50.74</v>
      </c>
      <c r="O435" s="21">
        <f t="shared" si="136"/>
        <v>25.37</v>
      </c>
      <c r="P435" s="21">
        <v>76.11</v>
      </c>
      <c r="Q435" s="21">
        <v>2460.9499999999998</v>
      </c>
      <c r="S435" s="21">
        <f t="shared" si="140"/>
        <v>2537.06</v>
      </c>
      <c r="T435" s="19">
        <v>62.5</v>
      </c>
      <c r="U435" s="19">
        <f t="shared" si="137"/>
        <v>12.5</v>
      </c>
      <c r="V435" s="22">
        <f t="shared" si="138"/>
        <v>150</v>
      </c>
      <c r="W435" s="5">
        <f t="shared" si="141"/>
        <v>550</v>
      </c>
      <c r="X435" s="21">
        <f t="shared" si="143"/>
        <v>4.6128363636363634</v>
      </c>
      <c r="Y435" s="21">
        <f t="shared" si="144"/>
        <v>55.354036363636361</v>
      </c>
      <c r="Z435" s="21">
        <f t="shared" si="139"/>
        <v>2481.7059636363638</v>
      </c>
      <c r="AA435" s="21">
        <f t="shared" si="145"/>
        <v>20.755963636363958</v>
      </c>
      <c r="AC435" s="5">
        <v>55.354036363636361</v>
      </c>
      <c r="AD435" s="5">
        <v>0</v>
      </c>
      <c r="AE435" s="5">
        <f t="shared" si="142"/>
        <v>55.354036363636361</v>
      </c>
    </row>
    <row r="436" spans="1:31" ht="12.75" customHeight="1" x14ac:dyDescent="0.35">
      <c r="A436" s="17" t="s">
        <v>1079</v>
      </c>
      <c r="B436" s="17" t="s">
        <v>1080</v>
      </c>
      <c r="C436" s="17" t="s">
        <v>1081</v>
      </c>
      <c r="D436" s="18">
        <v>38473</v>
      </c>
      <c r="E436" s="17" t="s">
        <v>118</v>
      </c>
      <c r="F436" s="19">
        <v>50</v>
      </c>
      <c r="G436" s="17">
        <v>32</v>
      </c>
      <c r="H436" s="17">
        <v>8</v>
      </c>
      <c r="I436" s="20">
        <f t="shared" si="135"/>
        <v>392</v>
      </c>
      <c r="J436" s="21">
        <v>3046.4</v>
      </c>
      <c r="K436" s="18">
        <v>44804</v>
      </c>
      <c r="L436" s="21">
        <v>1056.1300000000001</v>
      </c>
      <c r="M436" s="21">
        <v>1990.27</v>
      </c>
      <c r="N436" s="21">
        <v>40.619999999999997</v>
      </c>
      <c r="O436" s="21">
        <f t="shared" si="136"/>
        <v>20.309999999999999</v>
      </c>
      <c r="P436" s="21">
        <v>60.93</v>
      </c>
      <c r="Q436" s="21">
        <v>1969.96</v>
      </c>
      <c r="S436" s="21">
        <f t="shared" si="140"/>
        <v>2030.8899999999999</v>
      </c>
      <c r="T436" s="19">
        <v>62.5</v>
      </c>
      <c r="U436" s="19">
        <f t="shared" si="137"/>
        <v>12.5</v>
      </c>
      <c r="V436" s="22">
        <f t="shared" si="138"/>
        <v>150</v>
      </c>
      <c r="W436" s="5">
        <f t="shared" si="141"/>
        <v>550</v>
      </c>
      <c r="X436" s="21">
        <f t="shared" si="143"/>
        <v>3.6925272727272724</v>
      </c>
      <c r="Y436" s="21">
        <f t="shared" si="144"/>
        <v>44.310327272727271</v>
      </c>
      <c r="Z436" s="21">
        <f t="shared" si="139"/>
        <v>1986.5796727272725</v>
      </c>
      <c r="AA436" s="21">
        <f t="shared" si="145"/>
        <v>16.619672727272473</v>
      </c>
      <c r="AC436" s="5">
        <v>44.310327272727271</v>
      </c>
      <c r="AD436" s="5">
        <v>0</v>
      </c>
      <c r="AE436" s="5">
        <f t="shared" si="142"/>
        <v>44.310327272727271</v>
      </c>
    </row>
    <row r="437" spans="1:31" ht="12.75" customHeight="1" x14ac:dyDescent="0.35">
      <c r="A437" s="17" t="s">
        <v>1082</v>
      </c>
      <c r="B437" s="17" t="s">
        <v>1083</v>
      </c>
      <c r="C437" s="17" t="s">
        <v>838</v>
      </c>
      <c r="D437" s="18">
        <v>38473</v>
      </c>
      <c r="E437" s="17" t="s">
        <v>118</v>
      </c>
      <c r="F437" s="19">
        <v>50</v>
      </c>
      <c r="G437" s="17">
        <v>32</v>
      </c>
      <c r="H437" s="17">
        <v>8</v>
      </c>
      <c r="I437" s="20">
        <f t="shared" si="135"/>
        <v>392</v>
      </c>
      <c r="J437" s="21">
        <v>901.07</v>
      </c>
      <c r="K437" s="18">
        <v>44804</v>
      </c>
      <c r="L437" s="21">
        <v>312.35000000000002</v>
      </c>
      <c r="M437" s="21">
        <v>588.72</v>
      </c>
      <c r="N437" s="21">
        <v>12.01</v>
      </c>
      <c r="O437" s="21">
        <f t="shared" si="136"/>
        <v>6.0049999999999999</v>
      </c>
      <c r="P437" s="21">
        <v>18.02</v>
      </c>
      <c r="Q437" s="21">
        <v>582.71</v>
      </c>
      <c r="S437" s="21">
        <f t="shared" si="140"/>
        <v>600.73</v>
      </c>
      <c r="T437" s="19">
        <v>62.5</v>
      </c>
      <c r="U437" s="19">
        <f t="shared" si="137"/>
        <v>12.5</v>
      </c>
      <c r="V437" s="22">
        <f t="shared" si="138"/>
        <v>150</v>
      </c>
      <c r="W437" s="5">
        <f t="shared" si="141"/>
        <v>550</v>
      </c>
      <c r="X437" s="21">
        <f t="shared" si="143"/>
        <v>1.0922363636363637</v>
      </c>
      <c r="Y437" s="21">
        <f t="shared" si="144"/>
        <v>13.106836363636365</v>
      </c>
      <c r="Z437" s="21">
        <f t="shared" si="139"/>
        <v>587.62316363636364</v>
      </c>
      <c r="AA437" s="21">
        <f t="shared" si="145"/>
        <v>4.9131636363636062</v>
      </c>
      <c r="AC437" s="5">
        <v>13.106836363636365</v>
      </c>
      <c r="AD437" s="5">
        <v>0</v>
      </c>
      <c r="AE437" s="5">
        <f t="shared" si="142"/>
        <v>13.106836363636365</v>
      </c>
    </row>
    <row r="438" spans="1:31" ht="12.75" customHeight="1" x14ac:dyDescent="0.35">
      <c r="A438" s="17" t="s">
        <v>1084</v>
      </c>
      <c r="B438" s="17" t="s">
        <v>1085</v>
      </c>
      <c r="C438" s="17" t="s">
        <v>432</v>
      </c>
      <c r="D438" s="18">
        <v>38473</v>
      </c>
      <c r="E438" s="17" t="s">
        <v>118</v>
      </c>
      <c r="F438" s="19">
        <v>50</v>
      </c>
      <c r="G438" s="17">
        <v>32</v>
      </c>
      <c r="H438" s="17">
        <v>8</v>
      </c>
      <c r="I438" s="20">
        <f t="shared" si="135"/>
        <v>392</v>
      </c>
      <c r="J438" s="21">
        <v>1200</v>
      </c>
      <c r="K438" s="18">
        <v>44804</v>
      </c>
      <c r="L438" s="21">
        <v>416</v>
      </c>
      <c r="M438" s="21">
        <v>784</v>
      </c>
      <c r="N438" s="21">
        <v>16</v>
      </c>
      <c r="O438" s="21">
        <f t="shared" si="136"/>
        <v>8</v>
      </c>
      <c r="P438" s="21">
        <v>24</v>
      </c>
      <c r="Q438" s="21">
        <v>776</v>
      </c>
      <c r="S438" s="21">
        <f t="shared" si="140"/>
        <v>800</v>
      </c>
      <c r="T438" s="19">
        <v>62.5</v>
      </c>
      <c r="U438" s="19">
        <f t="shared" si="137"/>
        <v>12.5</v>
      </c>
      <c r="V438" s="22">
        <f t="shared" si="138"/>
        <v>150</v>
      </c>
      <c r="W438" s="5">
        <f t="shared" si="141"/>
        <v>550</v>
      </c>
      <c r="X438" s="21">
        <f t="shared" si="143"/>
        <v>1.4545454545454546</v>
      </c>
      <c r="Y438" s="21">
        <f t="shared" si="144"/>
        <v>17.454545454545453</v>
      </c>
      <c r="Z438" s="21">
        <f t="shared" si="139"/>
        <v>782.5454545454545</v>
      </c>
      <c r="AA438" s="21">
        <f t="shared" si="145"/>
        <v>6.5454545454545041</v>
      </c>
      <c r="AC438" s="5">
        <v>17.454545454545453</v>
      </c>
      <c r="AD438" s="5">
        <v>0</v>
      </c>
      <c r="AE438" s="5">
        <f t="shared" si="142"/>
        <v>17.454545454545453</v>
      </c>
    </row>
    <row r="439" spans="1:31" ht="12.75" customHeight="1" x14ac:dyDescent="0.35">
      <c r="A439" s="17" t="s">
        <v>1086</v>
      </c>
      <c r="B439" s="17" t="s">
        <v>1087</v>
      </c>
      <c r="C439" s="17" t="s">
        <v>843</v>
      </c>
      <c r="D439" s="18">
        <v>38473</v>
      </c>
      <c r="E439" s="17" t="s">
        <v>118</v>
      </c>
      <c r="F439" s="19">
        <v>50</v>
      </c>
      <c r="G439" s="17">
        <v>32</v>
      </c>
      <c r="H439" s="17">
        <v>8</v>
      </c>
      <c r="I439" s="20">
        <f t="shared" si="135"/>
        <v>392</v>
      </c>
      <c r="J439" s="21">
        <v>1350</v>
      </c>
      <c r="K439" s="18">
        <v>44804</v>
      </c>
      <c r="L439" s="21">
        <v>468</v>
      </c>
      <c r="M439" s="21">
        <v>882</v>
      </c>
      <c r="N439" s="21">
        <v>18</v>
      </c>
      <c r="O439" s="21">
        <f t="shared" si="136"/>
        <v>9</v>
      </c>
      <c r="P439" s="21">
        <v>27</v>
      </c>
      <c r="Q439" s="21">
        <v>873</v>
      </c>
      <c r="S439" s="21">
        <f t="shared" si="140"/>
        <v>900</v>
      </c>
      <c r="T439" s="19">
        <v>62.5</v>
      </c>
      <c r="U439" s="19">
        <f t="shared" si="137"/>
        <v>12.5</v>
      </c>
      <c r="V439" s="22">
        <f t="shared" si="138"/>
        <v>150</v>
      </c>
      <c r="W439" s="5">
        <f t="shared" si="141"/>
        <v>550</v>
      </c>
      <c r="X439" s="21">
        <f t="shared" si="143"/>
        <v>1.6363636363636365</v>
      </c>
      <c r="Y439" s="21">
        <f t="shared" si="144"/>
        <v>19.636363636363637</v>
      </c>
      <c r="Z439" s="21">
        <f t="shared" si="139"/>
        <v>880.36363636363637</v>
      </c>
      <c r="AA439" s="21">
        <f t="shared" si="145"/>
        <v>7.363636363636374</v>
      </c>
      <c r="AC439" s="5">
        <v>19.636363636363637</v>
      </c>
      <c r="AD439" s="5">
        <v>0</v>
      </c>
      <c r="AE439" s="5">
        <f t="shared" si="142"/>
        <v>19.636363636363637</v>
      </c>
    </row>
    <row r="440" spans="1:31" ht="12.75" customHeight="1" x14ac:dyDescent="0.35">
      <c r="A440" s="17" t="s">
        <v>1088</v>
      </c>
      <c r="B440" s="17" t="s">
        <v>1089</v>
      </c>
      <c r="C440" s="17" t="s">
        <v>1043</v>
      </c>
      <c r="D440" s="18">
        <v>38534</v>
      </c>
      <c r="E440" s="17" t="s">
        <v>118</v>
      </c>
      <c r="F440" s="19">
        <v>50</v>
      </c>
      <c r="G440" s="17">
        <v>32</v>
      </c>
      <c r="H440" s="17">
        <v>10</v>
      </c>
      <c r="I440" s="20">
        <f t="shared" si="135"/>
        <v>394</v>
      </c>
      <c r="J440" s="21">
        <v>3362.37</v>
      </c>
      <c r="K440" s="18">
        <v>44804</v>
      </c>
      <c r="L440" s="21">
        <v>1154.45</v>
      </c>
      <c r="M440" s="21">
        <v>2207.92</v>
      </c>
      <c r="N440" s="21">
        <v>44.83</v>
      </c>
      <c r="O440" s="21">
        <f t="shared" si="136"/>
        <v>22.414999999999999</v>
      </c>
      <c r="P440" s="21">
        <v>67.25</v>
      </c>
      <c r="Q440" s="21">
        <v>2185.5</v>
      </c>
      <c r="S440" s="21">
        <f t="shared" si="140"/>
        <v>2252.75</v>
      </c>
      <c r="T440" s="19">
        <v>62.5</v>
      </c>
      <c r="U440" s="19">
        <f t="shared" si="137"/>
        <v>12.5</v>
      </c>
      <c r="V440" s="22">
        <f t="shared" si="138"/>
        <v>150</v>
      </c>
      <c r="W440" s="5">
        <f t="shared" si="141"/>
        <v>552</v>
      </c>
      <c r="X440" s="21">
        <f t="shared" si="143"/>
        <v>4.08106884057971</v>
      </c>
      <c r="Y440" s="21">
        <f t="shared" si="144"/>
        <v>48.972826086956516</v>
      </c>
      <c r="Z440" s="21">
        <f t="shared" si="139"/>
        <v>2203.7771739130435</v>
      </c>
      <c r="AA440" s="21">
        <f t="shared" si="145"/>
        <v>18.277173913043498</v>
      </c>
      <c r="AC440" s="5">
        <v>48.972826086956516</v>
      </c>
      <c r="AD440" s="5">
        <v>0</v>
      </c>
      <c r="AE440" s="5">
        <f t="shared" si="142"/>
        <v>48.972826086956516</v>
      </c>
    </row>
    <row r="441" spans="1:31" ht="12.75" customHeight="1" x14ac:dyDescent="0.35">
      <c r="A441" s="17" t="s">
        <v>1090</v>
      </c>
      <c r="B441" s="17" t="s">
        <v>1091</v>
      </c>
      <c r="C441" s="17" t="s">
        <v>1046</v>
      </c>
      <c r="D441" s="18">
        <v>38534</v>
      </c>
      <c r="E441" s="17" t="s">
        <v>118</v>
      </c>
      <c r="F441" s="19">
        <v>50</v>
      </c>
      <c r="G441" s="17">
        <v>32</v>
      </c>
      <c r="H441" s="17">
        <v>10</v>
      </c>
      <c r="I441" s="20">
        <f t="shared" si="135"/>
        <v>394</v>
      </c>
      <c r="J441" s="21">
        <v>779.41</v>
      </c>
      <c r="K441" s="18">
        <v>44804</v>
      </c>
      <c r="L441" s="21">
        <v>267.63</v>
      </c>
      <c r="M441" s="21">
        <v>511.78</v>
      </c>
      <c r="N441" s="21">
        <v>10.39</v>
      </c>
      <c r="O441" s="21">
        <f t="shared" si="136"/>
        <v>5.1950000000000003</v>
      </c>
      <c r="P441" s="21">
        <v>15.59</v>
      </c>
      <c r="Q441" s="21">
        <v>506.58</v>
      </c>
      <c r="S441" s="21">
        <f t="shared" si="140"/>
        <v>522.16999999999996</v>
      </c>
      <c r="T441" s="19">
        <v>62.5</v>
      </c>
      <c r="U441" s="19">
        <f t="shared" si="137"/>
        <v>12.5</v>
      </c>
      <c r="V441" s="22">
        <f t="shared" si="138"/>
        <v>150</v>
      </c>
      <c r="W441" s="5">
        <f t="shared" si="141"/>
        <v>552</v>
      </c>
      <c r="X441" s="21">
        <f t="shared" si="143"/>
        <v>0.94596014492753611</v>
      </c>
      <c r="Y441" s="21">
        <f t="shared" si="144"/>
        <v>11.351521739130433</v>
      </c>
      <c r="Z441" s="21">
        <f t="shared" si="139"/>
        <v>510.81847826086954</v>
      </c>
      <c r="AA441" s="21">
        <f t="shared" si="145"/>
        <v>4.2384782608695559</v>
      </c>
      <c r="AC441" s="5">
        <v>11.351521739130433</v>
      </c>
      <c r="AD441" s="5">
        <v>0</v>
      </c>
      <c r="AE441" s="5">
        <f t="shared" si="142"/>
        <v>11.351521739130433</v>
      </c>
    </row>
    <row r="442" spans="1:31" ht="12.75" customHeight="1" x14ac:dyDescent="0.35">
      <c r="A442" s="17" t="s">
        <v>1092</v>
      </c>
      <c r="B442" s="17" t="s">
        <v>1093</v>
      </c>
      <c r="C442" s="17" t="s">
        <v>1094</v>
      </c>
      <c r="D442" s="18">
        <v>38626</v>
      </c>
      <c r="E442" s="17" t="s">
        <v>118</v>
      </c>
      <c r="F442" s="19">
        <v>50</v>
      </c>
      <c r="G442" s="17">
        <v>33</v>
      </c>
      <c r="H442" s="17">
        <v>1</v>
      </c>
      <c r="I442" s="20">
        <f t="shared" si="135"/>
        <v>397</v>
      </c>
      <c r="J442" s="21">
        <v>2787.19</v>
      </c>
      <c r="K442" s="18">
        <v>44804</v>
      </c>
      <c r="L442" s="21">
        <v>942.87</v>
      </c>
      <c r="M442" s="21">
        <v>1844.32</v>
      </c>
      <c r="N442" s="21">
        <v>37.159999999999997</v>
      </c>
      <c r="O442" s="21">
        <f t="shared" si="136"/>
        <v>18.579999999999998</v>
      </c>
      <c r="P442" s="21">
        <v>55.74</v>
      </c>
      <c r="Q442" s="21">
        <v>1825.74</v>
      </c>
      <c r="S442" s="21">
        <f t="shared" si="140"/>
        <v>1881.48</v>
      </c>
      <c r="T442" s="19">
        <v>62.5</v>
      </c>
      <c r="U442" s="19">
        <f t="shared" si="137"/>
        <v>12.5</v>
      </c>
      <c r="V442" s="22">
        <f t="shared" si="138"/>
        <v>150</v>
      </c>
      <c r="W442" s="5">
        <f t="shared" si="141"/>
        <v>555</v>
      </c>
      <c r="X442" s="21">
        <f t="shared" si="143"/>
        <v>3.3900540540540542</v>
      </c>
      <c r="Y442" s="21">
        <f t="shared" si="144"/>
        <v>40.680648648648649</v>
      </c>
      <c r="Z442" s="21">
        <f t="shared" si="139"/>
        <v>1840.7993513513513</v>
      </c>
      <c r="AA442" s="21">
        <f t="shared" si="145"/>
        <v>15.059351351351324</v>
      </c>
      <c r="AC442" s="5">
        <v>40.680648648648649</v>
      </c>
      <c r="AD442" s="5">
        <v>0</v>
      </c>
      <c r="AE442" s="5">
        <f t="shared" si="142"/>
        <v>40.680648648648649</v>
      </c>
    </row>
    <row r="443" spans="1:31" ht="12.75" customHeight="1" x14ac:dyDescent="0.35">
      <c r="A443" s="17" t="s">
        <v>1095</v>
      </c>
      <c r="B443" s="17" t="s">
        <v>1096</v>
      </c>
      <c r="C443" s="17" t="s">
        <v>1097</v>
      </c>
      <c r="D443" s="18">
        <v>38626</v>
      </c>
      <c r="E443" s="17" t="s">
        <v>118</v>
      </c>
      <c r="F443" s="19">
        <v>50</v>
      </c>
      <c r="G443" s="17">
        <v>33</v>
      </c>
      <c r="H443" s="17">
        <v>1</v>
      </c>
      <c r="I443" s="20">
        <f t="shared" si="135"/>
        <v>397</v>
      </c>
      <c r="J443" s="21">
        <v>2716.6</v>
      </c>
      <c r="K443" s="18">
        <v>44804</v>
      </c>
      <c r="L443" s="21">
        <v>919.09</v>
      </c>
      <c r="M443" s="21">
        <v>1797.51</v>
      </c>
      <c r="N443" s="21">
        <v>36.22</v>
      </c>
      <c r="O443" s="21">
        <f t="shared" si="136"/>
        <v>18.11</v>
      </c>
      <c r="P443" s="21">
        <v>54.33</v>
      </c>
      <c r="Q443" s="21">
        <v>1779.4</v>
      </c>
      <c r="S443" s="21">
        <f t="shared" si="140"/>
        <v>1833.73</v>
      </c>
      <c r="T443" s="19">
        <v>62.5</v>
      </c>
      <c r="U443" s="19">
        <f t="shared" si="137"/>
        <v>12.5</v>
      </c>
      <c r="V443" s="22">
        <f t="shared" si="138"/>
        <v>150</v>
      </c>
      <c r="W443" s="5">
        <f t="shared" si="141"/>
        <v>555</v>
      </c>
      <c r="X443" s="21">
        <f t="shared" si="143"/>
        <v>3.3040180180180179</v>
      </c>
      <c r="Y443" s="21">
        <f t="shared" si="144"/>
        <v>39.648216216216213</v>
      </c>
      <c r="Z443" s="21">
        <f t="shared" si="139"/>
        <v>1794.0817837837837</v>
      </c>
      <c r="AA443" s="21">
        <f t="shared" si="145"/>
        <v>14.681783783783658</v>
      </c>
      <c r="AC443" s="5">
        <v>39.648216216216213</v>
      </c>
      <c r="AD443" s="5">
        <v>0</v>
      </c>
      <c r="AE443" s="5">
        <f t="shared" si="142"/>
        <v>39.648216216216213</v>
      </c>
    </row>
    <row r="444" spans="1:31" ht="12.75" customHeight="1" x14ac:dyDescent="0.35">
      <c r="A444" s="17" t="s">
        <v>1098</v>
      </c>
      <c r="B444" s="17" t="s">
        <v>1099</v>
      </c>
      <c r="C444" s="17" t="s">
        <v>1100</v>
      </c>
      <c r="D444" s="18">
        <v>38626</v>
      </c>
      <c r="E444" s="17" t="s">
        <v>118</v>
      </c>
      <c r="F444" s="19">
        <v>50</v>
      </c>
      <c r="G444" s="17">
        <v>33</v>
      </c>
      <c r="H444" s="17">
        <v>1</v>
      </c>
      <c r="I444" s="20">
        <f t="shared" si="135"/>
        <v>397</v>
      </c>
      <c r="J444" s="21">
        <v>2132.0500000000002</v>
      </c>
      <c r="K444" s="18">
        <v>44804</v>
      </c>
      <c r="L444" s="21">
        <v>721.32</v>
      </c>
      <c r="M444" s="21">
        <v>1410.73</v>
      </c>
      <c r="N444" s="21">
        <v>28.42</v>
      </c>
      <c r="O444" s="21">
        <f t="shared" si="136"/>
        <v>14.21</v>
      </c>
      <c r="P444" s="21">
        <v>42.64</v>
      </c>
      <c r="Q444" s="21">
        <v>1396.51</v>
      </c>
      <c r="S444" s="21">
        <f t="shared" si="140"/>
        <v>1439.15</v>
      </c>
      <c r="T444" s="19">
        <v>62.5</v>
      </c>
      <c r="U444" s="19">
        <f t="shared" si="137"/>
        <v>12.5</v>
      </c>
      <c r="V444" s="22">
        <f t="shared" si="138"/>
        <v>150</v>
      </c>
      <c r="W444" s="5">
        <f t="shared" si="141"/>
        <v>555</v>
      </c>
      <c r="X444" s="21">
        <f t="shared" si="143"/>
        <v>2.5930630630630631</v>
      </c>
      <c r="Y444" s="21">
        <f t="shared" si="144"/>
        <v>31.116756756756757</v>
      </c>
      <c r="Z444" s="21">
        <f t="shared" si="139"/>
        <v>1408.0332432432433</v>
      </c>
      <c r="AA444" s="21">
        <f t="shared" si="145"/>
        <v>11.523243243243314</v>
      </c>
      <c r="AC444" s="5">
        <v>31.116756756756757</v>
      </c>
      <c r="AD444" s="5">
        <v>0</v>
      </c>
      <c r="AE444" s="5">
        <f t="shared" si="142"/>
        <v>31.116756756756757</v>
      </c>
    </row>
    <row r="445" spans="1:31" ht="12.75" customHeight="1" x14ac:dyDescent="0.35">
      <c r="A445" s="17" t="s">
        <v>1101</v>
      </c>
      <c r="B445" s="17" t="s">
        <v>1102</v>
      </c>
      <c r="C445" s="17" t="s">
        <v>1103</v>
      </c>
      <c r="D445" s="18">
        <v>38626</v>
      </c>
      <c r="E445" s="17" t="s">
        <v>118</v>
      </c>
      <c r="F445" s="19">
        <v>50</v>
      </c>
      <c r="G445" s="17">
        <v>33</v>
      </c>
      <c r="H445" s="17">
        <v>1</v>
      </c>
      <c r="I445" s="20">
        <f t="shared" si="135"/>
        <v>397</v>
      </c>
      <c r="J445" s="21">
        <v>1150.74</v>
      </c>
      <c r="K445" s="18">
        <v>44804</v>
      </c>
      <c r="L445" s="21">
        <v>389.42</v>
      </c>
      <c r="M445" s="21">
        <v>761.32</v>
      </c>
      <c r="N445" s="21">
        <v>15.34</v>
      </c>
      <c r="O445" s="21">
        <f t="shared" si="136"/>
        <v>7.67</v>
      </c>
      <c r="P445" s="21">
        <v>23.02</v>
      </c>
      <c r="Q445" s="21">
        <v>753.64</v>
      </c>
      <c r="S445" s="21">
        <f t="shared" si="140"/>
        <v>776.66000000000008</v>
      </c>
      <c r="T445" s="19">
        <v>62.5</v>
      </c>
      <c r="U445" s="19">
        <f t="shared" si="137"/>
        <v>12.5</v>
      </c>
      <c r="V445" s="22">
        <f t="shared" si="138"/>
        <v>150</v>
      </c>
      <c r="W445" s="5">
        <f t="shared" si="141"/>
        <v>555</v>
      </c>
      <c r="X445" s="21">
        <f t="shared" si="143"/>
        <v>1.3993873873873874</v>
      </c>
      <c r="Y445" s="21">
        <f t="shared" si="144"/>
        <v>16.792648648648651</v>
      </c>
      <c r="Z445" s="21">
        <f t="shared" si="139"/>
        <v>759.86735135135143</v>
      </c>
      <c r="AA445" s="21">
        <f t="shared" si="145"/>
        <v>6.2273513513514445</v>
      </c>
      <c r="AC445" s="5">
        <v>16.792648648648651</v>
      </c>
      <c r="AD445" s="5">
        <v>0</v>
      </c>
      <c r="AE445" s="5">
        <f t="shared" si="142"/>
        <v>16.792648648648651</v>
      </c>
    </row>
    <row r="446" spans="1:31" ht="12.75" customHeight="1" x14ac:dyDescent="0.35">
      <c r="A446" s="17" t="s">
        <v>1104</v>
      </c>
      <c r="B446" s="17" t="s">
        <v>1105</v>
      </c>
      <c r="C446" s="17" t="s">
        <v>1106</v>
      </c>
      <c r="D446" s="18">
        <v>38626</v>
      </c>
      <c r="E446" s="17" t="s">
        <v>118</v>
      </c>
      <c r="F446" s="19">
        <v>50</v>
      </c>
      <c r="G446" s="17">
        <v>33</v>
      </c>
      <c r="H446" s="17">
        <v>1</v>
      </c>
      <c r="I446" s="20">
        <f t="shared" si="135"/>
        <v>397</v>
      </c>
      <c r="J446" s="21">
        <v>4362.93</v>
      </c>
      <c r="K446" s="18">
        <v>44804</v>
      </c>
      <c r="L446" s="21">
        <v>1476.15</v>
      </c>
      <c r="M446" s="21">
        <v>2886.78</v>
      </c>
      <c r="N446" s="21">
        <v>58.17</v>
      </c>
      <c r="O446" s="21">
        <f t="shared" si="136"/>
        <v>29.085000000000001</v>
      </c>
      <c r="P446" s="21">
        <v>87.26</v>
      </c>
      <c r="Q446" s="21">
        <v>2857.69</v>
      </c>
      <c r="S446" s="21">
        <f t="shared" si="140"/>
        <v>2944.9500000000003</v>
      </c>
      <c r="T446" s="19">
        <v>62.5</v>
      </c>
      <c r="U446" s="19">
        <f t="shared" si="137"/>
        <v>12.5</v>
      </c>
      <c r="V446" s="22">
        <f t="shared" si="138"/>
        <v>150</v>
      </c>
      <c r="W446" s="5">
        <f t="shared" si="141"/>
        <v>555</v>
      </c>
      <c r="X446" s="21">
        <f t="shared" si="143"/>
        <v>5.3062162162162165</v>
      </c>
      <c r="Y446" s="21">
        <f t="shared" si="144"/>
        <v>63.674594594594595</v>
      </c>
      <c r="Z446" s="21">
        <f t="shared" si="139"/>
        <v>2881.2754054054058</v>
      </c>
      <c r="AA446" s="21">
        <f t="shared" si="145"/>
        <v>23.585405405405709</v>
      </c>
      <c r="AC446" s="5">
        <v>63.674594594594595</v>
      </c>
      <c r="AD446" s="5">
        <v>0</v>
      </c>
      <c r="AE446" s="5">
        <f t="shared" si="142"/>
        <v>63.674594594594595</v>
      </c>
    </row>
    <row r="447" spans="1:31" ht="12.75" customHeight="1" x14ac:dyDescent="0.35">
      <c r="A447" s="17" t="s">
        <v>1107</v>
      </c>
      <c r="B447" s="17" t="s">
        <v>1108</v>
      </c>
      <c r="C447" s="17" t="s">
        <v>1109</v>
      </c>
      <c r="D447" s="18">
        <v>38626</v>
      </c>
      <c r="E447" s="17" t="s">
        <v>118</v>
      </c>
      <c r="F447" s="19">
        <v>50</v>
      </c>
      <c r="G447" s="17">
        <v>33</v>
      </c>
      <c r="H447" s="17">
        <v>1</v>
      </c>
      <c r="I447" s="20">
        <f t="shared" si="135"/>
        <v>397</v>
      </c>
      <c r="J447" s="21">
        <v>2965.1</v>
      </c>
      <c r="K447" s="18">
        <v>44804</v>
      </c>
      <c r="L447" s="21">
        <v>1003.08</v>
      </c>
      <c r="M447" s="21">
        <v>1962.02</v>
      </c>
      <c r="N447" s="21">
        <v>39.53</v>
      </c>
      <c r="O447" s="21">
        <f t="shared" si="136"/>
        <v>19.765000000000001</v>
      </c>
      <c r="P447" s="21">
        <v>59.3</v>
      </c>
      <c r="Q447" s="21">
        <v>1942.25</v>
      </c>
      <c r="S447" s="21">
        <f t="shared" si="140"/>
        <v>2001.55</v>
      </c>
      <c r="T447" s="19">
        <v>62.5</v>
      </c>
      <c r="U447" s="19">
        <f t="shared" si="137"/>
        <v>12.5</v>
      </c>
      <c r="V447" s="22">
        <f t="shared" si="138"/>
        <v>150</v>
      </c>
      <c r="W447" s="5">
        <f t="shared" si="141"/>
        <v>555</v>
      </c>
      <c r="X447" s="21">
        <f t="shared" si="143"/>
        <v>3.6063963963963963</v>
      </c>
      <c r="Y447" s="21">
        <f t="shared" si="144"/>
        <v>43.276756756756754</v>
      </c>
      <c r="Z447" s="21">
        <f t="shared" si="139"/>
        <v>1958.2732432432431</v>
      </c>
      <c r="AA447" s="21">
        <f t="shared" si="145"/>
        <v>16.023243243243087</v>
      </c>
      <c r="AC447" s="5">
        <v>43.276756756756754</v>
      </c>
      <c r="AD447" s="5">
        <v>0</v>
      </c>
      <c r="AE447" s="5">
        <f t="shared" si="142"/>
        <v>43.276756756756754</v>
      </c>
    </row>
    <row r="448" spans="1:31" ht="12.75" customHeight="1" x14ac:dyDescent="0.35">
      <c r="A448" s="17" t="s">
        <v>1110</v>
      </c>
      <c r="B448" s="17" t="s">
        <v>1111</v>
      </c>
      <c r="C448" s="17" t="s">
        <v>1112</v>
      </c>
      <c r="D448" s="18">
        <v>38626</v>
      </c>
      <c r="E448" s="17" t="s">
        <v>118</v>
      </c>
      <c r="F448" s="19">
        <v>50</v>
      </c>
      <c r="G448" s="17">
        <v>33</v>
      </c>
      <c r="H448" s="17">
        <v>1</v>
      </c>
      <c r="I448" s="20">
        <f t="shared" si="135"/>
        <v>397</v>
      </c>
      <c r="J448" s="21">
        <v>2312.7800000000002</v>
      </c>
      <c r="K448" s="18">
        <v>44804</v>
      </c>
      <c r="L448" s="21">
        <v>782.57</v>
      </c>
      <c r="M448" s="21">
        <v>1530.21</v>
      </c>
      <c r="N448" s="21">
        <v>30.84</v>
      </c>
      <c r="O448" s="21">
        <f t="shared" si="136"/>
        <v>15.42</v>
      </c>
      <c r="P448" s="21">
        <v>46.26</v>
      </c>
      <c r="Q448" s="21">
        <v>1514.79</v>
      </c>
      <c r="S448" s="21">
        <f t="shared" si="140"/>
        <v>1561.05</v>
      </c>
      <c r="T448" s="19">
        <v>62.5</v>
      </c>
      <c r="U448" s="19">
        <f t="shared" si="137"/>
        <v>12.5</v>
      </c>
      <c r="V448" s="22">
        <f t="shared" si="138"/>
        <v>150</v>
      </c>
      <c r="W448" s="5">
        <f t="shared" si="141"/>
        <v>555</v>
      </c>
      <c r="X448" s="21">
        <f t="shared" si="143"/>
        <v>2.8127027027027025</v>
      </c>
      <c r="Y448" s="21">
        <f t="shared" si="144"/>
        <v>33.752432432432428</v>
      </c>
      <c r="Z448" s="21">
        <f t="shared" si="139"/>
        <v>1527.2975675675675</v>
      </c>
      <c r="AA448" s="21">
        <f t="shared" si="145"/>
        <v>12.507567567567548</v>
      </c>
      <c r="AC448" s="5">
        <v>33.752432432432428</v>
      </c>
      <c r="AD448" s="5">
        <v>0</v>
      </c>
      <c r="AE448" s="5">
        <f t="shared" si="142"/>
        <v>33.752432432432428</v>
      </c>
    </row>
    <row r="449" spans="1:31" ht="12.75" customHeight="1" x14ac:dyDescent="0.35">
      <c r="A449" s="17" t="s">
        <v>1113</v>
      </c>
      <c r="B449" s="17" t="s">
        <v>1114</v>
      </c>
      <c r="C449" s="17" t="s">
        <v>1115</v>
      </c>
      <c r="D449" s="18">
        <v>38626</v>
      </c>
      <c r="E449" s="17" t="s">
        <v>118</v>
      </c>
      <c r="F449" s="19">
        <v>50</v>
      </c>
      <c r="G449" s="17">
        <v>33</v>
      </c>
      <c r="H449" s="17">
        <v>1</v>
      </c>
      <c r="I449" s="20">
        <f t="shared" si="135"/>
        <v>397</v>
      </c>
      <c r="J449" s="21">
        <v>21303.54</v>
      </c>
      <c r="K449" s="18">
        <v>44804</v>
      </c>
      <c r="L449" s="21">
        <v>7207.69</v>
      </c>
      <c r="M449" s="21">
        <v>14095.85</v>
      </c>
      <c r="N449" s="21">
        <v>284.04000000000002</v>
      </c>
      <c r="O449" s="21">
        <f t="shared" si="136"/>
        <v>142.02000000000001</v>
      </c>
      <c r="P449" s="21">
        <v>426.07</v>
      </c>
      <c r="Q449" s="21">
        <v>13953.82</v>
      </c>
      <c r="S449" s="21">
        <f t="shared" si="140"/>
        <v>14379.890000000001</v>
      </c>
      <c r="T449" s="19">
        <v>62.5</v>
      </c>
      <c r="U449" s="19">
        <f t="shared" si="137"/>
        <v>12.5</v>
      </c>
      <c r="V449" s="22">
        <f t="shared" si="138"/>
        <v>150</v>
      </c>
      <c r="W449" s="5">
        <f t="shared" si="141"/>
        <v>555</v>
      </c>
      <c r="X449" s="21">
        <f t="shared" si="143"/>
        <v>25.909711711711715</v>
      </c>
      <c r="Y449" s="21">
        <f t="shared" si="144"/>
        <v>310.91654054054061</v>
      </c>
      <c r="Z449" s="21">
        <f t="shared" si="139"/>
        <v>14068.973459459461</v>
      </c>
      <c r="AA449" s="21">
        <f t="shared" si="145"/>
        <v>115.15345945946137</v>
      </c>
      <c r="AC449" s="5">
        <v>310.91654054054061</v>
      </c>
      <c r="AD449" s="5">
        <v>0</v>
      </c>
      <c r="AE449" s="5">
        <f t="shared" si="142"/>
        <v>310.91654054054061</v>
      </c>
    </row>
    <row r="450" spans="1:31" ht="12.75" customHeight="1" x14ac:dyDescent="0.35">
      <c r="A450" s="17" t="s">
        <v>1116</v>
      </c>
      <c r="B450" s="17" t="s">
        <v>1117</v>
      </c>
      <c r="C450" s="17" t="s">
        <v>1118</v>
      </c>
      <c r="D450" s="18">
        <v>38626</v>
      </c>
      <c r="E450" s="17" t="s">
        <v>118</v>
      </c>
      <c r="F450" s="19">
        <v>50</v>
      </c>
      <c r="G450" s="17">
        <v>33</v>
      </c>
      <c r="H450" s="17">
        <v>1</v>
      </c>
      <c r="I450" s="20">
        <f t="shared" si="135"/>
        <v>397</v>
      </c>
      <c r="J450" s="21">
        <v>988.37</v>
      </c>
      <c r="K450" s="18">
        <v>44804</v>
      </c>
      <c r="L450" s="21">
        <v>334.45</v>
      </c>
      <c r="M450" s="21">
        <v>653.91999999999996</v>
      </c>
      <c r="N450" s="21">
        <v>13.18</v>
      </c>
      <c r="O450" s="21">
        <f t="shared" si="136"/>
        <v>6.59</v>
      </c>
      <c r="P450" s="21">
        <v>19.77</v>
      </c>
      <c r="Q450" s="21">
        <v>647.33000000000004</v>
      </c>
      <c r="S450" s="21">
        <f t="shared" si="140"/>
        <v>667.09999999999991</v>
      </c>
      <c r="T450" s="19">
        <v>62.5</v>
      </c>
      <c r="U450" s="19">
        <f t="shared" si="137"/>
        <v>12.5</v>
      </c>
      <c r="V450" s="22">
        <f t="shared" si="138"/>
        <v>150</v>
      </c>
      <c r="W450" s="5">
        <f t="shared" si="141"/>
        <v>555</v>
      </c>
      <c r="X450" s="21">
        <f t="shared" si="143"/>
        <v>1.2019819819819819</v>
      </c>
      <c r="Y450" s="21">
        <f t="shared" si="144"/>
        <v>14.423783783783783</v>
      </c>
      <c r="Z450" s="21">
        <f t="shared" si="139"/>
        <v>652.67621621621618</v>
      </c>
      <c r="AA450" s="21">
        <f t="shared" si="145"/>
        <v>5.3462162162161349</v>
      </c>
      <c r="AC450" s="5">
        <v>14.423783783783783</v>
      </c>
      <c r="AD450" s="5">
        <v>0</v>
      </c>
      <c r="AE450" s="5">
        <f t="shared" si="142"/>
        <v>14.423783783783783</v>
      </c>
    </row>
    <row r="451" spans="1:31" ht="12.75" customHeight="1" x14ac:dyDescent="0.35">
      <c r="A451" s="17" t="s">
        <v>1119</v>
      </c>
      <c r="B451" s="17" t="s">
        <v>1120</v>
      </c>
      <c r="C451" s="17" t="s">
        <v>1081</v>
      </c>
      <c r="D451" s="18">
        <v>38626</v>
      </c>
      <c r="E451" s="17" t="s">
        <v>118</v>
      </c>
      <c r="F451" s="19">
        <v>50</v>
      </c>
      <c r="G451" s="17">
        <v>33</v>
      </c>
      <c r="H451" s="17">
        <v>1</v>
      </c>
      <c r="I451" s="20">
        <f t="shared" si="135"/>
        <v>397</v>
      </c>
      <c r="J451" s="21">
        <v>60.01</v>
      </c>
      <c r="K451" s="18">
        <v>44804</v>
      </c>
      <c r="L451" s="21">
        <v>20.3</v>
      </c>
      <c r="M451" s="21">
        <v>39.71</v>
      </c>
      <c r="N451" s="21">
        <v>0.8</v>
      </c>
      <c r="O451" s="21">
        <f t="shared" si="136"/>
        <v>0.4</v>
      </c>
      <c r="P451" s="21">
        <v>1.2</v>
      </c>
      <c r="Q451" s="21">
        <v>39.31</v>
      </c>
      <c r="S451" s="21">
        <f t="shared" si="140"/>
        <v>40.51</v>
      </c>
      <c r="T451" s="19">
        <v>62.5</v>
      </c>
      <c r="U451" s="19">
        <f t="shared" si="137"/>
        <v>12.5</v>
      </c>
      <c r="V451" s="22">
        <f t="shared" si="138"/>
        <v>150</v>
      </c>
      <c r="W451" s="5">
        <f t="shared" si="141"/>
        <v>555</v>
      </c>
      <c r="X451" s="21">
        <f t="shared" si="143"/>
        <v>7.2990990990990989E-2</v>
      </c>
      <c r="Y451" s="21">
        <f t="shared" si="144"/>
        <v>0.87589189189189187</v>
      </c>
      <c r="Z451" s="21">
        <f t="shared" si="139"/>
        <v>39.634108108108109</v>
      </c>
      <c r="AA451" s="21">
        <f t="shared" si="145"/>
        <v>0.32410810810810631</v>
      </c>
      <c r="AC451" s="5">
        <v>0.87589189189189187</v>
      </c>
      <c r="AD451" s="5">
        <v>0</v>
      </c>
      <c r="AE451" s="5">
        <f t="shared" si="142"/>
        <v>0.87589189189189187</v>
      </c>
    </row>
    <row r="452" spans="1:31" ht="12.75" customHeight="1" x14ac:dyDescent="0.35">
      <c r="A452" s="17" t="s">
        <v>1121</v>
      </c>
      <c r="B452" s="17" t="s">
        <v>1122</v>
      </c>
      <c r="C452" s="17" t="s">
        <v>626</v>
      </c>
      <c r="D452" s="18">
        <v>38626</v>
      </c>
      <c r="E452" s="17" t="s">
        <v>118</v>
      </c>
      <c r="F452" s="19">
        <v>50</v>
      </c>
      <c r="G452" s="17">
        <v>33</v>
      </c>
      <c r="H452" s="17">
        <v>1</v>
      </c>
      <c r="I452" s="20">
        <f t="shared" si="135"/>
        <v>397</v>
      </c>
      <c r="J452" s="21">
        <v>91.04</v>
      </c>
      <c r="K452" s="18">
        <v>44804</v>
      </c>
      <c r="L452" s="21">
        <v>30.79</v>
      </c>
      <c r="M452" s="21">
        <v>60.25</v>
      </c>
      <c r="N452" s="21">
        <v>1.21</v>
      </c>
      <c r="O452" s="21">
        <f t="shared" si="136"/>
        <v>0.60499999999999998</v>
      </c>
      <c r="P452" s="21">
        <v>1.82</v>
      </c>
      <c r="Q452" s="21">
        <v>59.64</v>
      </c>
      <c r="S452" s="21">
        <f t="shared" si="140"/>
        <v>61.46</v>
      </c>
      <c r="T452" s="19">
        <v>62.5</v>
      </c>
      <c r="U452" s="19">
        <f t="shared" si="137"/>
        <v>12.5</v>
      </c>
      <c r="V452" s="22">
        <f t="shared" si="138"/>
        <v>150</v>
      </c>
      <c r="W452" s="5">
        <f t="shared" si="141"/>
        <v>555</v>
      </c>
      <c r="X452" s="21">
        <f t="shared" si="143"/>
        <v>0.11073873873873874</v>
      </c>
      <c r="Y452" s="21">
        <f t="shared" si="144"/>
        <v>1.3288648648648649</v>
      </c>
      <c r="Z452" s="21">
        <f t="shared" si="139"/>
        <v>60.131135135135139</v>
      </c>
      <c r="AA452" s="21">
        <f t="shared" si="145"/>
        <v>0.49113513513513851</v>
      </c>
      <c r="AC452" s="5">
        <v>1.3288648648648649</v>
      </c>
      <c r="AD452" s="5">
        <v>0</v>
      </c>
      <c r="AE452" s="5">
        <f t="shared" si="142"/>
        <v>1.3288648648648649</v>
      </c>
    </row>
    <row r="453" spans="1:31" ht="12.75" customHeight="1" x14ac:dyDescent="0.35">
      <c r="A453" s="17" t="s">
        <v>1123</v>
      </c>
      <c r="B453" s="17" t="s">
        <v>1124</v>
      </c>
      <c r="C453" s="17" t="s">
        <v>1043</v>
      </c>
      <c r="D453" s="18">
        <v>38626</v>
      </c>
      <c r="E453" s="17" t="s">
        <v>118</v>
      </c>
      <c r="F453" s="19">
        <v>50</v>
      </c>
      <c r="G453" s="17">
        <v>33</v>
      </c>
      <c r="H453" s="17">
        <v>1</v>
      </c>
      <c r="I453" s="20">
        <f t="shared" si="135"/>
        <v>397</v>
      </c>
      <c r="J453" s="21">
        <v>7804.45</v>
      </c>
      <c r="K453" s="18">
        <v>44804</v>
      </c>
      <c r="L453" s="21">
        <v>2640.53</v>
      </c>
      <c r="M453" s="21">
        <v>5163.92</v>
      </c>
      <c r="N453" s="21">
        <v>104.06</v>
      </c>
      <c r="O453" s="21">
        <f t="shared" si="136"/>
        <v>52.03</v>
      </c>
      <c r="P453" s="21">
        <v>156.09</v>
      </c>
      <c r="Q453" s="21">
        <v>5111.8900000000003</v>
      </c>
      <c r="S453" s="21">
        <f t="shared" si="140"/>
        <v>5267.9800000000005</v>
      </c>
      <c r="T453" s="19">
        <v>62.5</v>
      </c>
      <c r="U453" s="19">
        <f t="shared" si="137"/>
        <v>12.5</v>
      </c>
      <c r="V453" s="22">
        <f t="shared" si="138"/>
        <v>150</v>
      </c>
      <c r="W453" s="5">
        <f t="shared" si="141"/>
        <v>555</v>
      </c>
      <c r="X453" s="21">
        <f t="shared" si="143"/>
        <v>9.4918558558558566</v>
      </c>
      <c r="Y453" s="21">
        <f t="shared" si="144"/>
        <v>113.90227027027028</v>
      </c>
      <c r="Z453" s="21">
        <f t="shared" si="139"/>
        <v>5154.07772972973</v>
      </c>
      <c r="AA453" s="21">
        <f t="shared" si="145"/>
        <v>42.187729729729654</v>
      </c>
      <c r="AC453" s="5">
        <v>113.90227027027028</v>
      </c>
      <c r="AD453" s="5">
        <v>0</v>
      </c>
      <c r="AE453" s="5">
        <f t="shared" si="142"/>
        <v>113.90227027027028</v>
      </c>
    </row>
    <row r="454" spans="1:31" ht="12.75" customHeight="1" x14ac:dyDescent="0.35">
      <c r="A454" s="17" t="s">
        <v>1125</v>
      </c>
      <c r="B454" s="17" t="s">
        <v>1126</v>
      </c>
      <c r="C454" s="17" t="s">
        <v>1046</v>
      </c>
      <c r="D454" s="18">
        <v>38626</v>
      </c>
      <c r="E454" s="17" t="s">
        <v>118</v>
      </c>
      <c r="F454" s="19">
        <v>50</v>
      </c>
      <c r="G454" s="17">
        <v>33</v>
      </c>
      <c r="H454" s="17">
        <v>1</v>
      </c>
      <c r="I454" s="20">
        <f t="shared" si="135"/>
        <v>397</v>
      </c>
      <c r="J454" s="21">
        <v>504.73</v>
      </c>
      <c r="K454" s="18">
        <v>44804</v>
      </c>
      <c r="L454" s="21">
        <v>170.85</v>
      </c>
      <c r="M454" s="21">
        <v>333.88</v>
      </c>
      <c r="N454" s="21">
        <v>6.73</v>
      </c>
      <c r="O454" s="21">
        <f t="shared" si="136"/>
        <v>3.3650000000000002</v>
      </c>
      <c r="P454" s="21">
        <v>10.1</v>
      </c>
      <c r="Q454" s="21">
        <v>330.51</v>
      </c>
      <c r="S454" s="21">
        <f t="shared" si="140"/>
        <v>340.61</v>
      </c>
      <c r="T454" s="19">
        <v>62.5</v>
      </c>
      <c r="U454" s="19">
        <f t="shared" si="137"/>
        <v>12.5</v>
      </c>
      <c r="V454" s="22">
        <f t="shared" si="138"/>
        <v>150</v>
      </c>
      <c r="W454" s="5">
        <f t="shared" si="141"/>
        <v>555</v>
      </c>
      <c r="X454" s="21">
        <f t="shared" si="143"/>
        <v>0.61371171171171168</v>
      </c>
      <c r="Y454" s="21">
        <f t="shared" si="144"/>
        <v>7.3645405405405402</v>
      </c>
      <c r="Z454" s="21">
        <f t="shared" si="139"/>
        <v>333.24545945945948</v>
      </c>
      <c r="AA454" s="21">
        <f t="shared" si="145"/>
        <v>2.7354594594594914</v>
      </c>
      <c r="AC454" s="5">
        <v>7.3645405405405402</v>
      </c>
      <c r="AD454" s="5">
        <v>0</v>
      </c>
      <c r="AE454" s="5">
        <f t="shared" si="142"/>
        <v>7.3645405405405402</v>
      </c>
    </row>
    <row r="455" spans="1:31" ht="12.75" customHeight="1" x14ac:dyDescent="0.35">
      <c r="A455" s="17" t="s">
        <v>1127</v>
      </c>
      <c r="B455" s="17" t="s">
        <v>1128</v>
      </c>
      <c r="C455" s="17" t="s">
        <v>1129</v>
      </c>
      <c r="D455" s="18">
        <v>38626</v>
      </c>
      <c r="E455" s="17" t="s">
        <v>44</v>
      </c>
      <c r="F455" s="19">
        <v>0</v>
      </c>
      <c r="G455" s="17">
        <v>0</v>
      </c>
      <c r="H455" s="17">
        <v>0</v>
      </c>
      <c r="I455" s="20">
        <f t="shared" si="135"/>
        <v>0</v>
      </c>
      <c r="J455" s="21">
        <v>-500</v>
      </c>
      <c r="K455" s="18">
        <v>44804</v>
      </c>
      <c r="L455" s="21">
        <v>-500</v>
      </c>
      <c r="M455" s="21">
        <v>0</v>
      </c>
      <c r="N455" s="21">
        <v>0</v>
      </c>
      <c r="O455" s="21">
        <f t="shared" si="136"/>
        <v>0</v>
      </c>
      <c r="P455" s="21">
        <v>0</v>
      </c>
      <c r="Q455" s="21">
        <v>0</v>
      </c>
      <c r="S455" s="21">
        <f t="shared" si="140"/>
        <v>0</v>
      </c>
      <c r="T455" s="19">
        <v>0</v>
      </c>
      <c r="U455" s="19">
        <f t="shared" si="137"/>
        <v>0</v>
      </c>
      <c r="V455" s="22">
        <f t="shared" si="138"/>
        <v>0</v>
      </c>
      <c r="W455" s="5">
        <v>0</v>
      </c>
      <c r="X455" s="21">
        <v>0</v>
      </c>
      <c r="Y455" s="21">
        <v>0</v>
      </c>
      <c r="Z455" s="21">
        <f t="shared" si="139"/>
        <v>0</v>
      </c>
      <c r="AA455" s="21">
        <f t="shared" si="145"/>
        <v>0</v>
      </c>
      <c r="AC455" s="5">
        <v>0</v>
      </c>
      <c r="AD455" s="5">
        <v>0</v>
      </c>
      <c r="AE455" s="5">
        <f t="shared" si="142"/>
        <v>0</v>
      </c>
    </row>
    <row r="456" spans="1:31" ht="12.75" customHeight="1" x14ac:dyDescent="0.35">
      <c r="A456" s="17" t="s">
        <v>1130</v>
      </c>
      <c r="B456" s="17" t="s">
        <v>1131</v>
      </c>
      <c r="C456" s="17" t="s">
        <v>1132</v>
      </c>
      <c r="D456" s="18">
        <v>38626</v>
      </c>
      <c r="E456" s="17" t="s">
        <v>44</v>
      </c>
      <c r="F456" s="19">
        <v>0</v>
      </c>
      <c r="G456" s="17">
        <v>0</v>
      </c>
      <c r="H456" s="17">
        <v>0</v>
      </c>
      <c r="I456" s="20">
        <f t="shared" si="135"/>
        <v>0</v>
      </c>
      <c r="J456" s="21">
        <v>-4185</v>
      </c>
      <c r="K456" s="18">
        <v>44804</v>
      </c>
      <c r="L456" s="21">
        <v>-4185</v>
      </c>
      <c r="M456" s="21">
        <v>0</v>
      </c>
      <c r="N456" s="21">
        <v>0</v>
      </c>
      <c r="O456" s="21">
        <f t="shared" si="136"/>
        <v>0</v>
      </c>
      <c r="P456" s="21">
        <v>0</v>
      </c>
      <c r="Q456" s="21">
        <v>0</v>
      </c>
      <c r="S456" s="21">
        <f t="shared" si="140"/>
        <v>0</v>
      </c>
      <c r="T456" s="19">
        <v>0</v>
      </c>
      <c r="U456" s="19">
        <f t="shared" si="137"/>
        <v>0</v>
      </c>
      <c r="V456" s="22">
        <f t="shared" si="138"/>
        <v>0</v>
      </c>
      <c r="W456" s="5">
        <v>0</v>
      </c>
      <c r="X456" s="21">
        <v>0</v>
      </c>
      <c r="Y456" s="21">
        <v>0</v>
      </c>
      <c r="Z456" s="21">
        <f t="shared" si="139"/>
        <v>0</v>
      </c>
      <c r="AA456" s="21">
        <f t="shared" si="145"/>
        <v>0</v>
      </c>
      <c r="AC456" s="5">
        <v>0</v>
      </c>
      <c r="AD456" s="5">
        <v>0</v>
      </c>
      <c r="AE456" s="5">
        <f t="shared" si="142"/>
        <v>0</v>
      </c>
    </row>
    <row r="457" spans="1:31" ht="12.75" customHeight="1" x14ac:dyDescent="0.35">
      <c r="A457" s="17" t="s">
        <v>1133</v>
      </c>
      <c r="B457" s="17" t="s">
        <v>1134</v>
      </c>
      <c r="C457" s="17" t="s">
        <v>1135</v>
      </c>
      <c r="D457" s="18">
        <v>38626</v>
      </c>
      <c r="E457" s="17" t="s">
        <v>44</v>
      </c>
      <c r="F457" s="19">
        <v>0</v>
      </c>
      <c r="G457" s="17">
        <v>0</v>
      </c>
      <c r="H457" s="17">
        <v>0</v>
      </c>
      <c r="I457" s="20">
        <f t="shared" si="135"/>
        <v>0</v>
      </c>
      <c r="J457" s="21">
        <v>-1980</v>
      </c>
      <c r="K457" s="18">
        <v>44804</v>
      </c>
      <c r="L457" s="21">
        <v>-1980</v>
      </c>
      <c r="M457" s="21">
        <v>0</v>
      </c>
      <c r="N457" s="21">
        <v>0</v>
      </c>
      <c r="O457" s="21">
        <f t="shared" si="136"/>
        <v>0</v>
      </c>
      <c r="P457" s="21">
        <v>0</v>
      </c>
      <c r="Q457" s="21">
        <v>0</v>
      </c>
      <c r="S457" s="21">
        <f t="shared" si="140"/>
        <v>0</v>
      </c>
      <c r="T457" s="19">
        <v>0</v>
      </c>
      <c r="U457" s="19">
        <f t="shared" si="137"/>
        <v>0</v>
      </c>
      <c r="V457" s="22">
        <f t="shared" si="138"/>
        <v>0</v>
      </c>
      <c r="W457" s="5">
        <v>0</v>
      </c>
      <c r="X457" s="21">
        <v>0</v>
      </c>
      <c r="Y457" s="21">
        <v>0</v>
      </c>
      <c r="Z457" s="21">
        <f t="shared" si="139"/>
        <v>0</v>
      </c>
      <c r="AA457" s="21">
        <f t="shared" si="145"/>
        <v>0</v>
      </c>
      <c r="AC457" s="5">
        <v>0</v>
      </c>
      <c r="AD457" s="5">
        <v>0</v>
      </c>
      <c r="AE457" s="5">
        <f t="shared" si="142"/>
        <v>0</v>
      </c>
    </row>
    <row r="458" spans="1:31" ht="12.75" customHeight="1" x14ac:dyDescent="0.35">
      <c r="A458" s="17" t="s">
        <v>1136</v>
      </c>
      <c r="B458" s="17" t="s">
        <v>1137</v>
      </c>
      <c r="C458" s="17" t="s">
        <v>1138</v>
      </c>
      <c r="D458" s="18">
        <v>38626</v>
      </c>
      <c r="E458" s="17" t="s">
        <v>44</v>
      </c>
      <c r="F458" s="19">
        <v>0</v>
      </c>
      <c r="G458" s="17">
        <v>0</v>
      </c>
      <c r="H458" s="17">
        <v>0</v>
      </c>
      <c r="I458" s="20">
        <f t="shared" si="135"/>
        <v>0</v>
      </c>
      <c r="J458" s="21">
        <v>-90</v>
      </c>
      <c r="K458" s="18">
        <v>44804</v>
      </c>
      <c r="L458" s="21">
        <v>-90</v>
      </c>
      <c r="M458" s="21">
        <v>0</v>
      </c>
      <c r="N458" s="21">
        <v>0</v>
      </c>
      <c r="O458" s="21">
        <f t="shared" si="136"/>
        <v>0</v>
      </c>
      <c r="P458" s="21">
        <v>0</v>
      </c>
      <c r="Q458" s="21">
        <v>0</v>
      </c>
      <c r="S458" s="21">
        <f t="shared" si="140"/>
        <v>0</v>
      </c>
      <c r="T458" s="19">
        <v>0</v>
      </c>
      <c r="U458" s="19">
        <f t="shared" si="137"/>
        <v>0</v>
      </c>
      <c r="V458" s="22">
        <f t="shared" si="138"/>
        <v>0</v>
      </c>
      <c r="W458" s="5">
        <v>0</v>
      </c>
      <c r="X458" s="21">
        <v>0</v>
      </c>
      <c r="Y458" s="21">
        <v>0</v>
      </c>
      <c r="Z458" s="21">
        <f t="shared" si="139"/>
        <v>0</v>
      </c>
      <c r="AA458" s="21">
        <f t="shared" si="145"/>
        <v>0</v>
      </c>
      <c r="AC458" s="5">
        <v>0</v>
      </c>
      <c r="AD458" s="5">
        <v>0</v>
      </c>
      <c r="AE458" s="5">
        <f t="shared" si="142"/>
        <v>0</v>
      </c>
    </row>
    <row r="459" spans="1:31" ht="12.75" customHeight="1" x14ac:dyDescent="0.35">
      <c r="A459" s="17" t="s">
        <v>1139</v>
      </c>
      <c r="B459" s="17" t="s">
        <v>1140</v>
      </c>
      <c r="C459" s="17" t="s">
        <v>1141</v>
      </c>
      <c r="D459" s="18">
        <v>38626</v>
      </c>
      <c r="E459" s="17" t="s">
        <v>44</v>
      </c>
      <c r="F459" s="19">
        <v>0</v>
      </c>
      <c r="G459" s="17">
        <v>0</v>
      </c>
      <c r="H459" s="17">
        <v>0</v>
      </c>
      <c r="I459" s="20">
        <f t="shared" si="135"/>
        <v>0</v>
      </c>
      <c r="J459" s="21">
        <v>-150</v>
      </c>
      <c r="K459" s="18">
        <v>44804</v>
      </c>
      <c r="L459" s="21">
        <v>-150</v>
      </c>
      <c r="M459" s="21">
        <v>0</v>
      </c>
      <c r="N459" s="21">
        <v>0</v>
      </c>
      <c r="O459" s="21">
        <f t="shared" si="136"/>
        <v>0</v>
      </c>
      <c r="P459" s="21">
        <v>0</v>
      </c>
      <c r="Q459" s="21">
        <v>0</v>
      </c>
      <c r="S459" s="21">
        <f t="shared" si="140"/>
        <v>0</v>
      </c>
      <c r="T459" s="19">
        <v>0</v>
      </c>
      <c r="U459" s="19">
        <f t="shared" si="137"/>
        <v>0</v>
      </c>
      <c r="V459" s="22">
        <f t="shared" si="138"/>
        <v>0</v>
      </c>
      <c r="W459" s="5">
        <v>0</v>
      </c>
      <c r="X459" s="21">
        <v>0</v>
      </c>
      <c r="Y459" s="21">
        <v>0</v>
      </c>
      <c r="Z459" s="21">
        <f t="shared" si="139"/>
        <v>0</v>
      </c>
      <c r="AA459" s="21">
        <f t="shared" si="145"/>
        <v>0</v>
      </c>
      <c r="AC459" s="5">
        <v>0</v>
      </c>
      <c r="AD459" s="5">
        <v>0</v>
      </c>
      <c r="AE459" s="5">
        <f t="shared" si="142"/>
        <v>0</v>
      </c>
    </row>
    <row r="460" spans="1:31" ht="12.75" customHeight="1" x14ac:dyDescent="0.35">
      <c r="A460" s="17" t="s">
        <v>1142</v>
      </c>
      <c r="B460" s="17" t="s">
        <v>1143</v>
      </c>
      <c r="C460" s="17" t="s">
        <v>1144</v>
      </c>
      <c r="D460" s="18">
        <v>38657</v>
      </c>
      <c r="E460" s="17" t="s">
        <v>118</v>
      </c>
      <c r="F460" s="19">
        <v>50</v>
      </c>
      <c r="G460" s="17">
        <v>33</v>
      </c>
      <c r="H460" s="17">
        <v>2</v>
      </c>
      <c r="I460" s="20">
        <f t="shared" si="135"/>
        <v>398</v>
      </c>
      <c r="J460" s="21">
        <v>42.66</v>
      </c>
      <c r="K460" s="18">
        <v>44804</v>
      </c>
      <c r="L460" s="21">
        <v>14.06</v>
      </c>
      <c r="M460" s="21">
        <v>28.6</v>
      </c>
      <c r="N460" s="21">
        <v>0.56000000000000005</v>
      </c>
      <c r="O460" s="21">
        <f t="shared" si="136"/>
        <v>0.28000000000000003</v>
      </c>
      <c r="P460" s="21">
        <v>0.85</v>
      </c>
      <c r="Q460" s="21">
        <v>28.31</v>
      </c>
      <c r="S460" s="21">
        <f t="shared" si="140"/>
        <v>29.16</v>
      </c>
      <c r="T460" s="19">
        <v>62.5</v>
      </c>
      <c r="U460" s="19">
        <f t="shared" si="137"/>
        <v>12.5</v>
      </c>
      <c r="V460" s="22">
        <f t="shared" si="138"/>
        <v>150</v>
      </c>
      <c r="W460" s="5">
        <f t="shared" si="141"/>
        <v>556</v>
      </c>
      <c r="X460" s="21">
        <f t="shared" si="143"/>
        <v>5.2446043165467623E-2</v>
      </c>
      <c r="Y460" s="21">
        <f t="shared" si="144"/>
        <v>0.62935251798561143</v>
      </c>
      <c r="Z460" s="21">
        <f t="shared" si="139"/>
        <v>28.530647482014388</v>
      </c>
      <c r="AA460" s="21">
        <f t="shared" si="145"/>
        <v>0.22064748201438888</v>
      </c>
      <c r="AC460" s="5">
        <v>0.62935251798561143</v>
      </c>
      <c r="AD460" s="5">
        <v>0</v>
      </c>
      <c r="AE460" s="5">
        <f t="shared" si="142"/>
        <v>0.62935251798561143</v>
      </c>
    </row>
    <row r="461" spans="1:31" ht="12.75" customHeight="1" x14ac:dyDescent="0.35">
      <c r="A461" s="17" t="s">
        <v>1145</v>
      </c>
      <c r="B461" s="17" t="s">
        <v>1146</v>
      </c>
      <c r="C461" s="17" t="s">
        <v>1147</v>
      </c>
      <c r="D461" s="18">
        <v>38657</v>
      </c>
      <c r="E461" s="17" t="s">
        <v>118</v>
      </c>
      <c r="F461" s="19">
        <v>50</v>
      </c>
      <c r="G461" s="17">
        <v>33</v>
      </c>
      <c r="H461" s="17">
        <v>2</v>
      </c>
      <c r="I461" s="20">
        <f t="shared" si="135"/>
        <v>398</v>
      </c>
      <c r="J461" s="21">
        <v>253.73</v>
      </c>
      <c r="K461" s="18">
        <v>44804</v>
      </c>
      <c r="L461" s="21">
        <v>85.51</v>
      </c>
      <c r="M461" s="21">
        <v>168.22</v>
      </c>
      <c r="N461" s="21">
        <v>3.38</v>
      </c>
      <c r="O461" s="21">
        <f t="shared" si="136"/>
        <v>1.69</v>
      </c>
      <c r="P461" s="21">
        <v>5.08</v>
      </c>
      <c r="Q461" s="21">
        <v>166.52</v>
      </c>
      <c r="S461" s="21">
        <f t="shared" si="140"/>
        <v>171.6</v>
      </c>
      <c r="T461" s="19">
        <v>62.5</v>
      </c>
      <c r="U461" s="19">
        <f t="shared" si="137"/>
        <v>12.5</v>
      </c>
      <c r="V461" s="22">
        <f t="shared" si="138"/>
        <v>150</v>
      </c>
      <c r="W461" s="5">
        <f t="shared" si="141"/>
        <v>556</v>
      </c>
      <c r="X461" s="21">
        <f t="shared" si="143"/>
        <v>0.30863309352517987</v>
      </c>
      <c r="Y461" s="21">
        <f t="shared" si="144"/>
        <v>3.7035971223021584</v>
      </c>
      <c r="Z461" s="21">
        <f t="shared" si="139"/>
        <v>167.89640287769782</v>
      </c>
      <c r="AA461" s="21">
        <f t="shared" si="145"/>
        <v>1.3764028776978137</v>
      </c>
      <c r="AC461" s="5">
        <v>3.7035971223021584</v>
      </c>
      <c r="AD461" s="5">
        <v>0</v>
      </c>
      <c r="AE461" s="5">
        <f t="shared" si="142"/>
        <v>3.7035971223021584</v>
      </c>
    </row>
    <row r="462" spans="1:31" ht="12.75" customHeight="1" x14ac:dyDescent="0.35">
      <c r="A462" s="17" t="s">
        <v>1148</v>
      </c>
      <c r="B462" s="17" t="s">
        <v>1149</v>
      </c>
      <c r="C462" s="17" t="s">
        <v>1150</v>
      </c>
      <c r="D462" s="18">
        <v>38657</v>
      </c>
      <c r="E462" s="17" t="s">
        <v>118</v>
      </c>
      <c r="F462" s="19">
        <v>50</v>
      </c>
      <c r="G462" s="17">
        <v>33</v>
      </c>
      <c r="H462" s="17">
        <v>2</v>
      </c>
      <c r="I462" s="20">
        <f t="shared" si="135"/>
        <v>398</v>
      </c>
      <c r="J462" s="21">
        <v>283.52</v>
      </c>
      <c r="K462" s="18">
        <v>44804</v>
      </c>
      <c r="L462" s="21">
        <v>95.45</v>
      </c>
      <c r="M462" s="21">
        <v>188.07</v>
      </c>
      <c r="N462" s="21">
        <v>3.78</v>
      </c>
      <c r="O462" s="21">
        <f t="shared" si="136"/>
        <v>1.89</v>
      </c>
      <c r="P462" s="21">
        <v>5.67</v>
      </c>
      <c r="Q462" s="21">
        <v>186.18</v>
      </c>
      <c r="S462" s="21">
        <f t="shared" si="140"/>
        <v>191.85</v>
      </c>
      <c r="T462" s="19">
        <v>62.5</v>
      </c>
      <c r="U462" s="19">
        <f t="shared" si="137"/>
        <v>12.5</v>
      </c>
      <c r="V462" s="22">
        <f t="shared" si="138"/>
        <v>150</v>
      </c>
      <c r="W462" s="5">
        <f t="shared" si="141"/>
        <v>556</v>
      </c>
      <c r="X462" s="21">
        <f t="shared" si="143"/>
        <v>0.34505395683453238</v>
      </c>
      <c r="Y462" s="21">
        <f t="shared" si="144"/>
        <v>4.1406474820143888</v>
      </c>
      <c r="Z462" s="21">
        <f t="shared" si="139"/>
        <v>187.70935251798559</v>
      </c>
      <c r="AA462" s="21">
        <f t="shared" si="145"/>
        <v>1.5293525179855862</v>
      </c>
      <c r="AC462" s="5">
        <v>4.1406474820143888</v>
      </c>
      <c r="AD462" s="5">
        <v>0</v>
      </c>
      <c r="AE462" s="5">
        <f t="shared" si="142"/>
        <v>4.1406474820143888</v>
      </c>
    </row>
    <row r="463" spans="1:31" ht="12.75" customHeight="1" x14ac:dyDescent="0.35">
      <c r="A463" s="17" t="s">
        <v>1151</v>
      </c>
      <c r="B463" s="17" t="s">
        <v>1152</v>
      </c>
      <c r="C463" s="17" t="s">
        <v>1153</v>
      </c>
      <c r="D463" s="18">
        <v>38657</v>
      </c>
      <c r="E463" s="17" t="s">
        <v>118</v>
      </c>
      <c r="F463" s="19">
        <v>50</v>
      </c>
      <c r="G463" s="17">
        <v>33</v>
      </c>
      <c r="H463" s="17">
        <v>2</v>
      </c>
      <c r="I463" s="20">
        <f t="shared" si="135"/>
        <v>398</v>
      </c>
      <c r="J463" s="21">
        <v>57.78</v>
      </c>
      <c r="K463" s="18">
        <v>44804</v>
      </c>
      <c r="L463" s="21">
        <v>19.53</v>
      </c>
      <c r="M463" s="21">
        <v>38.25</v>
      </c>
      <c r="N463" s="21">
        <v>0.77</v>
      </c>
      <c r="O463" s="21">
        <f t="shared" si="136"/>
        <v>0.38500000000000001</v>
      </c>
      <c r="P463" s="21">
        <v>1.1599999999999999</v>
      </c>
      <c r="Q463" s="21">
        <v>37.86</v>
      </c>
      <c r="S463" s="21">
        <f t="shared" si="140"/>
        <v>39.020000000000003</v>
      </c>
      <c r="T463" s="19">
        <v>62.5</v>
      </c>
      <c r="U463" s="19">
        <f t="shared" si="137"/>
        <v>12.5</v>
      </c>
      <c r="V463" s="22">
        <f t="shared" si="138"/>
        <v>150</v>
      </c>
      <c r="W463" s="5">
        <f t="shared" si="141"/>
        <v>556</v>
      </c>
      <c r="X463" s="21">
        <f t="shared" si="143"/>
        <v>7.0179856115107922E-2</v>
      </c>
      <c r="Y463" s="21">
        <f t="shared" si="144"/>
        <v>0.84215827338129512</v>
      </c>
      <c r="Z463" s="21">
        <f t="shared" si="139"/>
        <v>38.177841726618709</v>
      </c>
      <c r="AA463" s="21">
        <f t="shared" si="145"/>
        <v>0.31784172661870969</v>
      </c>
      <c r="AC463" s="5">
        <v>0.84215827338129512</v>
      </c>
      <c r="AD463" s="5">
        <v>0</v>
      </c>
      <c r="AE463" s="5">
        <f t="shared" si="142"/>
        <v>0.84215827338129512</v>
      </c>
    </row>
    <row r="464" spans="1:31" ht="12.75" customHeight="1" x14ac:dyDescent="0.35">
      <c r="A464" s="17" t="s">
        <v>1154</v>
      </c>
      <c r="B464" s="17" t="s">
        <v>1155</v>
      </c>
      <c r="C464" s="17" t="s">
        <v>1156</v>
      </c>
      <c r="D464" s="18">
        <v>38657</v>
      </c>
      <c r="E464" s="17" t="s">
        <v>118</v>
      </c>
      <c r="F464" s="19">
        <v>50</v>
      </c>
      <c r="G464" s="17">
        <v>33</v>
      </c>
      <c r="H464" s="17">
        <v>2</v>
      </c>
      <c r="I464" s="20">
        <f t="shared" si="135"/>
        <v>398</v>
      </c>
      <c r="J464" s="21">
        <v>28.72</v>
      </c>
      <c r="K464" s="18">
        <v>44804</v>
      </c>
      <c r="L464" s="21">
        <v>9.77</v>
      </c>
      <c r="M464" s="21">
        <v>18.95</v>
      </c>
      <c r="N464" s="21">
        <v>0.38</v>
      </c>
      <c r="O464" s="21">
        <f t="shared" si="136"/>
        <v>0.19</v>
      </c>
      <c r="P464" s="21">
        <v>0.57999999999999996</v>
      </c>
      <c r="Q464" s="21">
        <v>18.75</v>
      </c>
      <c r="S464" s="21">
        <f t="shared" si="140"/>
        <v>19.329999999999998</v>
      </c>
      <c r="T464" s="19">
        <v>62.5</v>
      </c>
      <c r="U464" s="19">
        <f t="shared" si="137"/>
        <v>12.5</v>
      </c>
      <c r="V464" s="22">
        <f t="shared" si="138"/>
        <v>150</v>
      </c>
      <c r="W464" s="5">
        <f t="shared" si="141"/>
        <v>556</v>
      </c>
      <c r="X464" s="21">
        <f t="shared" si="143"/>
        <v>3.4766187050359706E-2</v>
      </c>
      <c r="Y464" s="21">
        <f t="shared" si="144"/>
        <v>0.41719424460431648</v>
      </c>
      <c r="Z464" s="21">
        <f t="shared" si="139"/>
        <v>18.912805755395681</v>
      </c>
      <c r="AA464" s="21">
        <f t="shared" si="145"/>
        <v>0.16280575539568076</v>
      </c>
      <c r="AC464" s="5">
        <v>0.41719424460431648</v>
      </c>
      <c r="AD464" s="5">
        <v>0</v>
      </c>
      <c r="AE464" s="5">
        <f t="shared" si="142"/>
        <v>0.41719424460431648</v>
      </c>
    </row>
    <row r="465" spans="1:31" ht="12.75" customHeight="1" x14ac:dyDescent="0.35">
      <c r="A465" s="17" t="s">
        <v>1157</v>
      </c>
      <c r="B465" s="17" t="s">
        <v>1158</v>
      </c>
      <c r="C465" s="17" t="s">
        <v>1159</v>
      </c>
      <c r="D465" s="18">
        <v>38657</v>
      </c>
      <c r="E465" s="17" t="s">
        <v>118</v>
      </c>
      <c r="F465" s="19">
        <v>50</v>
      </c>
      <c r="G465" s="17">
        <v>33</v>
      </c>
      <c r="H465" s="17">
        <v>2</v>
      </c>
      <c r="I465" s="20">
        <f t="shared" si="135"/>
        <v>398</v>
      </c>
      <c r="J465" s="21">
        <v>75</v>
      </c>
      <c r="K465" s="18">
        <v>44804</v>
      </c>
      <c r="L465" s="21">
        <v>25.26</v>
      </c>
      <c r="M465" s="21">
        <v>49.74</v>
      </c>
      <c r="N465" s="21">
        <v>1</v>
      </c>
      <c r="O465" s="21">
        <f t="shared" si="136"/>
        <v>0.5</v>
      </c>
      <c r="P465" s="21">
        <v>1.5</v>
      </c>
      <c r="Q465" s="21">
        <v>49.24</v>
      </c>
      <c r="S465" s="21">
        <f t="shared" si="140"/>
        <v>50.74</v>
      </c>
      <c r="T465" s="19">
        <v>62.5</v>
      </c>
      <c r="U465" s="19">
        <f t="shared" si="137"/>
        <v>12.5</v>
      </c>
      <c r="V465" s="22">
        <f t="shared" si="138"/>
        <v>150</v>
      </c>
      <c r="W465" s="5">
        <f t="shared" si="141"/>
        <v>556</v>
      </c>
      <c r="X465" s="21">
        <f t="shared" si="143"/>
        <v>9.1258992805755404E-2</v>
      </c>
      <c r="Y465" s="21">
        <f t="shared" si="144"/>
        <v>1.0951079136690649</v>
      </c>
      <c r="Z465" s="21">
        <f t="shared" si="139"/>
        <v>49.644892086330934</v>
      </c>
      <c r="AA465" s="21">
        <f t="shared" si="145"/>
        <v>0.40489208633093199</v>
      </c>
      <c r="AC465" s="5">
        <v>1.0951079136690649</v>
      </c>
      <c r="AD465" s="5">
        <v>0</v>
      </c>
      <c r="AE465" s="5">
        <f t="shared" si="142"/>
        <v>1.0951079136690649</v>
      </c>
    </row>
    <row r="466" spans="1:31" ht="12.75" customHeight="1" x14ac:dyDescent="0.35">
      <c r="A466" s="17" t="s">
        <v>1160</v>
      </c>
      <c r="B466" s="17" t="s">
        <v>1161</v>
      </c>
      <c r="C466" s="17" t="s">
        <v>1162</v>
      </c>
      <c r="D466" s="18">
        <v>38657</v>
      </c>
      <c r="E466" s="17" t="s">
        <v>118</v>
      </c>
      <c r="F466" s="19">
        <v>50</v>
      </c>
      <c r="G466" s="17">
        <v>33</v>
      </c>
      <c r="H466" s="17">
        <v>2</v>
      </c>
      <c r="I466" s="20">
        <f t="shared" si="135"/>
        <v>398</v>
      </c>
      <c r="J466" s="21">
        <v>32</v>
      </c>
      <c r="K466" s="18">
        <v>44804</v>
      </c>
      <c r="L466" s="21">
        <v>10.77</v>
      </c>
      <c r="M466" s="21">
        <v>21.23</v>
      </c>
      <c r="N466" s="21">
        <v>0.42</v>
      </c>
      <c r="O466" s="21">
        <f t="shared" si="136"/>
        <v>0.21</v>
      </c>
      <c r="P466" s="21">
        <v>0.64</v>
      </c>
      <c r="Q466" s="21">
        <v>21.01</v>
      </c>
      <c r="S466" s="21">
        <f t="shared" si="140"/>
        <v>21.650000000000002</v>
      </c>
      <c r="T466" s="19">
        <v>62.5</v>
      </c>
      <c r="U466" s="19">
        <f t="shared" si="137"/>
        <v>12.5</v>
      </c>
      <c r="V466" s="22">
        <f t="shared" si="138"/>
        <v>150</v>
      </c>
      <c r="W466" s="5">
        <f t="shared" si="141"/>
        <v>556</v>
      </c>
      <c r="X466" s="21">
        <f t="shared" si="143"/>
        <v>3.8938848920863314E-2</v>
      </c>
      <c r="Y466" s="21">
        <f t="shared" si="144"/>
        <v>0.46726618705035977</v>
      </c>
      <c r="Z466" s="21">
        <f t="shared" si="139"/>
        <v>21.182733812949643</v>
      </c>
      <c r="AA466" s="21">
        <f t="shared" si="145"/>
        <v>0.17273381294964096</v>
      </c>
      <c r="AC466" s="5">
        <v>0.46726618705035977</v>
      </c>
      <c r="AD466" s="5">
        <v>0</v>
      </c>
      <c r="AE466" s="5">
        <f t="shared" si="142"/>
        <v>0.46726618705035977</v>
      </c>
    </row>
    <row r="467" spans="1:31" ht="12.75" customHeight="1" x14ac:dyDescent="0.35">
      <c r="A467" s="17" t="s">
        <v>1163</v>
      </c>
      <c r="B467" s="17" t="s">
        <v>1164</v>
      </c>
      <c r="C467" s="17" t="s">
        <v>1165</v>
      </c>
      <c r="D467" s="18">
        <v>38657</v>
      </c>
      <c r="E467" s="17" t="s">
        <v>118</v>
      </c>
      <c r="F467" s="19">
        <v>50</v>
      </c>
      <c r="G467" s="17">
        <v>33</v>
      </c>
      <c r="H467" s="17">
        <v>2</v>
      </c>
      <c r="I467" s="20">
        <f t="shared" si="135"/>
        <v>398</v>
      </c>
      <c r="J467" s="21">
        <v>66</v>
      </c>
      <c r="K467" s="18">
        <v>44804</v>
      </c>
      <c r="L467" s="21">
        <v>22.22</v>
      </c>
      <c r="M467" s="21">
        <v>43.78</v>
      </c>
      <c r="N467" s="21">
        <v>0.88</v>
      </c>
      <c r="O467" s="21">
        <f t="shared" si="136"/>
        <v>0.44</v>
      </c>
      <c r="P467" s="21">
        <v>1.32</v>
      </c>
      <c r="Q467" s="21">
        <v>43.34</v>
      </c>
      <c r="S467" s="21">
        <f t="shared" si="140"/>
        <v>44.660000000000004</v>
      </c>
      <c r="T467" s="19">
        <v>62.5</v>
      </c>
      <c r="U467" s="19">
        <f t="shared" si="137"/>
        <v>12.5</v>
      </c>
      <c r="V467" s="22">
        <f t="shared" si="138"/>
        <v>150</v>
      </c>
      <c r="W467" s="5">
        <f t="shared" si="141"/>
        <v>556</v>
      </c>
      <c r="X467" s="21">
        <f t="shared" si="143"/>
        <v>8.0323741007194249E-2</v>
      </c>
      <c r="Y467" s="21">
        <f t="shared" si="144"/>
        <v>0.96388489208633099</v>
      </c>
      <c r="Z467" s="21">
        <f t="shared" si="139"/>
        <v>43.69611510791367</v>
      </c>
      <c r="AA467" s="21">
        <f t="shared" si="145"/>
        <v>0.35611510791366641</v>
      </c>
      <c r="AC467" s="5">
        <v>0.96388489208633099</v>
      </c>
      <c r="AD467" s="5">
        <v>0</v>
      </c>
      <c r="AE467" s="5">
        <f t="shared" si="142"/>
        <v>0.96388489208633099</v>
      </c>
    </row>
    <row r="468" spans="1:31" ht="12.75" customHeight="1" x14ac:dyDescent="0.35">
      <c r="A468" s="17" t="s">
        <v>1166</v>
      </c>
      <c r="B468" s="17" t="s">
        <v>1167</v>
      </c>
      <c r="C468" s="17" t="s">
        <v>1168</v>
      </c>
      <c r="D468" s="18">
        <v>38657</v>
      </c>
      <c r="E468" s="17" t="s">
        <v>118</v>
      </c>
      <c r="F468" s="19">
        <v>50</v>
      </c>
      <c r="G468" s="17">
        <v>33</v>
      </c>
      <c r="H468" s="17">
        <v>2</v>
      </c>
      <c r="I468" s="20">
        <f t="shared" si="135"/>
        <v>398</v>
      </c>
      <c r="J468" s="21">
        <v>3892</v>
      </c>
      <c r="K468" s="18">
        <v>44804</v>
      </c>
      <c r="L468" s="21">
        <v>1310.31</v>
      </c>
      <c r="M468" s="21">
        <v>2581.69</v>
      </c>
      <c r="N468" s="21">
        <v>51.89</v>
      </c>
      <c r="O468" s="21">
        <f t="shared" si="136"/>
        <v>25.945</v>
      </c>
      <c r="P468" s="21">
        <v>77.84</v>
      </c>
      <c r="Q468" s="21">
        <v>2555.7399999999998</v>
      </c>
      <c r="S468" s="21">
        <f t="shared" si="140"/>
        <v>2633.58</v>
      </c>
      <c r="T468" s="19">
        <v>62.5</v>
      </c>
      <c r="U468" s="19">
        <f t="shared" si="137"/>
        <v>12.5</v>
      </c>
      <c r="V468" s="22">
        <f t="shared" si="138"/>
        <v>150</v>
      </c>
      <c r="W468" s="5">
        <f t="shared" si="141"/>
        <v>556</v>
      </c>
      <c r="X468" s="21">
        <f t="shared" si="143"/>
        <v>4.7366546762589925</v>
      </c>
      <c r="Y468" s="21">
        <f t="shared" si="144"/>
        <v>56.839856115107906</v>
      </c>
      <c r="Z468" s="21">
        <f t="shared" si="139"/>
        <v>2576.7401438848919</v>
      </c>
      <c r="AA468" s="21">
        <f t="shared" si="145"/>
        <v>21.000143884892168</v>
      </c>
      <c r="AC468" s="5">
        <v>56.839856115107906</v>
      </c>
      <c r="AD468" s="5">
        <v>0</v>
      </c>
      <c r="AE468" s="5">
        <f t="shared" si="142"/>
        <v>56.839856115107906</v>
      </c>
    </row>
    <row r="469" spans="1:31" ht="12.75" customHeight="1" x14ac:dyDescent="0.35">
      <c r="A469" s="17" t="s">
        <v>1169</v>
      </c>
      <c r="B469" s="17" t="s">
        <v>1170</v>
      </c>
      <c r="C469" s="17" t="s">
        <v>1171</v>
      </c>
      <c r="D469" s="18">
        <v>38657</v>
      </c>
      <c r="E469" s="17" t="s">
        <v>118</v>
      </c>
      <c r="F469" s="19">
        <v>50</v>
      </c>
      <c r="G469" s="17">
        <v>33</v>
      </c>
      <c r="H469" s="17">
        <v>2</v>
      </c>
      <c r="I469" s="20">
        <f t="shared" si="135"/>
        <v>398</v>
      </c>
      <c r="J469" s="21">
        <v>23.3</v>
      </c>
      <c r="K469" s="18">
        <v>44804</v>
      </c>
      <c r="L469" s="21">
        <v>7.92</v>
      </c>
      <c r="M469" s="21">
        <v>15.38</v>
      </c>
      <c r="N469" s="21">
        <v>0.31</v>
      </c>
      <c r="O469" s="21">
        <f t="shared" si="136"/>
        <v>0.155</v>
      </c>
      <c r="P469" s="21">
        <v>0.47</v>
      </c>
      <c r="Q469" s="21">
        <v>15.22</v>
      </c>
      <c r="S469" s="21">
        <f t="shared" si="140"/>
        <v>15.690000000000001</v>
      </c>
      <c r="T469" s="19">
        <v>62.5</v>
      </c>
      <c r="U469" s="19">
        <f t="shared" si="137"/>
        <v>12.5</v>
      </c>
      <c r="V469" s="22">
        <f t="shared" si="138"/>
        <v>150</v>
      </c>
      <c r="W469" s="5">
        <f t="shared" si="141"/>
        <v>556</v>
      </c>
      <c r="X469" s="21">
        <f t="shared" si="143"/>
        <v>2.8219424460431658E-2</v>
      </c>
      <c r="Y469" s="21">
        <f t="shared" si="144"/>
        <v>0.3386330935251799</v>
      </c>
      <c r="Z469" s="21">
        <f t="shared" si="139"/>
        <v>15.351366906474821</v>
      </c>
      <c r="AA469" s="21">
        <f t="shared" si="145"/>
        <v>0.13136690647482041</v>
      </c>
      <c r="AC469" s="5">
        <v>0.3386330935251799</v>
      </c>
      <c r="AD469" s="5">
        <v>0</v>
      </c>
      <c r="AE469" s="5">
        <f t="shared" si="142"/>
        <v>0.3386330935251799</v>
      </c>
    </row>
    <row r="470" spans="1:31" ht="12.75" customHeight="1" x14ac:dyDescent="0.35">
      <c r="A470" s="17" t="s">
        <v>1172</v>
      </c>
      <c r="B470" s="17" t="s">
        <v>1173</v>
      </c>
      <c r="C470" s="17" t="s">
        <v>1174</v>
      </c>
      <c r="D470" s="18">
        <v>38657</v>
      </c>
      <c r="E470" s="17" t="s">
        <v>118</v>
      </c>
      <c r="F470" s="19">
        <v>50</v>
      </c>
      <c r="G470" s="17">
        <v>33</v>
      </c>
      <c r="H470" s="17">
        <v>2</v>
      </c>
      <c r="I470" s="20">
        <f t="shared" si="135"/>
        <v>398</v>
      </c>
      <c r="J470" s="21">
        <v>3.85</v>
      </c>
      <c r="K470" s="18">
        <v>44804</v>
      </c>
      <c r="L470" s="21">
        <v>1.35</v>
      </c>
      <c r="M470" s="21">
        <v>2.5</v>
      </c>
      <c r="N470" s="21">
        <v>0.05</v>
      </c>
      <c r="O470" s="21">
        <f t="shared" si="136"/>
        <v>2.5000000000000001E-2</v>
      </c>
      <c r="P470" s="21">
        <v>0.08</v>
      </c>
      <c r="Q470" s="21">
        <v>2.4700000000000002</v>
      </c>
      <c r="S470" s="21">
        <f t="shared" si="140"/>
        <v>2.5499999999999998</v>
      </c>
      <c r="T470" s="19">
        <v>62.5</v>
      </c>
      <c r="U470" s="19">
        <f t="shared" si="137"/>
        <v>12.5</v>
      </c>
      <c r="V470" s="22">
        <f t="shared" si="138"/>
        <v>150</v>
      </c>
      <c r="W470" s="5">
        <f t="shared" si="141"/>
        <v>556</v>
      </c>
      <c r="X470" s="21">
        <f t="shared" si="143"/>
        <v>4.5863309352517983E-3</v>
      </c>
      <c r="Y470" s="21">
        <f t="shared" si="144"/>
        <v>5.5035971223021576E-2</v>
      </c>
      <c r="Z470" s="21">
        <f t="shared" si="139"/>
        <v>2.4949640287769781</v>
      </c>
      <c r="AA470" s="21">
        <f t="shared" si="145"/>
        <v>2.4964028776977898E-2</v>
      </c>
      <c r="AC470" s="5">
        <v>5.5035971223021576E-2</v>
      </c>
      <c r="AD470" s="5">
        <v>0</v>
      </c>
      <c r="AE470" s="5">
        <f t="shared" si="142"/>
        <v>5.5035971223021576E-2</v>
      </c>
    </row>
    <row r="471" spans="1:31" ht="12.75" customHeight="1" x14ac:dyDescent="0.35">
      <c r="A471" s="17" t="s">
        <v>1175</v>
      </c>
      <c r="B471" s="17" t="s">
        <v>1176</v>
      </c>
      <c r="C471" s="17" t="s">
        <v>1177</v>
      </c>
      <c r="D471" s="18">
        <v>38657</v>
      </c>
      <c r="E471" s="17" t="s">
        <v>118</v>
      </c>
      <c r="F471" s="19">
        <v>50</v>
      </c>
      <c r="G471" s="17">
        <v>33</v>
      </c>
      <c r="H471" s="17">
        <v>2</v>
      </c>
      <c r="I471" s="20">
        <f t="shared" si="135"/>
        <v>398</v>
      </c>
      <c r="J471" s="21">
        <v>58.86</v>
      </c>
      <c r="K471" s="18">
        <v>44804</v>
      </c>
      <c r="L471" s="21">
        <v>19.87</v>
      </c>
      <c r="M471" s="21">
        <v>38.99</v>
      </c>
      <c r="N471" s="21">
        <v>0.78</v>
      </c>
      <c r="O471" s="21">
        <f t="shared" si="136"/>
        <v>0.39</v>
      </c>
      <c r="P471" s="21">
        <v>1.18</v>
      </c>
      <c r="Q471" s="21">
        <v>38.590000000000003</v>
      </c>
      <c r="S471" s="21">
        <f t="shared" si="140"/>
        <v>39.770000000000003</v>
      </c>
      <c r="T471" s="19">
        <v>62.5</v>
      </c>
      <c r="U471" s="19">
        <f t="shared" si="137"/>
        <v>12.5</v>
      </c>
      <c r="V471" s="22">
        <f t="shared" si="138"/>
        <v>150</v>
      </c>
      <c r="W471" s="5">
        <f t="shared" si="141"/>
        <v>556</v>
      </c>
      <c r="X471" s="21">
        <f t="shared" si="143"/>
        <v>7.1528776978417266E-2</v>
      </c>
      <c r="Y471" s="21">
        <f t="shared" si="144"/>
        <v>0.85834532374100725</v>
      </c>
      <c r="Z471" s="21">
        <f t="shared" si="139"/>
        <v>38.911654676258998</v>
      </c>
      <c r="AA471" s="21">
        <f t="shared" si="145"/>
        <v>0.32165467625899424</v>
      </c>
      <c r="AC471" s="5">
        <v>0.85834532374100725</v>
      </c>
      <c r="AD471" s="5">
        <v>0</v>
      </c>
      <c r="AE471" s="5">
        <f t="shared" si="142"/>
        <v>0.85834532374100725</v>
      </c>
    </row>
    <row r="472" spans="1:31" ht="12.75" customHeight="1" x14ac:dyDescent="0.35">
      <c r="A472" s="17" t="s">
        <v>1178</v>
      </c>
      <c r="B472" s="17" t="s">
        <v>1179</v>
      </c>
      <c r="C472" s="17" t="s">
        <v>1180</v>
      </c>
      <c r="D472" s="18">
        <v>38657</v>
      </c>
      <c r="E472" s="17" t="s">
        <v>118</v>
      </c>
      <c r="F472" s="19">
        <v>50</v>
      </c>
      <c r="G472" s="17">
        <v>33</v>
      </c>
      <c r="H472" s="17">
        <v>2</v>
      </c>
      <c r="I472" s="20">
        <f t="shared" si="135"/>
        <v>398</v>
      </c>
      <c r="J472" s="21">
        <v>30.43</v>
      </c>
      <c r="K472" s="18">
        <v>44804</v>
      </c>
      <c r="L472" s="21">
        <v>10.26</v>
      </c>
      <c r="M472" s="21">
        <v>20.170000000000002</v>
      </c>
      <c r="N472" s="21">
        <v>0.4</v>
      </c>
      <c r="O472" s="21">
        <f t="shared" si="136"/>
        <v>0.2</v>
      </c>
      <c r="P472" s="21">
        <v>0.61</v>
      </c>
      <c r="Q472" s="21">
        <v>19.96</v>
      </c>
      <c r="S472" s="21">
        <f t="shared" si="140"/>
        <v>20.57</v>
      </c>
      <c r="T472" s="19">
        <v>62.5</v>
      </c>
      <c r="U472" s="19">
        <f t="shared" si="137"/>
        <v>12.5</v>
      </c>
      <c r="V472" s="22">
        <f t="shared" si="138"/>
        <v>150</v>
      </c>
      <c r="W472" s="5">
        <f t="shared" si="141"/>
        <v>556</v>
      </c>
      <c r="X472" s="21">
        <f t="shared" si="143"/>
        <v>3.6996402877697843E-2</v>
      </c>
      <c r="Y472" s="21">
        <f t="shared" si="144"/>
        <v>0.44395683453237411</v>
      </c>
      <c r="Z472" s="21">
        <f t="shared" si="139"/>
        <v>20.126043165467625</v>
      </c>
      <c r="AA472" s="21">
        <f t="shared" si="145"/>
        <v>0.16604316546762377</v>
      </c>
      <c r="AC472" s="5">
        <v>0.44395683453237411</v>
      </c>
      <c r="AD472" s="5">
        <v>0</v>
      </c>
      <c r="AE472" s="5">
        <f t="shared" si="142"/>
        <v>0.44395683453237411</v>
      </c>
    </row>
    <row r="473" spans="1:31" ht="12.75" customHeight="1" x14ac:dyDescent="0.35">
      <c r="A473" s="17" t="s">
        <v>1181</v>
      </c>
      <c r="B473" s="17" t="s">
        <v>1182</v>
      </c>
      <c r="C473" s="17" t="s">
        <v>1183</v>
      </c>
      <c r="D473" s="18">
        <v>38657</v>
      </c>
      <c r="E473" s="17" t="s">
        <v>118</v>
      </c>
      <c r="F473" s="19">
        <v>50</v>
      </c>
      <c r="G473" s="17">
        <v>33</v>
      </c>
      <c r="H473" s="17">
        <v>2</v>
      </c>
      <c r="I473" s="20">
        <f t="shared" si="135"/>
        <v>398</v>
      </c>
      <c r="J473" s="21">
        <v>172.8</v>
      </c>
      <c r="K473" s="18">
        <v>44804</v>
      </c>
      <c r="L473" s="21">
        <v>58.25</v>
      </c>
      <c r="M473" s="21">
        <v>114.55</v>
      </c>
      <c r="N473" s="21">
        <v>2.2999999999999998</v>
      </c>
      <c r="O473" s="21">
        <f t="shared" si="136"/>
        <v>1.1499999999999999</v>
      </c>
      <c r="P473" s="21">
        <v>3.46</v>
      </c>
      <c r="Q473" s="21">
        <v>113.39</v>
      </c>
      <c r="S473" s="21">
        <f t="shared" si="140"/>
        <v>116.85</v>
      </c>
      <c r="T473" s="19">
        <v>62.5</v>
      </c>
      <c r="U473" s="19">
        <f t="shared" si="137"/>
        <v>12.5</v>
      </c>
      <c r="V473" s="22">
        <f t="shared" si="138"/>
        <v>150</v>
      </c>
      <c r="W473" s="5">
        <f t="shared" si="141"/>
        <v>556</v>
      </c>
      <c r="X473" s="21">
        <f t="shared" si="143"/>
        <v>0.21016187050359711</v>
      </c>
      <c r="Y473" s="21">
        <f t="shared" si="144"/>
        <v>2.5219424460431652</v>
      </c>
      <c r="Z473" s="21">
        <f t="shared" si="139"/>
        <v>114.32805755395682</v>
      </c>
      <c r="AA473" s="21">
        <f t="shared" si="145"/>
        <v>0.93805755395682411</v>
      </c>
      <c r="AC473" s="5">
        <v>2.5219424460431652</v>
      </c>
      <c r="AD473" s="5">
        <v>0</v>
      </c>
      <c r="AE473" s="5">
        <f t="shared" si="142"/>
        <v>2.5219424460431652</v>
      </c>
    </row>
    <row r="474" spans="1:31" ht="12.75" customHeight="1" x14ac:dyDescent="0.35">
      <c r="A474" s="17" t="s">
        <v>1184</v>
      </c>
      <c r="B474" s="17" t="s">
        <v>1185</v>
      </c>
      <c r="C474" s="17" t="s">
        <v>626</v>
      </c>
      <c r="D474" s="18">
        <v>38718</v>
      </c>
      <c r="E474" s="17" t="s">
        <v>118</v>
      </c>
      <c r="F474" s="19">
        <v>50</v>
      </c>
      <c r="G474" s="17">
        <v>33</v>
      </c>
      <c r="H474" s="17">
        <v>4</v>
      </c>
      <c r="I474" s="20">
        <f t="shared" si="135"/>
        <v>400</v>
      </c>
      <c r="J474" s="21">
        <v>2136.62</v>
      </c>
      <c r="K474" s="18">
        <v>44804</v>
      </c>
      <c r="L474" s="21">
        <v>712.16</v>
      </c>
      <c r="M474" s="21">
        <v>1424.46</v>
      </c>
      <c r="N474" s="21">
        <v>28.48</v>
      </c>
      <c r="O474" s="21">
        <f t="shared" si="136"/>
        <v>14.24</v>
      </c>
      <c r="P474" s="21">
        <v>42.73</v>
      </c>
      <c r="Q474" s="21">
        <v>1410.21</v>
      </c>
      <c r="S474" s="21">
        <f t="shared" si="140"/>
        <v>1452.94</v>
      </c>
      <c r="T474" s="19">
        <v>62.5</v>
      </c>
      <c r="U474" s="19">
        <f t="shared" si="137"/>
        <v>12.5</v>
      </c>
      <c r="V474" s="22">
        <f t="shared" si="138"/>
        <v>150</v>
      </c>
      <c r="W474" s="5">
        <f t="shared" si="141"/>
        <v>558</v>
      </c>
      <c r="X474" s="21">
        <f t="shared" si="143"/>
        <v>2.603835125448029</v>
      </c>
      <c r="Y474" s="21">
        <f t="shared" si="144"/>
        <v>31.246021505376348</v>
      </c>
      <c r="Z474" s="21">
        <f t="shared" si="139"/>
        <v>1421.6939784946237</v>
      </c>
      <c r="AA474" s="21">
        <f t="shared" si="145"/>
        <v>11.48397849462367</v>
      </c>
      <c r="AC474" s="5">
        <v>31.246021505376348</v>
      </c>
      <c r="AD474" s="5">
        <v>0</v>
      </c>
      <c r="AE474" s="5">
        <f t="shared" si="142"/>
        <v>31.246021505376348</v>
      </c>
    </row>
    <row r="475" spans="1:31" ht="12.75" customHeight="1" x14ac:dyDescent="0.35">
      <c r="A475" s="17" t="s">
        <v>1186</v>
      </c>
      <c r="B475" s="17" t="s">
        <v>1187</v>
      </c>
      <c r="C475" s="17" t="s">
        <v>1188</v>
      </c>
      <c r="D475" s="18">
        <v>38718</v>
      </c>
      <c r="E475" s="17" t="s">
        <v>118</v>
      </c>
      <c r="F475" s="19">
        <v>50</v>
      </c>
      <c r="G475" s="17">
        <v>33</v>
      </c>
      <c r="H475" s="17">
        <v>4</v>
      </c>
      <c r="I475" s="20">
        <f t="shared" si="135"/>
        <v>400</v>
      </c>
      <c r="J475" s="21">
        <v>73.37</v>
      </c>
      <c r="K475" s="18">
        <v>44804</v>
      </c>
      <c r="L475" s="21">
        <v>24.5</v>
      </c>
      <c r="M475" s="21">
        <v>48.87</v>
      </c>
      <c r="N475" s="21">
        <v>0.98</v>
      </c>
      <c r="O475" s="21">
        <f t="shared" si="136"/>
        <v>0.49</v>
      </c>
      <c r="P475" s="21">
        <v>1.47</v>
      </c>
      <c r="Q475" s="21">
        <v>48.38</v>
      </c>
      <c r="S475" s="21">
        <f t="shared" si="140"/>
        <v>49.849999999999994</v>
      </c>
      <c r="T475" s="19">
        <v>62.5</v>
      </c>
      <c r="U475" s="19">
        <f t="shared" si="137"/>
        <v>12.5</v>
      </c>
      <c r="V475" s="22">
        <f t="shared" si="138"/>
        <v>150</v>
      </c>
      <c r="W475" s="5">
        <f t="shared" si="141"/>
        <v>558</v>
      </c>
      <c r="X475" s="21">
        <f t="shared" si="143"/>
        <v>8.9336917562724008E-2</v>
      </c>
      <c r="Y475" s="21">
        <f t="shared" si="144"/>
        <v>1.0720430107526882</v>
      </c>
      <c r="Z475" s="21">
        <f t="shared" si="139"/>
        <v>48.777956989247308</v>
      </c>
      <c r="AA475" s="21">
        <f t="shared" si="145"/>
        <v>0.39795698924730516</v>
      </c>
      <c r="AC475" s="5">
        <v>1.0720430107526882</v>
      </c>
      <c r="AD475" s="5">
        <v>0</v>
      </c>
      <c r="AE475" s="5">
        <f t="shared" si="142"/>
        <v>1.0720430107526882</v>
      </c>
    </row>
    <row r="476" spans="1:31" ht="12.75" customHeight="1" x14ac:dyDescent="0.35">
      <c r="A476" s="17" t="s">
        <v>1189</v>
      </c>
      <c r="B476" s="17" t="s">
        <v>1190</v>
      </c>
      <c r="C476" s="17" t="s">
        <v>1191</v>
      </c>
      <c r="D476" s="18">
        <v>38718</v>
      </c>
      <c r="E476" s="17" t="s">
        <v>118</v>
      </c>
      <c r="F476" s="19">
        <v>50</v>
      </c>
      <c r="G476" s="17">
        <v>33</v>
      </c>
      <c r="H476" s="17">
        <v>4</v>
      </c>
      <c r="I476" s="20">
        <f t="shared" si="135"/>
        <v>400</v>
      </c>
      <c r="J476" s="21">
        <v>1844.96</v>
      </c>
      <c r="K476" s="18">
        <v>44804</v>
      </c>
      <c r="L476" s="21">
        <v>615.01</v>
      </c>
      <c r="M476" s="21">
        <v>1229.95</v>
      </c>
      <c r="N476" s="21">
        <v>24.6</v>
      </c>
      <c r="O476" s="21">
        <f t="shared" si="136"/>
        <v>12.3</v>
      </c>
      <c r="P476" s="21">
        <v>36.9</v>
      </c>
      <c r="Q476" s="21">
        <v>1217.6500000000001</v>
      </c>
      <c r="S476" s="21">
        <f t="shared" si="140"/>
        <v>1254.55</v>
      </c>
      <c r="T476" s="19">
        <v>62.5</v>
      </c>
      <c r="U476" s="19">
        <f t="shared" si="137"/>
        <v>12.5</v>
      </c>
      <c r="V476" s="22">
        <f t="shared" si="138"/>
        <v>150</v>
      </c>
      <c r="W476" s="5">
        <f t="shared" si="141"/>
        <v>558</v>
      </c>
      <c r="X476" s="21">
        <f t="shared" si="143"/>
        <v>2.2482974910394264</v>
      </c>
      <c r="Y476" s="21">
        <f t="shared" si="144"/>
        <v>26.979569892473116</v>
      </c>
      <c r="Z476" s="21">
        <f t="shared" si="139"/>
        <v>1227.5704301075268</v>
      </c>
      <c r="AA476" s="21">
        <f t="shared" si="145"/>
        <v>9.9204301075267267</v>
      </c>
      <c r="AC476" s="5">
        <v>26.979569892473116</v>
      </c>
      <c r="AD476" s="5">
        <v>0</v>
      </c>
      <c r="AE476" s="5">
        <f t="shared" si="142"/>
        <v>26.979569892473116</v>
      </c>
    </row>
    <row r="477" spans="1:31" ht="12.75" customHeight="1" x14ac:dyDescent="0.35">
      <c r="A477" s="17" t="s">
        <v>1192</v>
      </c>
      <c r="B477" s="17" t="s">
        <v>1193</v>
      </c>
      <c r="C477" s="17" t="s">
        <v>1046</v>
      </c>
      <c r="D477" s="18">
        <v>38718</v>
      </c>
      <c r="E477" s="17" t="s">
        <v>118</v>
      </c>
      <c r="F477" s="19">
        <v>50</v>
      </c>
      <c r="G477" s="17">
        <v>33</v>
      </c>
      <c r="H477" s="17">
        <v>4</v>
      </c>
      <c r="I477" s="20">
        <f t="shared" si="135"/>
        <v>400</v>
      </c>
      <c r="J477" s="21">
        <v>387.05</v>
      </c>
      <c r="K477" s="18">
        <v>44804</v>
      </c>
      <c r="L477" s="21">
        <v>129.01</v>
      </c>
      <c r="M477" s="21">
        <v>258.04000000000002</v>
      </c>
      <c r="N477" s="21">
        <v>5.16</v>
      </c>
      <c r="O477" s="21">
        <f t="shared" si="136"/>
        <v>2.58</v>
      </c>
      <c r="P477" s="21">
        <v>7.74</v>
      </c>
      <c r="Q477" s="21">
        <v>255.46</v>
      </c>
      <c r="S477" s="21">
        <f t="shared" si="140"/>
        <v>263.20000000000005</v>
      </c>
      <c r="T477" s="19">
        <v>62.5</v>
      </c>
      <c r="U477" s="19">
        <f t="shared" si="137"/>
        <v>12.5</v>
      </c>
      <c r="V477" s="22">
        <f t="shared" si="138"/>
        <v>150</v>
      </c>
      <c r="W477" s="5">
        <f t="shared" si="141"/>
        <v>558</v>
      </c>
      <c r="X477" s="21">
        <f t="shared" si="143"/>
        <v>0.47168458781362016</v>
      </c>
      <c r="Y477" s="21">
        <f t="shared" si="144"/>
        <v>5.6602150537634417</v>
      </c>
      <c r="Z477" s="21">
        <f t="shared" si="139"/>
        <v>257.53978494623658</v>
      </c>
      <c r="AA477" s="21">
        <f t="shared" si="145"/>
        <v>2.0797849462365718</v>
      </c>
      <c r="AC477" s="5">
        <v>5.6602150537634417</v>
      </c>
      <c r="AD477" s="5">
        <v>0</v>
      </c>
      <c r="AE477" s="5">
        <f t="shared" si="142"/>
        <v>5.6602150537634417</v>
      </c>
    </row>
    <row r="478" spans="1:31" ht="12.75" customHeight="1" x14ac:dyDescent="0.35">
      <c r="A478" s="17" t="s">
        <v>1194</v>
      </c>
      <c r="B478" s="17" t="s">
        <v>1195</v>
      </c>
      <c r="C478" s="17" t="s">
        <v>626</v>
      </c>
      <c r="D478" s="18">
        <v>38808</v>
      </c>
      <c r="E478" s="17" t="s">
        <v>118</v>
      </c>
      <c r="F478" s="19">
        <v>50</v>
      </c>
      <c r="G478" s="17">
        <v>33</v>
      </c>
      <c r="H478" s="17">
        <v>7</v>
      </c>
      <c r="I478" s="20">
        <f t="shared" si="135"/>
        <v>403</v>
      </c>
      <c r="J478" s="21">
        <v>1850.59</v>
      </c>
      <c r="K478" s="18">
        <v>44804</v>
      </c>
      <c r="L478" s="21">
        <v>607.58000000000004</v>
      </c>
      <c r="M478" s="21">
        <v>1243.01</v>
      </c>
      <c r="N478" s="21">
        <v>24.67</v>
      </c>
      <c r="O478" s="21">
        <f t="shared" si="136"/>
        <v>12.335000000000001</v>
      </c>
      <c r="P478" s="21">
        <v>37.01</v>
      </c>
      <c r="Q478" s="21">
        <v>1230.67</v>
      </c>
      <c r="S478" s="21">
        <f t="shared" si="140"/>
        <v>1267.68</v>
      </c>
      <c r="T478" s="19">
        <v>62.5</v>
      </c>
      <c r="U478" s="19">
        <f t="shared" si="137"/>
        <v>12.5</v>
      </c>
      <c r="V478" s="22">
        <f t="shared" si="138"/>
        <v>150</v>
      </c>
      <c r="W478" s="5">
        <f t="shared" si="141"/>
        <v>561</v>
      </c>
      <c r="X478" s="21">
        <f t="shared" si="143"/>
        <v>2.2596791443850268</v>
      </c>
      <c r="Y478" s="21">
        <f t="shared" si="144"/>
        <v>27.116149732620322</v>
      </c>
      <c r="Z478" s="21">
        <f t="shared" si="139"/>
        <v>1240.5638502673798</v>
      </c>
      <c r="AA478" s="21">
        <f t="shared" si="145"/>
        <v>9.8938502673797757</v>
      </c>
      <c r="AC478" s="5">
        <v>27.116149732620322</v>
      </c>
      <c r="AD478" s="5">
        <v>0</v>
      </c>
      <c r="AE478" s="5">
        <f t="shared" si="142"/>
        <v>27.116149732620322</v>
      </c>
    </row>
    <row r="479" spans="1:31" ht="12.75" customHeight="1" x14ac:dyDescent="0.35">
      <c r="A479" s="17" t="s">
        <v>1196</v>
      </c>
      <c r="B479" s="17" t="s">
        <v>1197</v>
      </c>
      <c r="C479" s="17" t="s">
        <v>626</v>
      </c>
      <c r="D479" s="18">
        <v>38808</v>
      </c>
      <c r="E479" s="17" t="s">
        <v>118</v>
      </c>
      <c r="F479" s="19">
        <v>50</v>
      </c>
      <c r="G479" s="17">
        <v>33</v>
      </c>
      <c r="H479" s="17">
        <v>7</v>
      </c>
      <c r="I479" s="20">
        <f t="shared" si="135"/>
        <v>403</v>
      </c>
      <c r="J479" s="21">
        <v>1789.7</v>
      </c>
      <c r="K479" s="18">
        <v>44804</v>
      </c>
      <c r="L479" s="21">
        <v>587.55999999999995</v>
      </c>
      <c r="M479" s="21">
        <v>1202.1400000000001</v>
      </c>
      <c r="N479" s="21">
        <v>23.86</v>
      </c>
      <c r="O479" s="21">
        <f t="shared" si="136"/>
        <v>11.93</v>
      </c>
      <c r="P479" s="21">
        <v>35.79</v>
      </c>
      <c r="Q479" s="21">
        <v>1190.21</v>
      </c>
      <c r="S479" s="21">
        <f t="shared" si="140"/>
        <v>1226</v>
      </c>
      <c r="T479" s="19">
        <v>62.5</v>
      </c>
      <c r="U479" s="19">
        <f t="shared" si="137"/>
        <v>12.5</v>
      </c>
      <c r="V479" s="22">
        <f t="shared" si="138"/>
        <v>150</v>
      </c>
      <c r="W479" s="5">
        <f t="shared" si="141"/>
        <v>561</v>
      </c>
      <c r="X479" s="21">
        <f t="shared" si="143"/>
        <v>2.1853832442067738</v>
      </c>
      <c r="Y479" s="21">
        <f t="shared" si="144"/>
        <v>26.224598930481285</v>
      </c>
      <c r="Z479" s="21">
        <f t="shared" si="139"/>
        <v>1199.7754010695187</v>
      </c>
      <c r="AA479" s="21">
        <f t="shared" si="145"/>
        <v>9.5654010695186571</v>
      </c>
      <c r="AC479" s="5">
        <v>26.224598930481285</v>
      </c>
      <c r="AD479" s="5">
        <v>0</v>
      </c>
      <c r="AE479" s="5">
        <f t="shared" si="142"/>
        <v>26.224598930481285</v>
      </c>
    </row>
    <row r="480" spans="1:31" ht="12.75" customHeight="1" x14ac:dyDescent="0.35">
      <c r="A480" s="17" t="s">
        <v>1198</v>
      </c>
      <c r="B480" s="17" t="s">
        <v>1199</v>
      </c>
      <c r="C480" s="17" t="s">
        <v>1043</v>
      </c>
      <c r="D480" s="18">
        <v>38808</v>
      </c>
      <c r="E480" s="17" t="s">
        <v>118</v>
      </c>
      <c r="F480" s="19">
        <v>50</v>
      </c>
      <c r="G480" s="17">
        <v>33</v>
      </c>
      <c r="H480" s="17">
        <v>7</v>
      </c>
      <c r="I480" s="20">
        <f t="shared" si="135"/>
        <v>403</v>
      </c>
      <c r="J480" s="21">
        <v>3654.96</v>
      </c>
      <c r="K480" s="18">
        <v>44804</v>
      </c>
      <c r="L480" s="21">
        <v>1200.06</v>
      </c>
      <c r="M480" s="21">
        <v>2454.9</v>
      </c>
      <c r="N480" s="21">
        <v>48.73</v>
      </c>
      <c r="O480" s="21">
        <f t="shared" si="136"/>
        <v>24.364999999999998</v>
      </c>
      <c r="P480" s="21">
        <v>73.099999999999994</v>
      </c>
      <c r="Q480" s="21">
        <v>2430.5300000000002</v>
      </c>
      <c r="S480" s="21">
        <f t="shared" si="140"/>
        <v>2503.63</v>
      </c>
      <c r="T480" s="19">
        <v>62.5</v>
      </c>
      <c r="U480" s="19">
        <f t="shared" si="137"/>
        <v>12.5</v>
      </c>
      <c r="V480" s="22">
        <f t="shared" si="138"/>
        <v>150</v>
      </c>
      <c r="W480" s="5">
        <f t="shared" si="141"/>
        <v>561</v>
      </c>
      <c r="X480" s="21">
        <f t="shared" si="143"/>
        <v>4.4627985739750446</v>
      </c>
      <c r="Y480" s="21">
        <f t="shared" si="144"/>
        <v>53.553582887700536</v>
      </c>
      <c r="Z480" s="21">
        <f t="shared" si="139"/>
        <v>2450.0764171122996</v>
      </c>
      <c r="AA480" s="21">
        <f t="shared" si="145"/>
        <v>19.546417112299423</v>
      </c>
      <c r="AC480" s="5">
        <v>53.553582887700536</v>
      </c>
      <c r="AD480" s="5">
        <v>0</v>
      </c>
      <c r="AE480" s="5">
        <f t="shared" si="142"/>
        <v>53.553582887700536</v>
      </c>
    </row>
    <row r="481" spans="1:31" ht="12.75" customHeight="1" x14ac:dyDescent="0.35">
      <c r="A481" s="17" t="s">
        <v>1200</v>
      </c>
      <c r="B481" s="17" t="s">
        <v>1201</v>
      </c>
      <c r="C481" s="17" t="s">
        <v>1046</v>
      </c>
      <c r="D481" s="18">
        <v>38808</v>
      </c>
      <c r="E481" s="17" t="s">
        <v>118</v>
      </c>
      <c r="F481" s="19">
        <v>50</v>
      </c>
      <c r="G481" s="17">
        <v>33</v>
      </c>
      <c r="H481" s="17">
        <v>7</v>
      </c>
      <c r="I481" s="20">
        <f t="shared" si="135"/>
        <v>403</v>
      </c>
      <c r="J481" s="21">
        <v>925.8</v>
      </c>
      <c r="K481" s="18">
        <v>44804</v>
      </c>
      <c r="L481" s="21">
        <v>304.02999999999997</v>
      </c>
      <c r="M481" s="21">
        <v>621.77</v>
      </c>
      <c r="N481" s="21">
        <v>12.34</v>
      </c>
      <c r="O481" s="21">
        <f t="shared" si="136"/>
        <v>6.17</v>
      </c>
      <c r="P481" s="21">
        <v>18.52</v>
      </c>
      <c r="Q481" s="21">
        <v>615.59</v>
      </c>
      <c r="S481" s="21">
        <f t="shared" si="140"/>
        <v>634.11</v>
      </c>
      <c r="T481" s="19">
        <v>62.5</v>
      </c>
      <c r="U481" s="19">
        <f t="shared" si="137"/>
        <v>12.5</v>
      </c>
      <c r="V481" s="22">
        <f t="shared" si="138"/>
        <v>150</v>
      </c>
      <c r="W481" s="5">
        <f t="shared" si="141"/>
        <v>561</v>
      </c>
      <c r="X481" s="21">
        <f t="shared" si="143"/>
        <v>1.1303208556149733</v>
      </c>
      <c r="Y481" s="21">
        <f t="shared" si="144"/>
        <v>13.56385026737968</v>
      </c>
      <c r="Z481" s="21">
        <f t="shared" si="139"/>
        <v>620.54614973262028</v>
      </c>
      <c r="AA481" s="21">
        <f t="shared" si="145"/>
        <v>4.9561497326202471</v>
      </c>
      <c r="AC481" s="5">
        <v>13.56385026737968</v>
      </c>
      <c r="AD481" s="5">
        <v>0</v>
      </c>
      <c r="AE481" s="5">
        <f t="shared" si="142"/>
        <v>13.56385026737968</v>
      </c>
    </row>
    <row r="482" spans="1:31" ht="12.75" customHeight="1" x14ac:dyDescent="0.35">
      <c r="A482" s="17" t="s">
        <v>1202</v>
      </c>
      <c r="B482" s="17" t="s">
        <v>1203</v>
      </c>
      <c r="C482" s="17" t="s">
        <v>1043</v>
      </c>
      <c r="D482" s="18">
        <v>38899</v>
      </c>
      <c r="E482" s="17" t="s">
        <v>118</v>
      </c>
      <c r="F482" s="19">
        <v>50</v>
      </c>
      <c r="G482" s="17">
        <v>33</v>
      </c>
      <c r="H482" s="17">
        <v>10</v>
      </c>
      <c r="I482" s="20">
        <f t="shared" si="135"/>
        <v>406</v>
      </c>
      <c r="J482" s="21">
        <v>2872.9</v>
      </c>
      <c r="K482" s="18">
        <v>44804</v>
      </c>
      <c r="L482" s="21">
        <v>928.94</v>
      </c>
      <c r="M482" s="21">
        <v>1943.96</v>
      </c>
      <c r="N482" s="21">
        <v>38.299999999999997</v>
      </c>
      <c r="O482" s="21">
        <f t="shared" si="136"/>
        <v>19.149999999999999</v>
      </c>
      <c r="P482" s="21">
        <v>57.46</v>
      </c>
      <c r="Q482" s="21">
        <v>1924.8</v>
      </c>
      <c r="S482" s="21">
        <f t="shared" si="140"/>
        <v>1982.26</v>
      </c>
      <c r="T482" s="19">
        <v>62.5</v>
      </c>
      <c r="U482" s="19">
        <f t="shared" si="137"/>
        <v>12.5</v>
      </c>
      <c r="V482" s="22">
        <f t="shared" si="138"/>
        <v>150</v>
      </c>
      <c r="W482" s="5">
        <f t="shared" si="141"/>
        <v>564</v>
      </c>
      <c r="X482" s="21">
        <f t="shared" si="143"/>
        <v>3.514645390070922</v>
      </c>
      <c r="Y482" s="21">
        <f t="shared" si="144"/>
        <v>42.175744680851068</v>
      </c>
      <c r="Z482" s="21">
        <f t="shared" si="139"/>
        <v>1940.084255319149</v>
      </c>
      <c r="AA482" s="21">
        <f t="shared" si="145"/>
        <v>15.284255319148997</v>
      </c>
      <c r="AC482" s="5">
        <v>42.175744680851068</v>
      </c>
      <c r="AD482" s="5">
        <v>0</v>
      </c>
      <c r="AE482" s="5">
        <f t="shared" si="142"/>
        <v>42.175744680851068</v>
      </c>
    </row>
    <row r="483" spans="1:31" ht="12.75" customHeight="1" x14ac:dyDescent="0.35">
      <c r="A483" s="17" t="s">
        <v>1204</v>
      </c>
      <c r="B483" s="17" t="s">
        <v>1205</v>
      </c>
      <c r="C483" s="17" t="s">
        <v>1046</v>
      </c>
      <c r="D483" s="18">
        <v>38899</v>
      </c>
      <c r="E483" s="17" t="s">
        <v>118</v>
      </c>
      <c r="F483" s="19">
        <v>50</v>
      </c>
      <c r="G483" s="17">
        <v>33</v>
      </c>
      <c r="H483" s="17">
        <v>10</v>
      </c>
      <c r="I483" s="20">
        <f t="shared" si="135"/>
        <v>406</v>
      </c>
      <c r="J483" s="21">
        <v>176.89</v>
      </c>
      <c r="K483" s="18">
        <v>44804</v>
      </c>
      <c r="L483" s="21">
        <v>57.16</v>
      </c>
      <c r="M483" s="21">
        <v>119.73</v>
      </c>
      <c r="N483" s="21">
        <v>2.36</v>
      </c>
      <c r="O483" s="21">
        <f t="shared" si="136"/>
        <v>1.18</v>
      </c>
      <c r="P483" s="21">
        <v>3.54</v>
      </c>
      <c r="Q483" s="21">
        <v>118.55</v>
      </c>
      <c r="S483" s="21">
        <f t="shared" si="140"/>
        <v>122.09</v>
      </c>
      <c r="T483" s="19">
        <v>62.5</v>
      </c>
      <c r="U483" s="19">
        <f t="shared" si="137"/>
        <v>12.5</v>
      </c>
      <c r="V483" s="22">
        <f t="shared" si="138"/>
        <v>150</v>
      </c>
      <c r="W483" s="5">
        <f t="shared" si="141"/>
        <v>564</v>
      </c>
      <c r="X483" s="21">
        <f t="shared" si="143"/>
        <v>0.21647163120567375</v>
      </c>
      <c r="Y483" s="21">
        <f t="shared" si="144"/>
        <v>2.5976595744680848</v>
      </c>
      <c r="Z483" s="21">
        <f t="shared" si="139"/>
        <v>119.49234042553192</v>
      </c>
      <c r="AA483" s="21">
        <f t="shared" si="145"/>
        <v>0.9423404255319241</v>
      </c>
      <c r="AC483" s="5">
        <v>2.5976595744680848</v>
      </c>
      <c r="AD483" s="5">
        <v>0</v>
      </c>
      <c r="AE483" s="5">
        <f t="shared" si="142"/>
        <v>2.5976595744680848</v>
      </c>
    </row>
    <row r="484" spans="1:31" ht="12.75" customHeight="1" x14ac:dyDescent="0.35">
      <c r="A484" s="17" t="s">
        <v>1206</v>
      </c>
      <c r="B484" s="17" t="s">
        <v>1207</v>
      </c>
      <c r="C484" s="17" t="s">
        <v>1081</v>
      </c>
      <c r="D484" s="18">
        <v>38961</v>
      </c>
      <c r="E484" s="17" t="s">
        <v>118</v>
      </c>
      <c r="F484" s="19">
        <v>50</v>
      </c>
      <c r="G484" s="17">
        <v>34</v>
      </c>
      <c r="H484" s="17">
        <v>0</v>
      </c>
      <c r="I484" s="20">
        <f t="shared" si="135"/>
        <v>408</v>
      </c>
      <c r="J484" s="21">
        <v>18860</v>
      </c>
      <c r="K484" s="18">
        <v>44804</v>
      </c>
      <c r="L484" s="21">
        <v>6035.19</v>
      </c>
      <c r="M484" s="21">
        <v>12824.81</v>
      </c>
      <c r="N484" s="21">
        <v>251.46</v>
      </c>
      <c r="O484" s="21">
        <f t="shared" si="136"/>
        <v>125.73</v>
      </c>
      <c r="P484" s="21">
        <v>377.2</v>
      </c>
      <c r="Q484" s="21">
        <v>12699.07</v>
      </c>
      <c r="S484" s="21">
        <f t="shared" si="140"/>
        <v>13076.269999999999</v>
      </c>
      <c r="T484" s="19">
        <v>62.5</v>
      </c>
      <c r="U484" s="19">
        <f t="shared" si="137"/>
        <v>12.5</v>
      </c>
      <c r="V484" s="22">
        <f t="shared" si="138"/>
        <v>150</v>
      </c>
      <c r="W484" s="5">
        <f t="shared" si="141"/>
        <v>566</v>
      </c>
      <c r="X484" s="21">
        <f t="shared" si="143"/>
        <v>23.102950530035333</v>
      </c>
      <c r="Y484" s="21">
        <f t="shared" si="144"/>
        <v>277.23540636042401</v>
      </c>
      <c r="Z484" s="21">
        <f t="shared" si="139"/>
        <v>12799.034593639575</v>
      </c>
      <c r="AA484" s="21">
        <f t="shared" si="145"/>
        <v>99.964593639575469</v>
      </c>
      <c r="AC484" s="5">
        <v>277.23540636042401</v>
      </c>
      <c r="AD484" s="5">
        <v>0</v>
      </c>
      <c r="AE484" s="5">
        <f t="shared" si="142"/>
        <v>277.23540636042401</v>
      </c>
    </row>
    <row r="485" spans="1:31" ht="12.75" customHeight="1" x14ac:dyDescent="0.35">
      <c r="A485" s="17" t="s">
        <v>1208</v>
      </c>
      <c r="B485" s="17" t="s">
        <v>1209</v>
      </c>
      <c r="C485" s="17" t="s">
        <v>838</v>
      </c>
      <c r="D485" s="18">
        <v>38961</v>
      </c>
      <c r="E485" s="17" t="s">
        <v>118</v>
      </c>
      <c r="F485" s="19">
        <v>50</v>
      </c>
      <c r="G485" s="17">
        <v>34</v>
      </c>
      <c r="H485" s="17">
        <v>0</v>
      </c>
      <c r="I485" s="20">
        <f t="shared" ref="I485:I548" si="146">(G485*12)+H485</f>
        <v>408</v>
      </c>
      <c r="J485" s="21">
        <v>600</v>
      </c>
      <c r="K485" s="18">
        <v>44804</v>
      </c>
      <c r="L485" s="21">
        <v>192</v>
      </c>
      <c r="M485" s="21">
        <v>408</v>
      </c>
      <c r="N485" s="21">
        <v>8</v>
      </c>
      <c r="O485" s="21">
        <f t="shared" ref="O485:O548" si="147">+N485/8*4</f>
        <v>4</v>
      </c>
      <c r="P485" s="21">
        <v>12</v>
      </c>
      <c r="Q485" s="21">
        <v>404</v>
      </c>
      <c r="S485" s="21">
        <f t="shared" si="140"/>
        <v>416</v>
      </c>
      <c r="T485" s="19">
        <v>62.5</v>
      </c>
      <c r="U485" s="19">
        <f t="shared" ref="U485:U548" si="148">+T485-F485</f>
        <v>12.5</v>
      </c>
      <c r="V485" s="22">
        <f t="shared" ref="V485:V548" si="149">+U485*12</f>
        <v>150</v>
      </c>
      <c r="W485" s="5">
        <f t="shared" si="141"/>
        <v>566</v>
      </c>
      <c r="X485" s="21">
        <f t="shared" si="143"/>
        <v>0.73498233215547704</v>
      </c>
      <c r="Y485" s="21">
        <f t="shared" si="144"/>
        <v>8.8197879858657249</v>
      </c>
      <c r="Z485" s="21">
        <f t="shared" ref="Z485:Z548" si="150">+S485-Y485</f>
        <v>407.18021201413427</v>
      </c>
      <c r="AA485" s="21">
        <f t="shared" si="145"/>
        <v>3.1802120141342698</v>
      </c>
      <c r="AC485" s="5">
        <v>8.8197879858657249</v>
      </c>
      <c r="AD485" s="5">
        <v>0</v>
      </c>
      <c r="AE485" s="5">
        <f t="shared" si="142"/>
        <v>8.8197879858657249</v>
      </c>
    </row>
    <row r="486" spans="1:31" ht="12.75" customHeight="1" x14ac:dyDescent="0.35">
      <c r="A486" s="17" t="s">
        <v>1210</v>
      </c>
      <c r="B486" s="17" t="s">
        <v>1211</v>
      </c>
      <c r="C486" s="17" t="s">
        <v>1212</v>
      </c>
      <c r="D486" s="18">
        <v>38961</v>
      </c>
      <c r="E486" s="17" t="s">
        <v>118</v>
      </c>
      <c r="F486" s="19">
        <v>50</v>
      </c>
      <c r="G486" s="17">
        <v>34</v>
      </c>
      <c r="H486" s="17">
        <v>0</v>
      </c>
      <c r="I486" s="20">
        <f t="shared" si="146"/>
        <v>408</v>
      </c>
      <c r="J486" s="21">
        <v>604.74</v>
      </c>
      <c r="K486" s="18">
        <v>44804</v>
      </c>
      <c r="L486" s="21">
        <v>193.6</v>
      </c>
      <c r="M486" s="21">
        <v>411.14</v>
      </c>
      <c r="N486" s="21">
        <v>8.06</v>
      </c>
      <c r="O486" s="21">
        <f t="shared" si="147"/>
        <v>4.03</v>
      </c>
      <c r="P486" s="21">
        <v>12.1</v>
      </c>
      <c r="Q486" s="21">
        <v>407.1</v>
      </c>
      <c r="S486" s="21">
        <f t="shared" ref="S486:S549" si="151">+M486+N486</f>
        <v>419.2</v>
      </c>
      <c r="T486" s="19">
        <v>62.5</v>
      </c>
      <c r="U486" s="19">
        <f t="shared" si="148"/>
        <v>12.5</v>
      </c>
      <c r="V486" s="22">
        <f t="shared" si="149"/>
        <v>150</v>
      </c>
      <c r="W486" s="5">
        <f t="shared" ref="W486:W549" si="152">+I486+8+V486</f>
        <v>566</v>
      </c>
      <c r="X486" s="21">
        <f t="shared" si="143"/>
        <v>0.74063604240282688</v>
      </c>
      <c r="Y486" s="21">
        <f t="shared" si="144"/>
        <v>8.8876325088339225</v>
      </c>
      <c r="Z486" s="21">
        <f t="shared" si="150"/>
        <v>410.31236749116607</v>
      </c>
      <c r="AA486" s="21">
        <f t="shared" si="145"/>
        <v>3.2123674911660487</v>
      </c>
      <c r="AC486" s="5">
        <v>8.8876325088339225</v>
      </c>
      <c r="AD486" s="5">
        <v>0</v>
      </c>
      <c r="AE486" s="5">
        <f t="shared" ref="AE486:AE549" si="153">+AC486+AD486</f>
        <v>8.8876325088339225</v>
      </c>
    </row>
    <row r="487" spans="1:31" ht="12.75" customHeight="1" x14ac:dyDescent="0.35">
      <c r="A487" s="17" t="s">
        <v>1213</v>
      </c>
      <c r="B487" s="17" t="s">
        <v>1214</v>
      </c>
      <c r="C487" s="17" t="s">
        <v>1215</v>
      </c>
      <c r="D487" s="18">
        <v>38991</v>
      </c>
      <c r="E487" s="17" t="s">
        <v>118</v>
      </c>
      <c r="F487" s="19">
        <v>50</v>
      </c>
      <c r="G487" s="17">
        <v>34</v>
      </c>
      <c r="H487" s="17">
        <v>1</v>
      </c>
      <c r="I487" s="20">
        <f t="shared" si="146"/>
        <v>409</v>
      </c>
      <c r="J487" s="21">
        <v>5031.05</v>
      </c>
      <c r="K487" s="18">
        <v>44804</v>
      </c>
      <c r="L487" s="21">
        <v>1601.48</v>
      </c>
      <c r="M487" s="21">
        <v>3429.57</v>
      </c>
      <c r="N487" s="21">
        <v>67.08</v>
      </c>
      <c r="O487" s="21">
        <f t="shared" si="147"/>
        <v>33.54</v>
      </c>
      <c r="P487" s="21">
        <v>100.62</v>
      </c>
      <c r="Q487" s="21">
        <v>3396.03</v>
      </c>
      <c r="S487" s="21">
        <f t="shared" si="151"/>
        <v>3496.65</v>
      </c>
      <c r="T487" s="19">
        <v>62.5</v>
      </c>
      <c r="U487" s="19">
        <f t="shared" si="148"/>
        <v>12.5</v>
      </c>
      <c r="V487" s="22">
        <f t="shared" si="149"/>
        <v>150</v>
      </c>
      <c r="W487" s="5">
        <f t="shared" si="152"/>
        <v>567</v>
      </c>
      <c r="X487" s="21">
        <f t="shared" si="143"/>
        <v>6.1669312169312169</v>
      </c>
      <c r="Y487" s="21">
        <f t="shared" si="144"/>
        <v>74.0031746031746</v>
      </c>
      <c r="Z487" s="21">
        <f t="shared" si="150"/>
        <v>3422.6468253968255</v>
      </c>
      <c r="AA487" s="21">
        <f t="shared" si="145"/>
        <v>26.616825396825334</v>
      </c>
      <c r="AC487" s="5">
        <v>74.0031746031746</v>
      </c>
      <c r="AD487" s="5">
        <v>0</v>
      </c>
      <c r="AE487" s="5">
        <f t="shared" si="153"/>
        <v>74.0031746031746</v>
      </c>
    </row>
    <row r="488" spans="1:31" ht="12.75" customHeight="1" x14ac:dyDescent="0.35">
      <c r="A488" s="17" t="s">
        <v>1216</v>
      </c>
      <c r="B488" s="17" t="s">
        <v>1217</v>
      </c>
      <c r="C488" s="17" t="s">
        <v>1218</v>
      </c>
      <c r="D488" s="18">
        <v>38991</v>
      </c>
      <c r="E488" s="17" t="s">
        <v>118</v>
      </c>
      <c r="F488" s="19">
        <v>50</v>
      </c>
      <c r="G488" s="17">
        <v>34</v>
      </c>
      <c r="H488" s="17">
        <v>1</v>
      </c>
      <c r="I488" s="20">
        <f t="shared" si="146"/>
        <v>409</v>
      </c>
      <c r="J488" s="21">
        <v>2058.16</v>
      </c>
      <c r="K488" s="18">
        <v>44804</v>
      </c>
      <c r="L488" s="21">
        <v>655.13</v>
      </c>
      <c r="M488" s="21">
        <v>1403.03</v>
      </c>
      <c r="N488" s="21">
        <v>27.44</v>
      </c>
      <c r="O488" s="21">
        <f t="shared" si="147"/>
        <v>13.72</v>
      </c>
      <c r="P488" s="21">
        <v>41.16</v>
      </c>
      <c r="Q488" s="21">
        <v>1389.31</v>
      </c>
      <c r="S488" s="21">
        <f t="shared" si="151"/>
        <v>1430.47</v>
      </c>
      <c r="T488" s="19">
        <v>62.5</v>
      </c>
      <c r="U488" s="19">
        <f t="shared" si="148"/>
        <v>12.5</v>
      </c>
      <c r="V488" s="22">
        <f t="shared" si="149"/>
        <v>150</v>
      </c>
      <c r="W488" s="5">
        <f t="shared" si="152"/>
        <v>567</v>
      </c>
      <c r="X488" s="21">
        <f t="shared" si="143"/>
        <v>2.5228747795414463</v>
      </c>
      <c r="Y488" s="21">
        <f t="shared" si="144"/>
        <v>30.274497354497356</v>
      </c>
      <c r="Z488" s="21">
        <f t="shared" si="150"/>
        <v>1400.1955026455028</v>
      </c>
      <c r="AA488" s="21">
        <f t="shared" si="145"/>
        <v>10.885502645502811</v>
      </c>
      <c r="AC488" s="5">
        <v>30.274497354497356</v>
      </c>
      <c r="AD488" s="5">
        <v>0</v>
      </c>
      <c r="AE488" s="5">
        <f t="shared" si="153"/>
        <v>30.274497354497356</v>
      </c>
    </row>
    <row r="489" spans="1:31" ht="12.75" customHeight="1" x14ac:dyDescent="0.35">
      <c r="A489" s="17" t="s">
        <v>1219</v>
      </c>
      <c r="B489" s="17" t="s">
        <v>1220</v>
      </c>
      <c r="C489" s="17" t="s">
        <v>1221</v>
      </c>
      <c r="D489" s="18">
        <v>38991</v>
      </c>
      <c r="E489" s="17" t="s">
        <v>118</v>
      </c>
      <c r="F489" s="19">
        <v>50</v>
      </c>
      <c r="G489" s="17">
        <v>34</v>
      </c>
      <c r="H489" s="17">
        <v>1</v>
      </c>
      <c r="I489" s="20">
        <f t="shared" si="146"/>
        <v>409</v>
      </c>
      <c r="J489" s="21">
        <v>3103.57</v>
      </c>
      <c r="K489" s="18">
        <v>44804</v>
      </c>
      <c r="L489" s="21">
        <v>987.95</v>
      </c>
      <c r="M489" s="21">
        <v>2115.62</v>
      </c>
      <c r="N489" s="21">
        <v>41.38</v>
      </c>
      <c r="O489" s="21">
        <f t="shared" si="147"/>
        <v>20.69</v>
      </c>
      <c r="P489" s="21">
        <v>62.07</v>
      </c>
      <c r="Q489" s="21">
        <v>2094.9299999999998</v>
      </c>
      <c r="S489" s="21">
        <f t="shared" si="151"/>
        <v>2157</v>
      </c>
      <c r="T489" s="19">
        <v>62.5</v>
      </c>
      <c r="U489" s="19">
        <f t="shared" si="148"/>
        <v>12.5</v>
      </c>
      <c r="V489" s="22">
        <f t="shared" si="149"/>
        <v>150</v>
      </c>
      <c r="W489" s="5">
        <f t="shared" si="152"/>
        <v>567</v>
      </c>
      <c r="X489" s="21">
        <f t="shared" ref="X489:X552" si="154">+S489/W489</f>
        <v>3.8042328042328042</v>
      </c>
      <c r="Y489" s="21">
        <f t="shared" ref="Y489:Y552" si="155">+X489*12</f>
        <v>45.650793650793652</v>
      </c>
      <c r="Z489" s="21">
        <f t="shared" si="150"/>
        <v>2111.3492063492063</v>
      </c>
      <c r="AA489" s="21">
        <f t="shared" si="145"/>
        <v>16.419206349206434</v>
      </c>
      <c r="AC489" s="5">
        <v>45.650793650793652</v>
      </c>
      <c r="AD489" s="5">
        <v>0</v>
      </c>
      <c r="AE489" s="5">
        <f t="shared" si="153"/>
        <v>45.650793650793652</v>
      </c>
    </row>
    <row r="490" spans="1:31" ht="12.75" customHeight="1" x14ac:dyDescent="0.35">
      <c r="A490" s="17" t="s">
        <v>1222</v>
      </c>
      <c r="B490" s="17" t="s">
        <v>1223</v>
      </c>
      <c r="C490" s="17" t="s">
        <v>1224</v>
      </c>
      <c r="D490" s="18">
        <v>38991</v>
      </c>
      <c r="E490" s="17" t="s">
        <v>118</v>
      </c>
      <c r="F490" s="19">
        <v>50</v>
      </c>
      <c r="G490" s="17">
        <v>34</v>
      </c>
      <c r="H490" s="17">
        <v>1</v>
      </c>
      <c r="I490" s="20">
        <f t="shared" si="146"/>
        <v>409</v>
      </c>
      <c r="J490" s="21">
        <v>2384.85</v>
      </c>
      <c r="K490" s="18">
        <v>44804</v>
      </c>
      <c r="L490" s="21">
        <v>759.24</v>
      </c>
      <c r="M490" s="21">
        <v>1625.61</v>
      </c>
      <c r="N490" s="21">
        <v>31.8</v>
      </c>
      <c r="O490" s="21">
        <f t="shared" si="147"/>
        <v>15.9</v>
      </c>
      <c r="P490" s="21">
        <v>47.7</v>
      </c>
      <c r="Q490" s="21">
        <v>1609.71</v>
      </c>
      <c r="S490" s="21">
        <f t="shared" si="151"/>
        <v>1657.4099999999999</v>
      </c>
      <c r="T490" s="19">
        <v>62.5</v>
      </c>
      <c r="U490" s="19">
        <f t="shared" si="148"/>
        <v>12.5</v>
      </c>
      <c r="V490" s="22">
        <f t="shared" si="149"/>
        <v>150</v>
      </c>
      <c r="W490" s="5">
        <f t="shared" si="152"/>
        <v>567</v>
      </c>
      <c r="X490" s="21">
        <f t="shared" si="154"/>
        <v>2.923121693121693</v>
      </c>
      <c r="Y490" s="21">
        <f t="shared" si="155"/>
        <v>35.077460317460314</v>
      </c>
      <c r="Z490" s="21">
        <f t="shared" si="150"/>
        <v>1622.3325396825396</v>
      </c>
      <c r="AA490" s="21">
        <f t="shared" ref="AA490:AA553" si="156">+Z490-Q490</f>
        <v>12.622539682539582</v>
      </c>
      <c r="AC490" s="5">
        <v>35.077460317460314</v>
      </c>
      <c r="AD490" s="5">
        <v>0</v>
      </c>
      <c r="AE490" s="5">
        <f t="shared" si="153"/>
        <v>35.077460317460314</v>
      </c>
    </row>
    <row r="491" spans="1:31" ht="12.75" customHeight="1" x14ac:dyDescent="0.35">
      <c r="A491" s="17" t="s">
        <v>1225</v>
      </c>
      <c r="B491" s="17" t="s">
        <v>1226</v>
      </c>
      <c r="C491" s="17" t="s">
        <v>463</v>
      </c>
      <c r="D491" s="18">
        <v>38991</v>
      </c>
      <c r="E491" s="17" t="s">
        <v>118</v>
      </c>
      <c r="F491" s="19">
        <v>50</v>
      </c>
      <c r="G491" s="17">
        <v>34</v>
      </c>
      <c r="H491" s="17">
        <v>1</v>
      </c>
      <c r="I491" s="20">
        <f t="shared" si="146"/>
        <v>409</v>
      </c>
      <c r="J491" s="21">
        <v>914.74</v>
      </c>
      <c r="K491" s="18">
        <v>44804</v>
      </c>
      <c r="L491" s="21">
        <v>291.27999999999997</v>
      </c>
      <c r="M491" s="21">
        <v>623.46</v>
      </c>
      <c r="N491" s="21">
        <v>12.2</v>
      </c>
      <c r="O491" s="21">
        <f t="shared" si="147"/>
        <v>6.1</v>
      </c>
      <c r="P491" s="21">
        <v>18.3</v>
      </c>
      <c r="Q491" s="21">
        <v>617.36</v>
      </c>
      <c r="S491" s="21">
        <f t="shared" si="151"/>
        <v>635.66000000000008</v>
      </c>
      <c r="T491" s="19">
        <v>62.5</v>
      </c>
      <c r="U491" s="19">
        <f t="shared" si="148"/>
        <v>12.5</v>
      </c>
      <c r="V491" s="22">
        <f t="shared" si="149"/>
        <v>150</v>
      </c>
      <c r="W491" s="5">
        <f t="shared" si="152"/>
        <v>567</v>
      </c>
      <c r="X491" s="21">
        <f t="shared" si="154"/>
        <v>1.121093474426808</v>
      </c>
      <c r="Y491" s="21">
        <f t="shared" si="155"/>
        <v>13.453121693121695</v>
      </c>
      <c r="Z491" s="21">
        <f t="shared" si="150"/>
        <v>622.20687830687837</v>
      </c>
      <c r="AA491" s="21">
        <f t="shared" si="156"/>
        <v>4.8468783068783523</v>
      </c>
      <c r="AC491" s="5">
        <v>13.453121693121695</v>
      </c>
      <c r="AD491" s="5">
        <v>0</v>
      </c>
      <c r="AE491" s="5">
        <f t="shared" si="153"/>
        <v>13.453121693121695</v>
      </c>
    </row>
    <row r="492" spans="1:31" ht="12.75" customHeight="1" x14ac:dyDescent="0.35">
      <c r="A492" s="17" t="s">
        <v>1227</v>
      </c>
      <c r="B492" s="17" t="s">
        <v>1228</v>
      </c>
      <c r="C492" s="17" t="s">
        <v>1229</v>
      </c>
      <c r="D492" s="18">
        <v>38991</v>
      </c>
      <c r="E492" s="17" t="s">
        <v>118</v>
      </c>
      <c r="F492" s="19">
        <v>50</v>
      </c>
      <c r="G492" s="17">
        <v>34</v>
      </c>
      <c r="H492" s="17">
        <v>1</v>
      </c>
      <c r="I492" s="20">
        <f t="shared" si="146"/>
        <v>409</v>
      </c>
      <c r="J492" s="21">
        <v>620.71</v>
      </c>
      <c r="K492" s="18">
        <v>44804</v>
      </c>
      <c r="L492" s="21">
        <v>197.69</v>
      </c>
      <c r="M492" s="21">
        <v>423.02</v>
      </c>
      <c r="N492" s="21">
        <v>8.2799999999999994</v>
      </c>
      <c r="O492" s="21">
        <f t="shared" si="147"/>
        <v>4.1399999999999997</v>
      </c>
      <c r="P492" s="21">
        <v>12.42</v>
      </c>
      <c r="Q492" s="21">
        <v>418.88</v>
      </c>
      <c r="S492" s="21">
        <f t="shared" si="151"/>
        <v>431.29999999999995</v>
      </c>
      <c r="T492" s="19">
        <v>62.5</v>
      </c>
      <c r="U492" s="19">
        <f t="shared" si="148"/>
        <v>12.5</v>
      </c>
      <c r="V492" s="22">
        <f t="shared" si="149"/>
        <v>150</v>
      </c>
      <c r="W492" s="5">
        <f t="shared" si="152"/>
        <v>567</v>
      </c>
      <c r="X492" s="21">
        <f t="shared" si="154"/>
        <v>0.76067019400352731</v>
      </c>
      <c r="Y492" s="21">
        <f t="shared" si="155"/>
        <v>9.1280423280423282</v>
      </c>
      <c r="Z492" s="21">
        <f t="shared" si="150"/>
        <v>422.17195767195761</v>
      </c>
      <c r="AA492" s="21">
        <f t="shared" si="156"/>
        <v>3.2919576719576185</v>
      </c>
      <c r="AC492" s="5">
        <v>9.1280423280423282</v>
      </c>
      <c r="AD492" s="5">
        <v>0</v>
      </c>
      <c r="AE492" s="5">
        <f t="shared" si="153"/>
        <v>9.1280423280423282</v>
      </c>
    </row>
    <row r="493" spans="1:31" ht="12.75" customHeight="1" x14ac:dyDescent="0.35">
      <c r="A493" s="17" t="s">
        <v>1230</v>
      </c>
      <c r="B493" s="17" t="s">
        <v>1231</v>
      </c>
      <c r="C493" s="17" t="s">
        <v>981</v>
      </c>
      <c r="D493" s="18">
        <v>38991</v>
      </c>
      <c r="E493" s="17" t="s">
        <v>118</v>
      </c>
      <c r="F493" s="19">
        <v>50</v>
      </c>
      <c r="G493" s="17">
        <v>34</v>
      </c>
      <c r="H493" s="17">
        <v>1</v>
      </c>
      <c r="I493" s="20">
        <f t="shared" si="146"/>
        <v>409</v>
      </c>
      <c r="J493" s="21">
        <v>3332.25</v>
      </c>
      <c r="K493" s="18">
        <v>44804</v>
      </c>
      <c r="L493" s="21">
        <v>1060.8399999999999</v>
      </c>
      <c r="M493" s="21">
        <v>2271.41</v>
      </c>
      <c r="N493" s="21">
        <v>44.43</v>
      </c>
      <c r="O493" s="21">
        <f t="shared" si="147"/>
        <v>22.215</v>
      </c>
      <c r="P493" s="21">
        <v>66.650000000000006</v>
      </c>
      <c r="Q493" s="21">
        <v>2249.19</v>
      </c>
      <c r="S493" s="21">
        <f t="shared" si="151"/>
        <v>2315.8399999999997</v>
      </c>
      <c r="T493" s="19">
        <v>62.5</v>
      </c>
      <c r="U493" s="19">
        <f t="shared" si="148"/>
        <v>12.5</v>
      </c>
      <c r="V493" s="22">
        <f t="shared" si="149"/>
        <v>150</v>
      </c>
      <c r="W493" s="5">
        <f t="shared" si="152"/>
        <v>567</v>
      </c>
      <c r="X493" s="21">
        <f t="shared" si="154"/>
        <v>4.0843738977072306</v>
      </c>
      <c r="Y493" s="21">
        <f t="shared" si="155"/>
        <v>49.012486772486767</v>
      </c>
      <c r="Z493" s="21">
        <f t="shared" si="150"/>
        <v>2266.827513227513</v>
      </c>
      <c r="AA493" s="21">
        <f t="shared" si="156"/>
        <v>17.637513227512954</v>
      </c>
      <c r="AC493" s="5">
        <v>49.012486772486767</v>
      </c>
      <c r="AD493" s="5">
        <v>0</v>
      </c>
      <c r="AE493" s="5">
        <f t="shared" si="153"/>
        <v>49.012486772486767</v>
      </c>
    </row>
    <row r="494" spans="1:31" ht="12.75" customHeight="1" x14ac:dyDescent="0.35">
      <c r="A494" s="17" t="s">
        <v>1232</v>
      </c>
      <c r="B494" s="17" t="s">
        <v>1233</v>
      </c>
      <c r="C494" s="17" t="s">
        <v>1234</v>
      </c>
      <c r="D494" s="18">
        <v>38991</v>
      </c>
      <c r="E494" s="17" t="s">
        <v>118</v>
      </c>
      <c r="F494" s="19">
        <v>50</v>
      </c>
      <c r="G494" s="17">
        <v>34</v>
      </c>
      <c r="H494" s="17">
        <v>1</v>
      </c>
      <c r="I494" s="20">
        <f t="shared" si="146"/>
        <v>409</v>
      </c>
      <c r="J494" s="21">
        <v>101316.23</v>
      </c>
      <c r="K494" s="18">
        <v>44804</v>
      </c>
      <c r="L494" s="21">
        <v>32252.41</v>
      </c>
      <c r="M494" s="21">
        <v>69063.820000000007</v>
      </c>
      <c r="N494" s="21">
        <v>1350.88</v>
      </c>
      <c r="O494" s="21">
        <f t="shared" si="147"/>
        <v>675.44</v>
      </c>
      <c r="P494" s="21">
        <v>2026.33</v>
      </c>
      <c r="Q494" s="21">
        <v>68388.37</v>
      </c>
      <c r="S494" s="21">
        <f t="shared" si="151"/>
        <v>70414.700000000012</v>
      </c>
      <c r="T494" s="19">
        <v>62.5</v>
      </c>
      <c r="U494" s="19">
        <f t="shared" si="148"/>
        <v>12.5</v>
      </c>
      <c r="V494" s="22">
        <f t="shared" si="149"/>
        <v>150</v>
      </c>
      <c r="W494" s="5">
        <f t="shared" si="152"/>
        <v>567</v>
      </c>
      <c r="X494" s="21">
        <f t="shared" si="154"/>
        <v>124.18818342151677</v>
      </c>
      <c r="Y494" s="21">
        <f t="shared" si="155"/>
        <v>1490.2582010582012</v>
      </c>
      <c r="Z494" s="21">
        <f t="shared" si="150"/>
        <v>68924.441798941814</v>
      </c>
      <c r="AA494" s="21">
        <f t="shared" si="156"/>
        <v>536.071798941819</v>
      </c>
      <c r="AC494" s="5">
        <v>1490.2582010582012</v>
      </c>
      <c r="AD494" s="5">
        <v>0</v>
      </c>
      <c r="AE494" s="5">
        <f t="shared" si="153"/>
        <v>1490.2582010582012</v>
      </c>
    </row>
    <row r="495" spans="1:31" ht="12.75" customHeight="1" x14ac:dyDescent="0.35">
      <c r="A495" s="17" t="s">
        <v>1235</v>
      </c>
      <c r="B495" s="17" t="s">
        <v>1236</v>
      </c>
      <c r="C495" s="17" t="s">
        <v>1237</v>
      </c>
      <c r="D495" s="18">
        <v>38991</v>
      </c>
      <c r="E495" s="17" t="s">
        <v>118</v>
      </c>
      <c r="F495" s="19">
        <v>50</v>
      </c>
      <c r="G495" s="17">
        <v>34</v>
      </c>
      <c r="H495" s="17">
        <v>1</v>
      </c>
      <c r="I495" s="20">
        <f t="shared" si="146"/>
        <v>409</v>
      </c>
      <c r="J495" s="21">
        <v>88337.42</v>
      </c>
      <c r="K495" s="18">
        <v>44804</v>
      </c>
      <c r="L495" s="21">
        <v>28120.78</v>
      </c>
      <c r="M495" s="21">
        <v>60216.639999999999</v>
      </c>
      <c r="N495" s="21">
        <v>1177.83</v>
      </c>
      <c r="O495" s="21">
        <f t="shared" si="147"/>
        <v>588.91499999999996</v>
      </c>
      <c r="P495" s="21">
        <v>1766.75</v>
      </c>
      <c r="Q495" s="21">
        <v>59627.72</v>
      </c>
      <c r="S495" s="21">
        <f t="shared" si="151"/>
        <v>61394.47</v>
      </c>
      <c r="T495" s="19">
        <v>62.5</v>
      </c>
      <c r="U495" s="19">
        <f t="shared" si="148"/>
        <v>12.5</v>
      </c>
      <c r="V495" s="22">
        <f t="shared" si="149"/>
        <v>150</v>
      </c>
      <c r="W495" s="5">
        <f t="shared" si="152"/>
        <v>567</v>
      </c>
      <c r="X495" s="21">
        <f t="shared" si="154"/>
        <v>108.2794885361552</v>
      </c>
      <c r="Y495" s="21">
        <f t="shared" si="155"/>
        <v>1299.3538624338623</v>
      </c>
      <c r="Z495" s="21">
        <f t="shared" si="150"/>
        <v>60095.11613756614</v>
      </c>
      <c r="AA495" s="21">
        <f t="shared" si="156"/>
        <v>467.39613756613835</v>
      </c>
      <c r="AC495" s="5">
        <v>1299.3538624338623</v>
      </c>
      <c r="AD495" s="5">
        <v>0</v>
      </c>
      <c r="AE495" s="5">
        <f t="shared" si="153"/>
        <v>1299.3538624338623</v>
      </c>
    </row>
    <row r="496" spans="1:31" ht="12.75" customHeight="1" x14ac:dyDescent="0.35">
      <c r="A496" s="17" t="s">
        <v>1238</v>
      </c>
      <c r="B496" s="17" t="s">
        <v>1239</v>
      </c>
      <c r="C496" s="17" t="s">
        <v>1240</v>
      </c>
      <c r="D496" s="18">
        <v>38991</v>
      </c>
      <c r="E496" s="17" t="s">
        <v>118</v>
      </c>
      <c r="F496" s="19">
        <v>50</v>
      </c>
      <c r="G496" s="17">
        <v>34</v>
      </c>
      <c r="H496" s="17">
        <v>1</v>
      </c>
      <c r="I496" s="20">
        <f t="shared" si="146"/>
        <v>409</v>
      </c>
      <c r="J496" s="21">
        <v>27180.75</v>
      </c>
      <c r="K496" s="18">
        <v>44804</v>
      </c>
      <c r="L496" s="21">
        <v>8652.61</v>
      </c>
      <c r="M496" s="21">
        <v>18528.14</v>
      </c>
      <c r="N496" s="21">
        <v>362.41</v>
      </c>
      <c r="O496" s="21">
        <f t="shared" si="147"/>
        <v>181.20500000000001</v>
      </c>
      <c r="P496" s="21">
        <v>543.62</v>
      </c>
      <c r="Q496" s="21">
        <v>18346.93</v>
      </c>
      <c r="S496" s="21">
        <f t="shared" si="151"/>
        <v>18890.55</v>
      </c>
      <c r="T496" s="19">
        <v>62.5</v>
      </c>
      <c r="U496" s="19">
        <f t="shared" si="148"/>
        <v>12.5</v>
      </c>
      <c r="V496" s="22">
        <f t="shared" si="149"/>
        <v>150</v>
      </c>
      <c r="W496" s="5">
        <f t="shared" si="152"/>
        <v>567</v>
      </c>
      <c r="X496" s="21">
        <f t="shared" si="154"/>
        <v>33.316666666666663</v>
      </c>
      <c r="Y496" s="21">
        <f t="shared" si="155"/>
        <v>399.79999999999995</v>
      </c>
      <c r="Z496" s="21">
        <f t="shared" si="150"/>
        <v>18490.75</v>
      </c>
      <c r="AA496" s="21">
        <f t="shared" si="156"/>
        <v>143.81999999999971</v>
      </c>
      <c r="AC496" s="5">
        <v>399.79999999999995</v>
      </c>
      <c r="AD496" s="5">
        <v>0</v>
      </c>
      <c r="AE496" s="5">
        <f t="shared" si="153"/>
        <v>399.79999999999995</v>
      </c>
    </row>
    <row r="497" spans="1:31" ht="12.75" customHeight="1" x14ac:dyDescent="0.35">
      <c r="A497" s="17" t="s">
        <v>1241</v>
      </c>
      <c r="B497" s="17" t="s">
        <v>1242</v>
      </c>
      <c r="C497" s="17" t="s">
        <v>1243</v>
      </c>
      <c r="D497" s="18">
        <v>38991</v>
      </c>
      <c r="E497" s="17" t="s">
        <v>118</v>
      </c>
      <c r="F497" s="19">
        <v>50</v>
      </c>
      <c r="G497" s="17">
        <v>34</v>
      </c>
      <c r="H497" s="17">
        <v>1</v>
      </c>
      <c r="I497" s="20">
        <f t="shared" si="146"/>
        <v>409</v>
      </c>
      <c r="J497" s="21">
        <v>6311.68</v>
      </c>
      <c r="K497" s="18">
        <v>44804</v>
      </c>
      <c r="L497" s="21">
        <v>2009.17</v>
      </c>
      <c r="M497" s="21">
        <v>4302.51</v>
      </c>
      <c r="N497" s="21">
        <v>84.15</v>
      </c>
      <c r="O497" s="21">
        <f t="shared" si="147"/>
        <v>42.075000000000003</v>
      </c>
      <c r="P497" s="21">
        <v>126.23</v>
      </c>
      <c r="Q497" s="21">
        <v>4260.43</v>
      </c>
      <c r="S497" s="21">
        <f t="shared" si="151"/>
        <v>4386.66</v>
      </c>
      <c r="T497" s="19">
        <v>62.5</v>
      </c>
      <c r="U497" s="19">
        <f t="shared" si="148"/>
        <v>12.5</v>
      </c>
      <c r="V497" s="22">
        <f t="shared" si="149"/>
        <v>150</v>
      </c>
      <c r="W497" s="5">
        <f t="shared" si="152"/>
        <v>567</v>
      </c>
      <c r="X497" s="21">
        <f t="shared" si="154"/>
        <v>7.7366137566137567</v>
      </c>
      <c r="Y497" s="21">
        <f t="shared" si="155"/>
        <v>92.839365079365081</v>
      </c>
      <c r="Z497" s="21">
        <f t="shared" si="150"/>
        <v>4293.8206349206348</v>
      </c>
      <c r="AA497" s="21">
        <f t="shared" si="156"/>
        <v>33.390634920634511</v>
      </c>
      <c r="AC497" s="5">
        <v>92.839365079365081</v>
      </c>
      <c r="AD497" s="5">
        <v>0</v>
      </c>
      <c r="AE497" s="5">
        <f t="shared" si="153"/>
        <v>92.839365079365081</v>
      </c>
    </row>
    <row r="498" spans="1:31" ht="12.75" customHeight="1" x14ac:dyDescent="0.35">
      <c r="A498" s="17" t="s">
        <v>1244</v>
      </c>
      <c r="B498" s="17" t="s">
        <v>1245</v>
      </c>
      <c r="C498" s="17" t="s">
        <v>1246</v>
      </c>
      <c r="D498" s="18">
        <v>38991</v>
      </c>
      <c r="E498" s="17" t="s">
        <v>118</v>
      </c>
      <c r="F498" s="19">
        <v>50</v>
      </c>
      <c r="G498" s="17">
        <v>34</v>
      </c>
      <c r="H498" s="17">
        <v>1</v>
      </c>
      <c r="I498" s="20">
        <f t="shared" si="146"/>
        <v>409</v>
      </c>
      <c r="J498" s="21">
        <v>12842.9</v>
      </c>
      <c r="K498" s="18">
        <v>44804</v>
      </c>
      <c r="L498" s="21">
        <v>4088.37</v>
      </c>
      <c r="M498" s="21">
        <v>8754.5300000000007</v>
      </c>
      <c r="N498" s="21">
        <v>171.24</v>
      </c>
      <c r="O498" s="21">
        <f t="shared" si="147"/>
        <v>85.62</v>
      </c>
      <c r="P498" s="21">
        <v>256.86</v>
      </c>
      <c r="Q498" s="21">
        <v>8668.91</v>
      </c>
      <c r="S498" s="21">
        <f t="shared" si="151"/>
        <v>8925.77</v>
      </c>
      <c r="T498" s="19">
        <v>62.5</v>
      </c>
      <c r="U498" s="19">
        <f t="shared" si="148"/>
        <v>12.5</v>
      </c>
      <c r="V498" s="22">
        <f t="shared" si="149"/>
        <v>150</v>
      </c>
      <c r="W498" s="5">
        <f t="shared" si="152"/>
        <v>567</v>
      </c>
      <c r="X498" s="21">
        <f t="shared" si="154"/>
        <v>15.7420987654321</v>
      </c>
      <c r="Y498" s="21">
        <f t="shared" si="155"/>
        <v>188.90518518518519</v>
      </c>
      <c r="Z498" s="21">
        <f t="shared" si="150"/>
        <v>8736.864814814815</v>
      </c>
      <c r="AA498" s="21">
        <f t="shared" si="156"/>
        <v>67.954814814815109</v>
      </c>
      <c r="AC498" s="5">
        <v>188.90518518518519</v>
      </c>
      <c r="AD498" s="5">
        <v>0</v>
      </c>
      <c r="AE498" s="5">
        <f t="shared" si="153"/>
        <v>188.90518518518519</v>
      </c>
    </row>
    <row r="499" spans="1:31" ht="12.75" customHeight="1" x14ac:dyDescent="0.35">
      <c r="A499" s="17" t="s">
        <v>1247</v>
      </c>
      <c r="B499" s="17" t="s">
        <v>1248</v>
      </c>
      <c r="C499" s="17" t="s">
        <v>1249</v>
      </c>
      <c r="D499" s="18">
        <v>38991</v>
      </c>
      <c r="E499" s="17" t="s">
        <v>118</v>
      </c>
      <c r="F499" s="19">
        <v>50</v>
      </c>
      <c r="G499" s="17">
        <v>34</v>
      </c>
      <c r="H499" s="17">
        <v>1</v>
      </c>
      <c r="I499" s="20">
        <f t="shared" si="146"/>
        <v>409</v>
      </c>
      <c r="J499" s="21">
        <v>16328.05</v>
      </c>
      <c r="K499" s="18">
        <v>44804</v>
      </c>
      <c r="L499" s="21">
        <v>5197.74</v>
      </c>
      <c r="M499" s="21">
        <v>11130.31</v>
      </c>
      <c r="N499" s="21">
        <v>217.7</v>
      </c>
      <c r="O499" s="21">
        <f t="shared" si="147"/>
        <v>108.85</v>
      </c>
      <c r="P499" s="21">
        <v>326.56</v>
      </c>
      <c r="Q499" s="21">
        <v>11021.45</v>
      </c>
      <c r="S499" s="21">
        <f t="shared" si="151"/>
        <v>11348.01</v>
      </c>
      <c r="T499" s="19">
        <v>62.5</v>
      </c>
      <c r="U499" s="19">
        <f t="shared" si="148"/>
        <v>12.5</v>
      </c>
      <c r="V499" s="22">
        <f t="shared" si="149"/>
        <v>150</v>
      </c>
      <c r="W499" s="5">
        <f t="shared" si="152"/>
        <v>567</v>
      </c>
      <c r="X499" s="21">
        <f t="shared" si="154"/>
        <v>20.014126984126985</v>
      </c>
      <c r="Y499" s="21">
        <f t="shared" si="155"/>
        <v>240.16952380952381</v>
      </c>
      <c r="Z499" s="21">
        <f t="shared" si="150"/>
        <v>11107.840476190477</v>
      </c>
      <c r="AA499" s="21">
        <f t="shared" si="156"/>
        <v>86.390476190475965</v>
      </c>
      <c r="AC499" s="5">
        <v>240.16952380952381</v>
      </c>
      <c r="AD499" s="5">
        <v>0</v>
      </c>
      <c r="AE499" s="5">
        <f t="shared" si="153"/>
        <v>240.16952380952381</v>
      </c>
    </row>
    <row r="500" spans="1:31" ht="12.75" customHeight="1" x14ac:dyDescent="0.35">
      <c r="A500" s="17" t="s">
        <v>1250</v>
      </c>
      <c r="B500" s="17" t="s">
        <v>1251</v>
      </c>
      <c r="C500" s="17" t="s">
        <v>1252</v>
      </c>
      <c r="D500" s="18">
        <v>38991</v>
      </c>
      <c r="E500" s="17" t="s">
        <v>118</v>
      </c>
      <c r="F500" s="19">
        <v>50</v>
      </c>
      <c r="G500" s="17">
        <v>34</v>
      </c>
      <c r="H500" s="17">
        <v>1</v>
      </c>
      <c r="I500" s="20">
        <f t="shared" si="146"/>
        <v>409</v>
      </c>
      <c r="J500" s="21">
        <v>30460.73</v>
      </c>
      <c r="K500" s="18">
        <v>44804</v>
      </c>
      <c r="L500" s="21">
        <v>9696.75</v>
      </c>
      <c r="M500" s="21">
        <v>20763.98</v>
      </c>
      <c r="N500" s="21">
        <v>406.14</v>
      </c>
      <c r="O500" s="21">
        <f t="shared" si="147"/>
        <v>203.07</v>
      </c>
      <c r="P500" s="21">
        <v>609.22</v>
      </c>
      <c r="Q500" s="21">
        <v>20560.900000000001</v>
      </c>
      <c r="S500" s="21">
        <f t="shared" si="151"/>
        <v>21170.12</v>
      </c>
      <c r="T500" s="19">
        <v>62.5</v>
      </c>
      <c r="U500" s="19">
        <f t="shared" si="148"/>
        <v>12.5</v>
      </c>
      <c r="V500" s="22">
        <f t="shared" si="149"/>
        <v>150</v>
      </c>
      <c r="W500" s="5">
        <f t="shared" si="152"/>
        <v>567</v>
      </c>
      <c r="X500" s="21">
        <f t="shared" si="154"/>
        <v>37.337072310405645</v>
      </c>
      <c r="Y500" s="21">
        <f t="shared" si="155"/>
        <v>448.04486772486774</v>
      </c>
      <c r="Z500" s="21">
        <f t="shared" si="150"/>
        <v>20722.075132275131</v>
      </c>
      <c r="AA500" s="21">
        <f t="shared" si="156"/>
        <v>161.17513227512973</v>
      </c>
      <c r="AC500" s="5">
        <v>448.04486772486774</v>
      </c>
      <c r="AD500" s="5">
        <v>0</v>
      </c>
      <c r="AE500" s="5">
        <f t="shared" si="153"/>
        <v>448.04486772486774</v>
      </c>
    </row>
    <row r="501" spans="1:31" ht="12.75" customHeight="1" x14ac:dyDescent="0.35">
      <c r="A501" s="17" t="s">
        <v>1253</v>
      </c>
      <c r="B501" s="17" t="s">
        <v>1254</v>
      </c>
      <c r="C501" s="17" t="s">
        <v>1255</v>
      </c>
      <c r="D501" s="18">
        <v>38991</v>
      </c>
      <c r="E501" s="17" t="s">
        <v>118</v>
      </c>
      <c r="F501" s="19">
        <v>50</v>
      </c>
      <c r="G501" s="17">
        <v>34</v>
      </c>
      <c r="H501" s="17">
        <v>1</v>
      </c>
      <c r="I501" s="20">
        <f t="shared" si="146"/>
        <v>409</v>
      </c>
      <c r="J501" s="21">
        <v>7153.24</v>
      </c>
      <c r="K501" s="18">
        <v>44804</v>
      </c>
      <c r="L501" s="21">
        <v>2277.1999999999998</v>
      </c>
      <c r="M501" s="21">
        <v>4876.04</v>
      </c>
      <c r="N501" s="21">
        <v>95.38</v>
      </c>
      <c r="O501" s="21">
        <f t="shared" si="147"/>
        <v>47.69</v>
      </c>
      <c r="P501" s="21">
        <v>143.07</v>
      </c>
      <c r="Q501" s="21">
        <v>4828.3500000000004</v>
      </c>
      <c r="S501" s="21">
        <f t="shared" si="151"/>
        <v>4971.42</v>
      </c>
      <c r="T501" s="19">
        <v>62.5</v>
      </c>
      <c r="U501" s="19">
        <f t="shared" si="148"/>
        <v>12.5</v>
      </c>
      <c r="V501" s="22">
        <f t="shared" si="149"/>
        <v>150</v>
      </c>
      <c r="W501" s="5">
        <f t="shared" si="152"/>
        <v>567</v>
      </c>
      <c r="X501" s="21">
        <f t="shared" si="154"/>
        <v>8.7679365079365077</v>
      </c>
      <c r="Y501" s="21">
        <f t="shared" si="155"/>
        <v>105.21523809523809</v>
      </c>
      <c r="Z501" s="21">
        <f t="shared" si="150"/>
        <v>4866.2047619047617</v>
      </c>
      <c r="AA501" s="21">
        <f t="shared" si="156"/>
        <v>37.85476190476129</v>
      </c>
      <c r="AC501" s="5">
        <v>105.21523809523809</v>
      </c>
      <c r="AD501" s="5">
        <v>0</v>
      </c>
      <c r="AE501" s="5">
        <f t="shared" si="153"/>
        <v>105.21523809523809</v>
      </c>
    </row>
    <row r="502" spans="1:31" ht="12.75" customHeight="1" x14ac:dyDescent="0.35">
      <c r="A502" s="17" t="s">
        <v>1256</v>
      </c>
      <c r="B502" s="17" t="s">
        <v>1257</v>
      </c>
      <c r="C502" s="17" t="s">
        <v>1118</v>
      </c>
      <c r="D502" s="18">
        <v>38991</v>
      </c>
      <c r="E502" s="17" t="s">
        <v>118</v>
      </c>
      <c r="F502" s="19">
        <v>50</v>
      </c>
      <c r="G502" s="17">
        <v>34</v>
      </c>
      <c r="H502" s="17">
        <v>1</v>
      </c>
      <c r="I502" s="20">
        <f t="shared" si="146"/>
        <v>409</v>
      </c>
      <c r="J502" s="21">
        <v>54031.53</v>
      </c>
      <c r="K502" s="18">
        <v>44804</v>
      </c>
      <c r="L502" s="21">
        <v>17200.03</v>
      </c>
      <c r="M502" s="21">
        <v>36831.5</v>
      </c>
      <c r="N502" s="21">
        <v>720.42</v>
      </c>
      <c r="O502" s="21">
        <f t="shared" si="147"/>
        <v>360.21</v>
      </c>
      <c r="P502" s="21">
        <v>1080.6300000000001</v>
      </c>
      <c r="Q502" s="21">
        <v>36471.29</v>
      </c>
      <c r="S502" s="21">
        <f t="shared" si="151"/>
        <v>37551.919999999998</v>
      </c>
      <c r="T502" s="19">
        <v>62.5</v>
      </c>
      <c r="U502" s="19">
        <f t="shared" si="148"/>
        <v>12.5</v>
      </c>
      <c r="V502" s="22">
        <f t="shared" si="149"/>
        <v>150</v>
      </c>
      <c r="W502" s="5">
        <f t="shared" si="152"/>
        <v>567</v>
      </c>
      <c r="X502" s="21">
        <f t="shared" si="154"/>
        <v>66.229135802469131</v>
      </c>
      <c r="Y502" s="21">
        <f t="shared" si="155"/>
        <v>794.74962962962957</v>
      </c>
      <c r="Z502" s="21">
        <f t="shared" si="150"/>
        <v>36757.170370370368</v>
      </c>
      <c r="AA502" s="21">
        <f t="shared" si="156"/>
        <v>285.88037037036702</v>
      </c>
      <c r="AC502" s="5">
        <v>794.74962962962957</v>
      </c>
      <c r="AD502" s="5">
        <v>0</v>
      </c>
      <c r="AE502" s="5">
        <f t="shared" si="153"/>
        <v>794.74962962962957</v>
      </c>
    </row>
    <row r="503" spans="1:31" ht="12.75" customHeight="1" x14ac:dyDescent="0.35">
      <c r="A503" s="17" t="s">
        <v>1258</v>
      </c>
      <c r="B503" s="17" t="s">
        <v>1259</v>
      </c>
      <c r="C503" s="17" t="s">
        <v>1260</v>
      </c>
      <c r="D503" s="18">
        <v>38991</v>
      </c>
      <c r="E503" s="17" t="s">
        <v>118</v>
      </c>
      <c r="F503" s="19">
        <v>50</v>
      </c>
      <c r="G503" s="17">
        <v>34</v>
      </c>
      <c r="H503" s="17">
        <v>1</v>
      </c>
      <c r="I503" s="20">
        <f t="shared" si="146"/>
        <v>409</v>
      </c>
      <c r="J503" s="21">
        <v>826.53</v>
      </c>
      <c r="K503" s="18">
        <v>44804</v>
      </c>
      <c r="L503" s="21">
        <v>263.11</v>
      </c>
      <c r="M503" s="21">
        <v>563.41999999999996</v>
      </c>
      <c r="N503" s="21">
        <v>11.02</v>
      </c>
      <c r="O503" s="21">
        <f t="shared" si="147"/>
        <v>5.51</v>
      </c>
      <c r="P503" s="21">
        <v>16.53</v>
      </c>
      <c r="Q503" s="21">
        <v>557.91</v>
      </c>
      <c r="S503" s="21">
        <f t="shared" si="151"/>
        <v>574.43999999999994</v>
      </c>
      <c r="T503" s="19">
        <v>62.5</v>
      </c>
      <c r="U503" s="19">
        <f t="shared" si="148"/>
        <v>12.5</v>
      </c>
      <c r="V503" s="22">
        <f t="shared" si="149"/>
        <v>150</v>
      </c>
      <c r="W503" s="5">
        <f t="shared" si="152"/>
        <v>567</v>
      </c>
      <c r="X503" s="21">
        <f t="shared" si="154"/>
        <v>1.0131216931216931</v>
      </c>
      <c r="Y503" s="21">
        <f t="shared" si="155"/>
        <v>12.157460317460316</v>
      </c>
      <c r="Z503" s="21">
        <f t="shared" si="150"/>
        <v>562.28253968253966</v>
      </c>
      <c r="AA503" s="21">
        <f t="shared" si="156"/>
        <v>4.3725396825396956</v>
      </c>
      <c r="AC503" s="5">
        <v>12.157460317460316</v>
      </c>
      <c r="AD503" s="5">
        <v>0</v>
      </c>
      <c r="AE503" s="5">
        <f t="shared" si="153"/>
        <v>12.157460317460316</v>
      </c>
    </row>
    <row r="504" spans="1:31" ht="12.75" customHeight="1" x14ac:dyDescent="0.35">
      <c r="A504" s="17" t="s">
        <v>1261</v>
      </c>
      <c r="B504" s="17" t="s">
        <v>1262</v>
      </c>
      <c r="C504" s="17" t="s">
        <v>1263</v>
      </c>
      <c r="D504" s="18">
        <v>38991</v>
      </c>
      <c r="E504" s="17" t="s">
        <v>118</v>
      </c>
      <c r="F504" s="19">
        <v>50</v>
      </c>
      <c r="G504" s="17">
        <v>34</v>
      </c>
      <c r="H504" s="17">
        <v>1</v>
      </c>
      <c r="I504" s="20">
        <f t="shared" si="146"/>
        <v>409</v>
      </c>
      <c r="J504" s="21">
        <v>2492.46</v>
      </c>
      <c r="K504" s="18">
        <v>44804</v>
      </c>
      <c r="L504" s="21">
        <v>793.44</v>
      </c>
      <c r="M504" s="21">
        <v>1699.02</v>
      </c>
      <c r="N504" s="21">
        <v>33.229999999999997</v>
      </c>
      <c r="O504" s="21">
        <f t="shared" si="147"/>
        <v>16.614999999999998</v>
      </c>
      <c r="P504" s="21">
        <v>49.85</v>
      </c>
      <c r="Q504" s="21">
        <v>1682.4</v>
      </c>
      <c r="S504" s="21">
        <f t="shared" si="151"/>
        <v>1732.25</v>
      </c>
      <c r="T504" s="19">
        <v>62.5</v>
      </c>
      <c r="U504" s="19">
        <f t="shared" si="148"/>
        <v>12.5</v>
      </c>
      <c r="V504" s="22">
        <f t="shared" si="149"/>
        <v>150</v>
      </c>
      <c r="W504" s="5">
        <f t="shared" si="152"/>
        <v>567</v>
      </c>
      <c r="X504" s="21">
        <f t="shared" si="154"/>
        <v>3.0551146384479719</v>
      </c>
      <c r="Y504" s="21">
        <f t="shared" si="155"/>
        <v>36.661375661375665</v>
      </c>
      <c r="Z504" s="21">
        <f t="shared" si="150"/>
        <v>1695.5886243386244</v>
      </c>
      <c r="AA504" s="21">
        <f t="shared" si="156"/>
        <v>13.188624338624322</v>
      </c>
      <c r="AC504" s="5">
        <v>36.661375661375665</v>
      </c>
      <c r="AD504" s="5">
        <v>0</v>
      </c>
      <c r="AE504" s="5">
        <f t="shared" si="153"/>
        <v>36.661375661375665</v>
      </c>
    </row>
    <row r="505" spans="1:31" ht="12.75" customHeight="1" x14ac:dyDescent="0.35">
      <c r="A505" s="17" t="s">
        <v>1264</v>
      </c>
      <c r="B505" s="17" t="s">
        <v>1265</v>
      </c>
      <c r="C505" s="17" t="s">
        <v>1266</v>
      </c>
      <c r="D505" s="18">
        <v>38991</v>
      </c>
      <c r="E505" s="17" t="s">
        <v>118</v>
      </c>
      <c r="F505" s="19">
        <v>50</v>
      </c>
      <c r="G505" s="17">
        <v>34</v>
      </c>
      <c r="H505" s="17">
        <v>1</v>
      </c>
      <c r="I505" s="20">
        <f t="shared" si="146"/>
        <v>409</v>
      </c>
      <c r="J505" s="21">
        <v>11928.17</v>
      </c>
      <c r="K505" s="18">
        <v>44804</v>
      </c>
      <c r="L505" s="21">
        <v>3797.08</v>
      </c>
      <c r="M505" s="21">
        <v>8131.09</v>
      </c>
      <c r="N505" s="21">
        <v>159.04</v>
      </c>
      <c r="O505" s="21">
        <f t="shared" si="147"/>
        <v>79.52</v>
      </c>
      <c r="P505" s="21">
        <v>238.56</v>
      </c>
      <c r="Q505" s="21">
        <v>8051.57</v>
      </c>
      <c r="S505" s="21">
        <f t="shared" si="151"/>
        <v>8290.130000000001</v>
      </c>
      <c r="T505" s="19">
        <v>62.5</v>
      </c>
      <c r="U505" s="19">
        <f t="shared" si="148"/>
        <v>12.5</v>
      </c>
      <c r="V505" s="22">
        <f t="shared" si="149"/>
        <v>150</v>
      </c>
      <c r="W505" s="5">
        <f t="shared" si="152"/>
        <v>567</v>
      </c>
      <c r="X505" s="21">
        <f t="shared" si="154"/>
        <v>14.621040564373899</v>
      </c>
      <c r="Y505" s="21">
        <f t="shared" si="155"/>
        <v>175.45248677248679</v>
      </c>
      <c r="Z505" s="21">
        <f t="shared" si="150"/>
        <v>8114.6775132275143</v>
      </c>
      <c r="AA505" s="21">
        <f t="shared" si="156"/>
        <v>63.107513227514573</v>
      </c>
      <c r="AC505" s="5">
        <v>175.45248677248679</v>
      </c>
      <c r="AD505" s="5">
        <v>0</v>
      </c>
      <c r="AE505" s="5">
        <f t="shared" si="153"/>
        <v>175.45248677248679</v>
      </c>
    </row>
    <row r="506" spans="1:31" ht="12.75" customHeight="1" x14ac:dyDescent="0.35">
      <c r="A506" s="17" t="s">
        <v>1267</v>
      </c>
      <c r="B506" s="17" t="s">
        <v>1268</v>
      </c>
      <c r="C506" s="17" t="s">
        <v>1269</v>
      </c>
      <c r="D506" s="18">
        <v>38991</v>
      </c>
      <c r="E506" s="17" t="s">
        <v>118</v>
      </c>
      <c r="F506" s="19">
        <v>50</v>
      </c>
      <c r="G506" s="17">
        <v>34</v>
      </c>
      <c r="H506" s="17">
        <v>1</v>
      </c>
      <c r="I506" s="20">
        <f t="shared" si="146"/>
        <v>409</v>
      </c>
      <c r="J506" s="21">
        <v>4737.03</v>
      </c>
      <c r="K506" s="18">
        <v>44804</v>
      </c>
      <c r="L506" s="21">
        <v>1507.96</v>
      </c>
      <c r="M506" s="21">
        <v>3229.07</v>
      </c>
      <c r="N506" s="21">
        <v>63.16</v>
      </c>
      <c r="O506" s="21">
        <f t="shared" si="147"/>
        <v>31.58</v>
      </c>
      <c r="P506" s="21">
        <v>94.74</v>
      </c>
      <c r="Q506" s="21">
        <v>3197.49</v>
      </c>
      <c r="S506" s="21">
        <f t="shared" si="151"/>
        <v>3292.23</v>
      </c>
      <c r="T506" s="19">
        <v>62.5</v>
      </c>
      <c r="U506" s="19">
        <f t="shared" si="148"/>
        <v>12.5</v>
      </c>
      <c r="V506" s="22">
        <f t="shared" si="149"/>
        <v>150</v>
      </c>
      <c r="W506" s="5">
        <f t="shared" si="152"/>
        <v>567</v>
      </c>
      <c r="X506" s="21">
        <f t="shared" si="154"/>
        <v>5.8064021164021167</v>
      </c>
      <c r="Y506" s="21">
        <f t="shared" si="155"/>
        <v>69.676825396825393</v>
      </c>
      <c r="Z506" s="21">
        <f t="shared" si="150"/>
        <v>3222.5531746031747</v>
      </c>
      <c r="AA506" s="21">
        <f t="shared" si="156"/>
        <v>25.063174603174957</v>
      </c>
      <c r="AC506" s="5">
        <v>69.676825396825393</v>
      </c>
      <c r="AD506" s="5">
        <v>0</v>
      </c>
      <c r="AE506" s="5">
        <f t="shared" si="153"/>
        <v>69.676825396825393</v>
      </c>
    </row>
    <row r="507" spans="1:31" ht="12.75" customHeight="1" x14ac:dyDescent="0.35">
      <c r="A507" s="17" t="s">
        <v>1270</v>
      </c>
      <c r="B507" s="17" t="s">
        <v>1271</v>
      </c>
      <c r="C507" s="17" t="s">
        <v>1272</v>
      </c>
      <c r="D507" s="18">
        <v>38991</v>
      </c>
      <c r="E507" s="17" t="s">
        <v>118</v>
      </c>
      <c r="F507" s="19">
        <v>50</v>
      </c>
      <c r="G507" s="17">
        <v>34</v>
      </c>
      <c r="H507" s="17">
        <v>1</v>
      </c>
      <c r="I507" s="20">
        <f t="shared" si="146"/>
        <v>409</v>
      </c>
      <c r="J507" s="21">
        <v>7742.59</v>
      </c>
      <c r="K507" s="18">
        <v>44804</v>
      </c>
      <c r="L507" s="21">
        <v>2464.61</v>
      </c>
      <c r="M507" s="21">
        <v>5277.98</v>
      </c>
      <c r="N507" s="21">
        <v>103.23</v>
      </c>
      <c r="O507" s="21">
        <f t="shared" si="147"/>
        <v>51.615000000000002</v>
      </c>
      <c r="P507" s="21">
        <v>154.85</v>
      </c>
      <c r="Q507" s="21">
        <v>5226.3599999999997</v>
      </c>
      <c r="S507" s="21">
        <f t="shared" si="151"/>
        <v>5381.2099999999991</v>
      </c>
      <c r="T507" s="19">
        <v>62.5</v>
      </c>
      <c r="U507" s="19">
        <f t="shared" si="148"/>
        <v>12.5</v>
      </c>
      <c r="V507" s="22">
        <f t="shared" si="149"/>
        <v>150</v>
      </c>
      <c r="W507" s="5">
        <f t="shared" si="152"/>
        <v>567</v>
      </c>
      <c r="X507" s="21">
        <f t="shared" si="154"/>
        <v>9.4906701940035259</v>
      </c>
      <c r="Y507" s="21">
        <f t="shared" si="155"/>
        <v>113.8880423280423</v>
      </c>
      <c r="Z507" s="21">
        <f t="shared" si="150"/>
        <v>5267.3219576719566</v>
      </c>
      <c r="AA507" s="21">
        <f t="shared" si="156"/>
        <v>40.961957671956952</v>
      </c>
      <c r="AC507" s="5">
        <v>113.8880423280423</v>
      </c>
      <c r="AD507" s="5">
        <v>0</v>
      </c>
      <c r="AE507" s="5">
        <f t="shared" si="153"/>
        <v>113.8880423280423</v>
      </c>
    </row>
    <row r="508" spans="1:31" ht="12.75" customHeight="1" x14ac:dyDescent="0.35">
      <c r="A508" s="17" t="s">
        <v>1273</v>
      </c>
      <c r="B508" s="17" t="s">
        <v>1274</v>
      </c>
      <c r="C508" s="17" t="s">
        <v>1275</v>
      </c>
      <c r="D508" s="18">
        <v>38991</v>
      </c>
      <c r="E508" s="17" t="s">
        <v>118</v>
      </c>
      <c r="F508" s="19">
        <v>50</v>
      </c>
      <c r="G508" s="17">
        <v>34</v>
      </c>
      <c r="H508" s="17">
        <v>1</v>
      </c>
      <c r="I508" s="20">
        <f t="shared" si="146"/>
        <v>409</v>
      </c>
      <c r="J508" s="21">
        <v>6207.14</v>
      </c>
      <c r="K508" s="18">
        <v>44804</v>
      </c>
      <c r="L508" s="21">
        <v>1975.91</v>
      </c>
      <c r="M508" s="21">
        <v>4231.2299999999996</v>
      </c>
      <c r="N508" s="21">
        <v>82.76</v>
      </c>
      <c r="O508" s="21">
        <f t="shared" si="147"/>
        <v>41.38</v>
      </c>
      <c r="P508" s="21">
        <v>124.14</v>
      </c>
      <c r="Q508" s="21">
        <v>4189.8500000000004</v>
      </c>
      <c r="S508" s="21">
        <f t="shared" si="151"/>
        <v>4313.99</v>
      </c>
      <c r="T508" s="19">
        <v>62.5</v>
      </c>
      <c r="U508" s="19">
        <f t="shared" si="148"/>
        <v>12.5</v>
      </c>
      <c r="V508" s="22">
        <f t="shared" si="149"/>
        <v>150</v>
      </c>
      <c r="W508" s="5">
        <f t="shared" si="152"/>
        <v>567</v>
      </c>
      <c r="X508" s="21">
        <f t="shared" si="154"/>
        <v>7.6084479717813052</v>
      </c>
      <c r="Y508" s="21">
        <f t="shared" si="155"/>
        <v>91.301375661375658</v>
      </c>
      <c r="Z508" s="21">
        <f t="shared" si="150"/>
        <v>4222.6886243386243</v>
      </c>
      <c r="AA508" s="21">
        <f t="shared" si="156"/>
        <v>32.838624338623958</v>
      </c>
      <c r="AC508" s="5">
        <v>91.301375661375658</v>
      </c>
      <c r="AD508" s="5">
        <v>0</v>
      </c>
      <c r="AE508" s="5">
        <f t="shared" si="153"/>
        <v>91.301375661375658</v>
      </c>
    </row>
    <row r="509" spans="1:31" ht="12.75" customHeight="1" x14ac:dyDescent="0.35">
      <c r="A509" s="17" t="s">
        <v>1276</v>
      </c>
      <c r="B509" s="17" t="s">
        <v>1277</v>
      </c>
      <c r="C509" s="17" t="s">
        <v>669</v>
      </c>
      <c r="D509" s="18">
        <v>38991</v>
      </c>
      <c r="E509" s="17" t="s">
        <v>118</v>
      </c>
      <c r="F509" s="19">
        <v>50</v>
      </c>
      <c r="G509" s="17">
        <v>34</v>
      </c>
      <c r="H509" s="17">
        <v>1</v>
      </c>
      <c r="I509" s="20">
        <f t="shared" si="146"/>
        <v>409</v>
      </c>
      <c r="J509" s="21">
        <v>2162.6999999999998</v>
      </c>
      <c r="K509" s="18">
        <v>44804</v>
      </c>
      <c r="L509" s="21">
        <v>688.39</v>
      </c>
      <c r="M509" s="21">
        <v>1474.31</v>
      </c>
      <c r="N509" s="21">
        <v>28.83</v>
      </c>
      <c r="O509" s="21">
        <f t="shared" si="147"/>
        <v>14.414999999999999</v>
      </c>
      <c r="P509" s="21">
        <v>43.25</v>
      </c>
      <c r="Q509" s="21">
        <v>1459.89</v>
      </c>
      <c r="S509" s="21">
        <f t="shared" si="151"/>
        <v>1503.1399999999999</v>
      </c>
      <c r="T509" s="19">
        <v>62.5</v>
      </c>
      <c r="U509" s="19">
        <f t="shared" si="148"/>
        <v>12.5</v>
      </c>
      <c r="V509" s="22">
        <f t="shared" si="149"/>
        <v>150</v>
      </c>
      <c r="W509" s="5">
        <f t="shared" si="152"/>
        <v>567</v>
      </c>
      <c r="X509" s="21">
        <f t="shared" si="154"/>
        <v>2.6510405643738975</v>
      </c>
      <c r="Y509" s="21">
        <f t="shared" si="155"/>
        <v>31.812486772486771</v>
      </c>
      <c r="Z509" s="21">
        <f t="shared" si="150"/>
        <v>1471.327513227513</v>
      </c>
      <c r="AA509" s="21">
        <f t="shared" si="156"/>
        <v>11.437513227512909</v>
      </c>
      <c r="AC509" s="5">
        <v>31.812486772486771</v>
      </c>
      <c r="AD509" s="5">
        <v>0</v>
      </c>
      <c r="AE509" s="5">
        <f t="shared" si="153"/>
        <v>31.812486772486771</v>
      </c>
    </row>
    <row r="510" spans="1:31" ht="12.75" customHeight="1" x14ac:dyDescent="0.35">
      <c r="A510" s="17" t="s">
        <v>1278</v>
      </c>
      <c r="B510" s="17" t="s">
        <v>1279</v>
      </c>
      <c r="C510" s="17" t="s">
        <v>445</v>
      </c>
      <c r="D510" s="18">
        <v>38991</v>
      </c>
      <c r="E510" s="17" t="s">
        <v>118</v>
      </c>
      <c r="F510" s="19">
        <v>50</v>
      </c>
      <c r="G510" s="17">
        <v>34</v>
      </c>
      <c r="H510" s="17">
        <v>1</v>
      </c>
      <c r="I510" s="20">
        <f t="shared" si="146"/>
        <v>409</v>
      </c>
      <c r="J510" s="21">
        <v>1796.8</v>
      </c>
      <c r="K510" s="18">
        <v>44804</v>
      </c>
      <c r="L510" s="21">
        <v>572.04999999999995</v>
      </c>
      <c r="M510" s="21">
        <v>1224.75</v>
      </c>
      <c r="N510" s="21">
        <v>23.96</v>
      </c>
      <c r="O510" s="21">
        <f t="shared" si="147"/>
        <v>11.98</v>
      </c>
      <c r="P510" s="21">
        <v>35.94</v>
      </c>
      <c r="Q510" s="21">
        <v>1212.77</v>
      </c>
      <c r="S510" s="21">
        <f t="shared" si="151"/>
        <v>1248.71</v>
      </c>
      <c r="T510" s="19">
        <v>62.5</v>
      </c>
      <c r="U510" s="19">
        <f t="shared" si="148"/>
        <v>12.5</v>
      </c>
      <c r="V510" s="22">
        <f t="shared" si="149"/>
        <v>150</v>
      </c>
      <c r="W510" s="5">
        <f t="shared" si="152"/>
        <v>567</v>
      </c>
      <c r="X510" s="21">
        <f t="shared" si="154"/>
        <v>2.2023104056437393</v>
      </c>
      <c r="Y510" s="21">
        <f t="shared" si="155"/>
        <v>26.427724867724869</v>
      </c>
      <c r="Z510" s="21">
        <f t="shared" si="150"/>
        <v>1222.2822751322751</v>
      </c>
      <c r="AA510" s="21">
        <f t="shared" si="156"/>
        <v>9.5122751322751355</v>
      </c>
      <c r="AC510" s="5">
        <v>26.427724867724869</v>
      </c>
      <c r="AD510" s="5">
        <v>0</v>
      </c>
      <c r="AE510" s="5">
        <f t="shared" si="153"/>
        <v>26.427724867724869</v>
      </c>
    </row>
    <row r="511" spans="1:31" ht="12.75" customHeight="1" x14ac:dyDescent="0.35">
      <c r="A511" s="17" t="s">
        <v>1280</v>
      </c>
      <c r="B511" s="17" t="s">
        <v>1281</v>
      </c>
      <c r="C511" s="17" t="s">
        <v>507</v>
      </c>
      <c r="D511" s="18">
        <v>38991</v>
      </c>
      <c r="E511" s="17" t="s">
        <v>118</v>
      </c>
      <c r="F511" s="19">
        <v>50</v>
      </c>
      <c r="G511" s="17">
        <v>34</v>
      </c>
      <c r="H511" s="17">
        <v>1</v>
      </c>
      <c r="I511" s="20">
        <f t="shared" si="146"/>
        <v>409</v>
      </c>
      <c r="J511" s="21">
        <v>5227.07</v>
      </c>
      <c r="K511" s="18">
        <v>44804</v>
      </c>
      <c r="L511" s="21">
        <v>1663.85</v>
      </c>
      <c r="M511" s="21">
        <v>3563.22</v>
      </c>
      <c r="N511" s="21">
        <v>69.69</v>
      </c>
      <c r="O511" s="21">
        <f t="shared" si="147"/>
        <v>34.844999999999999</v>
      </c>
      <c r="P511" s="21">
        <v>104.54</v>
      </c>
      <c r="Q511" s="21">
        <v>3528.37</v>
      </c>
      <c r="S511" s="21">
        <f t="shared" si="151"/>
        <v>3632.91</v>
      </c>
      <c r="T511" s="19">
        <v>62.5</v>
      </c>
      <c r="U511" s="19">
        <f t="shared" si="148"/>
        <v>12.5</v>
      </c>
      <c r="V511" s="22">
        <f t="shared" si="149"/>
        <v>150</v>
      </c>
      <c r="W511" s="5">
        <f t="shared" si="152"/>
        <v>567</v>
      </c>
      <c r="X511" s="21">
        <f t="shared" si="154"/>
        <v>6.4072486772486767</v>
      </c>
      <c r="Y511" s="21">
        <f t="shared" si="155"/>
        <v>76.886984126984117</v>
      </c>
      <c r="Z511" s="21">
        <f t="shared" si="150"/>
        <v>3556.0230158730155</v>
      </c>
      <c r="AA511" s="21">
        <f t="shared" si="156"/>
        <v>27.653015873015647</v>
      </c>
      <c r="AC511" s="5">
        <v>76.886984126984117</v>
      </c>
      <c r="AD511" s="5">
        <v>0</v>
      </c>
      <c r="AE511" s="5">
        <f t="shared" si="153"/>
        <v>76.886984126984117</v>
      </c>
    </row>
    <row r="512" spans="1:31" ht="12.75" customHeight="1" x14ac:dyDescent="0.35">
      <c r="A512" s="17" t="s">
        <v>1282</v>
      </c>
      <c r="B512" s="17" t="s">
        <v>1283</v>
      </c>
      <c r="C512" s="17" t="s">
        <v>463</v>
      </c>
      <c r="D512" s="18">
        <v>38991</v>
      </c>
      <c r="E512" s="17" t="s">
        <v>118</v>
      </c>
      <c r="F512" s="19">
        <v>50</v>
      </c>
      <c r="G512" s="17">
        <v>34</v>
      </c>
      <c r="H512" s="17">
        <v>1</v>
      </c>
      <c r="I512" s="20">
        <f t="shared" si="146"/>
        <v>409</v>
      </c>
      <c r="J512" s="21">
        <v>2744.21</v>
      </c>
      <c r="K512" s="18">
        <v>44804</v>
      </c>
      <c r="L512" s="21">
        <v>873.66</v>
      </c>
      <c r="M512" s="21">
        <v>1870.55</v>
      </c>
      <c r="N512" s="21">
        <v>36.590000000000003</v>
      </c>
      <c r="O512" s="21">
        <f t="shared" si="147"/>
        <v>18.295000000000002</v>
      </c>
      <c r="P512" s="21">
        <v>54.89</v>
      </c>
      <c r="Q512" s="21">
        <v>1852.25</v>
      </c>
      <c r="S512" s="21">
        <f t="shared" si="151"/>
        <v>1907.1399999999999</v>
      </c>
      <c r="T512" s="19">
        <v>62.5</v>
      </c>
      <c r="U512" s="19">
        <f t="shared" si="148"/>
        <v>12.5</v>
      </c>
      <c r="V512" s="22">
        <f t="shared" si="149"/>
        <v>150</v>
      </c>
      <c r="W512" s="5">
        <f t="shared" si="152"/>
        <v>567</v>
      </c>
      <c r="X512" s="21">
        <f t="shared" si="154"/>
        <v>3.3635626102292768</v>
      </c>
      <c r="Y512" s="21">
        <f t="shared" si="155"/>
        <v>40.362751322751322</v>
      </c>
      <c r="Z512" s="21">
        <f t="shared" si="150"/>
        <v>1866.7772486772485</v>
      </c>
      <c r="AA512" s="21">
        <f t="shared" si="156"/>
        <v>14.527248677248508</v>
      </c>
      <c r="AC512" s="5">
        <v>40.362751322751322</v>
      </c>
      <c r="AD512" s="5">
        <v>0</v>
      </c>
      <c r="AE512" s="5">
        <f t="shared" si="153"/>
        <v>40.362751322751322</v>
      </c>
    </row>
    <row r="513" spans="1:31" ht="12.75" customHeight="1" x14ac:dyDescent="0.35">
      <c r="A513" s="17" t="s">
        <v>1284</v>
      </c>
      <c r="B513" s="17" t="s">
        <v>1285</v>
      </c>
      <c r="C513" s="17" t="s">
        <v>437</v>
      </c>
      <c r="D513" s="18">
        <v>38991</v>
      </c>
      <c r="E513" s="17" t="s">
        <v>118</v>
      </c>
      <c r="F513" s="19">
        <v>50</v>
      </c>
      <c r="G513" s="17">
        <v>34</v>
      </c>
      <c r="H513" s="17">
        <v>1</v>
      </c>
      <c r="I513" s="20">
        <f t="shared" si="146"/>
        <v>409</v>
      </c>
      <c r="J513" s="21">
        <v>784.06</v>
      </c>
      <c r="K513" s="18">
        <v>44804</v>
      </c>
      <c r="L513" s="21">
        <v>249.58</v>
      </c>
      <c r="M513" s="21">
        <v>534.48</v>
      </c>
      <c r="N513" s="21">
        <v>10.45</v>
      </c>
      <c r="O513" s="21">
        <f t="shared" si="147"/>
        <v>5.2249999999999996</v>
      </c>
      <c r="P513" s="21">
        <v>15.68</v>
      </c>
      <c r="Q513" s="21">
        <v>529.25</v>
      </c>
      <c r="S513" s="21">
        <f t="shared" si="151"/>
        <v>544.93000000000006</v>
      </c>
      <c r="T513" s="19">
        <v>62.5</v>
      </c>
      <c r="U513" s="19">
        <f t="shared" si="148"/>
        <v>12.5</v>
      </c>
      <c r="V513" s="22">
        <f t="shared" si="149"/>
        <v>150</v>
      </c>
      <c r="W513" s="5">
        <f t="shared" si="152"/>
        <v>567</v>
      </c>
      <c r="X513" s="21">
        <f t="shared" si="154"/>
        <v>0.96107583774250449</v>
      </c>
      <c r="Y513" s="21">
        <f t="shared" si="155"/>
        <v>11.532910052910054</v>
      </c>
      <c r="Z513" s="21">
        <f t="shared" si="150"/>
        <v>533.39708994708997</v>
      </c>
      <c r="AA513" s="21">
        <f t="shared" si="156"/>
        <v>4.1470899470899667</v>
      </c>
      <c r="AC513" s="5">
        <v>11.532910052910054</v>
      </c>
      <c r="AD513" s="5">
        <v>0</v>
      </c>
      <c r="AE513" s="5">
        <f t="shared" si="153"/>
        <v>11.532910052910054</v>
      </c>
    </row>
    <row r="514" spans="1:31" ht="12.75" customHeight="1" x14ac:dyDescent="0.35">
      <c r="A514" s="17" t="s">
        <v>1286</v>
      </c>
      <c r="B514" s="17" t="s">
        <v>1287</v>
      </c>
      <c r="C514" s="17" t="s">
        <v>429</v>
      </c>
      <c r="D514" s="18">
        <v>38991</v>
      </c>
      <c r="E514" s="17" t="s">
        <v>118</v>
      </c>
      <c r="F514" s="19">
        <v>50</v>
      </c>
      <c r="G514" s="17">
        <v>34</v>
      </c>
      <c r="H514" s="17">
        <v>1</v>
      </c>
      <c r="I514" s="20">
        <f t="shared" si="146"/>
        <v>409</v>
      </c>
      <c r="J514" s="21">
        <v>2352.1799999999998</v>
      </c>
      <c r="K514" s="18">
        <v>44804</v>
      </c>
      <c r="L514" s="21">
        <v>748.72</v>
      </c>
      <c r="M514" s="21">
        <v>1603.46</v>
      </c>
      <c r="N514" s="21">
        <v>31.36</v>
      </c>
      <c r="O514" s="21">
        <f t="shared" si="147"/>
        <v>15.68</v>
      </c>
      <c r="P514" s="21">
        <v>47.04</v>
      </c>
      <c r="Q514" s="21">
        <v>1587.78</v>
      </c>
      <c r="S514" s="21">
        <f t="shared" si="151"/>
        <v>1634.82</v>
      </c>
      <c r="T514" s="19">
        <v>62.5</v>
      </c>
      <c r="U514" s="19">
        <f t="shared" si="148"/>
        <v>12.5</v>
      </c>
      <c r="V514" s="22">
        <f t="shared" si="149"/>
        <v>150</v>
      </c>
      <c r="W514" s="5">
        <f t="shared" si="152"/>
        <v>567</v>
      </c>
      <c r="X514" s="21">
        <f t="shared" si="154"/>
        <v>2.8832804232804232</v>
      </c>
      <c r="Y514" s="21">
        <f t="shared" si="155"/>
        <v>34.599365079365079</v>
      </c>
      <c r="Z514" s="21">
        <f t="shared" si="150"/>
        <v>1600.2206349206349</v>
      </c>
      <c r="AA514" s="21">
        <f t="shared" si="156"/>
        <v>12.44063492063492</v>
      </c>
      <c r="AC514" s="5">
        <v>34.599365079365079</v>
      </c>
      <c r="AD514" s="5">
        <v>0</v>
      </c>
      <c r="AE514" s="5">
        <f t="shared" si="153"/>
        <v>34.599365079365079</v>
      </c>
    </row>
    <row r="515" spans="1:31" ht="12.75" customHeight="1" x14ac:dyDescent="0.35">
      <c r="A515" s="17" t="s">
        <v>1288</v>
      </c>
      <c r="B515" s="17" t="s">
        <v>1289</v>
      </c>
      <c r="C515" s="17" t="s">
        <v>981</v>
      </c>
      <c r="D515" s="18">
        <v>38991</v>
      </c>
      <c r="E515" s="17" t="s">
        <v>118</v>
      </c>
      <c r="F515" s="19">
        <v>50</v>
      </c>
      <c r="G515" s="17">
        <v>34</v>
      </c>
      <c r="H515" s="17">
        <v>1</v>
      </c>
      <c r="I515" s="20">
        <f t="shared" si="146"/>
        <v>409</v>
      </c>
      <c r="J515" s="21">
        <v>3332.25</v>
      </c>
      <c r="K515" s="18">
        <v>44804</v>
      </c>
      <c r="L515" s="21">
        <v>1060.8399999999999</v>
      </c>
      <c r="M515" s="21">
        <v>2271.41</v>
      </c>
      <c r="N515" s="21">
        <v>44.43</v>
      </c>
      <c r="O515" s="21">
        <f t="shared" si="147"/>
        <v>22.215</v>
      </c>
      <c r="P515" s="21">
        <v>66.650000000000006</v>
      </c>
      <c r="Q515" s="21">
        <v>2249.19</v>
      </c>
      <c r="S515" s="21">
        <f t="shared" si="151"/>
        <v>2315.8399999999997</v>
      </c>
      <c r="T515" s="19">
        <v>62.5</v>
      </c>
      <c r="U515" s="19">
        <f t="shared" si="148"/>
        <v>12.5</v>
      </c>
      <c r="V515" s="22">
        <f t="shared" si="149"/>
        <v>150</v>
      </c>
      <c r="W515" s="5">
        <f t="shared" si="152"/>
        <v>567</v>
      </c>
      <c r="X515" s="21">
        <f t="shared" si="154"/>
        <v>4.0843738977072306</v>
      </c>
      <c r="Y515" s="21">
        <f t="shared" si="155"/>
        <v>49.012486772486767</v>
      </c>
      <c r="Z515" s="21">
        <f t="shared" si="150"/>
        <v>2266.827513227513</v>
      </c>
      <c r="AA515" s="21">
        <f t="shared" si="156"/>
        <v>17.637513227512954</v>
      </c>
      <c r="AC515" s="5">
        <v>49.012486772486767</v>
      </c>
      <c r="AD515" s="5">
        <v>0</v>
      </c>
      <c r="AE515" s="5">
        <f t="shared" si="153"/>
        <v>49.012486772486767</v>
      </c>
    </row>
    <row r="516" spans="1:31" ht="12.75" customHeight="1" x14ac:dyDescent="0.35">
      <c r="A516" s="17" t="s">
        <v>1290</v>
      </c>
      <c r="B516" s="17" t="s">
        <v>1291</v>
      </c>
      <c r="C516" s="17" t="s">
        <v>1234</v>
      </c>
      <c r="D516" s="18">
        <v>38991</v>
      </c>
      <c r="E516" s="17" t="s">
        <v>118</v>
      </c>
      <c r="F516" s="19">
        <v>50</v>
      </c>
      <c r="G516" s="17">
        <v>34</v>
      </c>
      <c r="H516" s="17">
        <v>1</v>
      </c>
      <c r="I516" s="20">
        <f t="shared" si="146"/>
        <v>409</v>
      </c>
      <c r="J516" s="21">
        <v>24972.31</v>
      </c>
      <c r="K516" s="18">
        <v>44804</v>
      </c>
      <c r="L516" s="21">
        <v>7949.57</v>
      </c>
      <c r="M516" s="21">
        <v>17022.740000000002</v>
      </c>
      <c r="N516" s="21">
        <v>332.96</v>
      </c>
      <c r="O516" s="21">
        <f t="shared" si="147"/>
        <v>166.48</v>
      </c>
      <c r="P516" s="21">
        <v>499.45</v>
      </c>
      <c r="Q516" s="21">
        <v>16856.25</v>
      </c>
      <c r="S516" s="21">
        <f t="shared" si="151"/>
        <v>17355.7</v>
      </c>
      <c r="T516" s="19">
        <v>62.5</v>
      </c>
      <c r="U516" s="19">
        <f t="shared" si="148"/>
        <v>12.5</v>
      </c>
      <c r="V516" s="22">
        <f t="shared" si="149"/>
        <v>150</v>
      </c>
      <c r="W516" s="5">
        <f t="shared" si="152"/>
        <v>567</v>
      </c>
      <c r="X516" s="21">
        <f t="shared" si="154"/>
        <v>30.609700176366843</v>
      </c>
      <c r="Y516" s="21">
        <f t="shared" si="155"/>
        <v>367.31640211640212</v>
      </c>
      <c r="Z516" s="21">
        <f t="shared" si="150"/>
        <v>16988.3835978836</v>
      </c>
      <c r="AA516" s="21">
        <f t="shared" si="156"/>
        <v>132.13359788359958</v>
      </c>
      <c r="AC516" s="5">
        <v>367.31640211640212</v>
      </c>
      <c r="AD516" s="5">
        <v>0</v>
      </c>
      <c r="AE516" s="5">
        <f t="shared" si="153"/>
        <v>367.31640211640212</v>
      </c>
    </row>
    <row r="517" spans="1:31" ht="12.75" customHeight="1" x14ac:dyDescent="0.35">
      <c r="A517" s="17" t="s">
        <v>1292</v>
      </c>
      <c r="B517" s="17" t="s">
        <v>1293</v>
      </c>
      <c r="C517" s="17" t="s">
        <v>1294</v>
      </c>
      <c r="D517" s="18">
        <v>38991</v>
      </c>
      <c r="E517" s="17" t="s">
        <v>118</v>
      </c>
      <c r="F517" s="19">
        <v>50</v>
      </c>
      <c r="G517" s="17">
        <v>34</v>
      </c>
      <c r="H517" s="17">
        <v>1</v>
      </c>
      <c r="I517" s="20">
        <f t="shared" si="146"/>
        <v>409</v>
      </c>
      <c r="J517" s="21">
        <v>4273.13</v>
      </c>
      <c r="K517" s="18">
        <v>44804</v>
      </c>
      <c r="L517" s="21">
        <v>1360.17</v>
      </c>
      <c r="M517" s="21">
        <v>2912.96</v>
      </c>
      <c r="N517" s="21">
        <v>56.97</v>
      </c>
      <c r="O517" s="21">
        <f t="shared" si="147"/>
        <v>28.484999999999999</v>
      </c>
      <c r="P517" s="21">
        <v>85.46</v>
      </c>
      <c r="Q517" s="21">
        <v>2884.47</v>
      </c>
      <c r="S517" s="21">
        <f t="shared" si="151"/>
        <v>2969.93</v>
      </c>
      <c r="T517" s="19">
        <v>62.5</v>
      </c>
      <c r="U517" s="19">
        <f t="shared" si="148"/>
        <v>12.5</v>
      </c>
      <c r="V517" s="22">
        <f t="shared" si="149"/>
        <v>150</v>
      </c>
      <c r="W517" s="5">
        <f t="shared" si="152"/>
        <v>567</v>
      </c>
      <c r="X517" s="21">
        <f t="shared" si="154"/>
        <v>5.2379717813051148</v>
      </c>
      <c r="Y517" s="21">
        <f t="shared" si="155"/>
        <v>62.855661375661377</v>
      </c>
      <c r="Z517" s="21">
        <f t="shared" si="150"/>
        <v>2907.0743386243385</v>
      </c>
      <c r="AA517" s="21">
        <f t="shared" si="156"/>
        <v>22.604338624338652</v>
      </c>
      <c r="AC517" s="5">
        <v>62.855661375661377</v>
      </c>
      <c r="AD517" s="5">
        <v>0</v>
      </c>
      <c r="AE517" s="5">
        <f t="shared" si="153"/>
        <v>62.855661375661377</v>
      </c>
    </row>
    <row r="518" spans="1:31" ht="12.75" customHeight="1" x14ac:dyDescent="0.35">
      <c r="A518" s="17" t="s">
        <v>1295</v>
      </c>
      <c r="B518" s="17" t="s">
        <v>1296</v>
      </c>
      <c r="C518" s="17" t="s">
        <v>1297</v>
      </c>
      <c r="D518" s="18">
        <v>38991</v>
      </c>
      <c r="E518" s="17" t="s">
        <v>118</v>
      </c>
      <c r="F518" s="19">
        <v>50</v>
      </c>
      <c r="G518" s="17">
        <v>34</v>
      </c>
      <c r="H518" s="17">
        <v>1</v>
      </c>
      <c r="I518" s="20">
        <f t="shared" si="146"/>
        <v>409</v>
      </c>
      <c r="J518" s="21">
        <v>19340.150000000001</v>
      </c>
      <c r="K518" s="18">
        <v>44804</v>
      </c>
      <c r="L518" s="21">
        <v>6156.48</v>
      </c>
      <c r="M518" s="21">
        <v>13183.67</v>
      </c>
      <c r="N518" s="21">
        <v>257.86</v>
      </c>
      <c r="O518" s="21">
        <f t="shared" si="147"/>
        <v>128.93</v>
      </c>
      <c r="P518" s="21">
        <v>386.8</v>
      </c>
      <c r="Q518" s="21">
        <v>13054.73</v>
      </c>
      <c r="S518" s="21">
        <f t="shared" si="151"/>
        <v>13441.53</v>
      </c>
      <c r="T518" s="19">
        <v>62.5</v>
      </c>
      <c r="U518" s="19">
        <f t="shared" si="148"/>
        <v>12.5</v>
      </c>
      <c r="V518" s="22">
        <f t="shared" si="149"/>
        <v>150</v>
      </c>
      <c r="W518" s="5">
        <f t="shared" si="152"/>
        <v>567</v>
      </c>
      <c r="X518" s="21">
        <f t="shared" si="154"/>
        <v>23.706402116402117</v>
      </c>
      <c r="Y518" s="21">
        <f t="shared" si="155"/>
        <v>284.4768253968254</v>
      </c>
      <c r="Z518" s="21">
        <f t="shared" si="150"/>
        <v>13157.053174603176</v>
      </c>
      <c r="AA518" s="21">
        <f t="shared" si="156"/>
        <v>102.32317460317608</v>
      </c>
      <c r="AC518" s="5">
        <v>284.4768253968254</v>
      </c>
      <c r="AD518" s="5">
        <v>0</v>
      </c>
      <c r="AE518" s="5">
        <f t="shared" si="153"/>
        <v>284.4768253968254</v>
      </c>
    </row>
    <row r="519" spans="1:31" ht="12.75" customHeight="1" x14ac:dyDescent="0.35">
      <c r="A519" s="17" t="s">
        <v>1298</v>
      </c>
      <c r="B519" s="17" t="s">
        <v>1299</v>
      </c>
      <c r="C519" s="17" t="s">
        <v>1300</v>
      </c>
      <c r="D519" s="18">
        <v>38991</v>
      </c>
      <c r="E519" s="17" t="s">
        <v>118</v>
      </c>
      <c r="F519" s="19">
        <v>50</v>
      </c>
      <c r="G519" s="17">
        <v>34</v>
      </c>
      <c r="H519" s="17">
        <v>1</v>
      </c>
      <c r="I519" s="20">
        <f t="shared" si="146"/>
        <v>409</v>
      </c>
      <c r="J519" s="21">
        <v>2404.4499999999998</v>
      </c>
      <c r="K519" s="18">
        <v>44804</v>
      </c>
      <c r="L519" s="21">
        <v>765.44</v>
      </c>
      <c r="M519" s="21">
        <v>1639.01</v>
      </c>
      <c r="N519" s="21">
        <v>32.06</v>
      </c>
      <c r="O519" s="21">
        <f t="shared" si="147"/>
        <v>16.03</v>
      </c>
      <c r="P519" s="21">
        <v>48.09</v>
      </c>
      <c r="Q519" s="21">
        <v>1622.98</v>
      </c>
      <c r="S519" s="21">
        <f t="shared" si="151"/>
        <v>1671.07</v>
      </c>
      <c r="T519" s="19">
        <v>62.5</v>
      </c>
      <c r="U519" s="19">
        <f t="shared" si="148"/>
        <v>12.5</v>
      </c>
      <c r="V519" s="22">
        <f t="shared" si="149"/>
        <v>150</v>
      </c>
      <c r="W519" s="5">
        <f t="shared" si="152"/>
        <v>567</v>
      </c>
      <c r="X519" s="21">
        <f t="shared" si="154"/>
        <v>2.9472134038800704</v>
      </c>
      <c r="Y519" s="21">
        <f t="shared" si="155"/>
        <v>35.366560846560844</v>
      </c>
      <c r="Z519" s="21">
        <f t="shared" si="150"/>
        <v>1635.7034391534391</v>
      </c>
      <c r="AA519" s="21">
        <f t="shared" si="156"/>
        <v>12.723439153439131</v>
      </c>
      <c r="AC519" s="5">
        <v>35.366560846560844</v>
      </c>
      <c r="AD519" s="5">
        <v>0</v>
      </c>
      <c r="AE519" s="5">
        <f t="shared" si="153"/>
        <v>35.366560846560844</v>
      </c>
    </row>
    <row r="520" spans="1:31" ht="12.75" customHeight="1" x14ac:dyDescent="0.35">
      <c r="A520" s="17" t="s">
        <v>1301</v>
      </c>
      <c r="B520" s="17" t="s">
        <v>1302</v>
      </c>
      <c r="C520" s="17" t="s">
        <v>1303</v>
      </c>
      <c r="D520" s="18">
        <v>38991</v>
      </c>
      <c r="E520" s="17" t="s">
        <v>118</v>
      </c>
      <c r="F520" s="19">
        <v>50</v>
      </c>
      <c r="G520" s="17">
        <v>34</v>
      </c>
      <c r="H520" s="17">
        <v>1</v>
      </c>
      <c r="I520" s="20">
        <f t="shared" si="146"/>
        <v>409</v>
      </c>
      <c r="J520" s="21">
        <v>25617.85</v>
      </c>
      <c r="K520" s="18">
        <v>44804</v>
      </c>
      <c r="L520" s="21">
        <v>8155.07</v>
      </c>
      <c r="M520" s="21">
        <v>17462.78</v>
      </c>
      <c r="N520" s="21">
        <v>341.57</v>
      </c>
      <c r="O520" s="21">
        <f t="shared" si="147"/>
        <v>170.785</v>
      </c>
      <c r="P520" s="21">
        <v>512.36</v>
      </c>
      <c r="Q520" s="21">
        <v>17291.990000000002</v>
      </c>
      <c r="S520" s="21">
        <f t="shared" si="151"/>
        <v>17804.349999999999</v>
      </c>
      <c r="T520" s="19">
        <v>62.5</v>
      </c>
      <c r="U520" s="19">
        <f t="shared" si="148"/>
        <v>12.5</v>
      </c>
      <c r="V520" s="22">
        <f t="shared" si="149"/>
        <v>150</v>
      </c>
      <c r="W520" s="5">
        <f t="shared" si="152"/>
        <v>567</v>
      </c>
      <c r="X520" s="21">
        <f t="shared" si="154"/>
        <v>31.400970017636681</v>
      </c>
      <c r="Y520" s="21">
        <f t="shared" si="155"/>
        <v>376.81164021164017</v>
      </c>
      <c r="Z520" s="21">
        <f t="shared" si="150"/>
        <v>17427.538359788359</v>
      </c>
      <c r="AA520" s="21">
        <f t="shared" si="156"/>
        <v>135.54835978835763</v>
      </c>
      <c r="AC520" s="5">
        <v>376.81164021164017</v>
      </c>
      <c r="AD520" s="5">
        <v>0</v>
      </c>
      <c r="AE520" s="5">
        <f t="shared" si="153"/>
        <v>376.81164021164017</v>
      </c>
    </row>
    <row r="521" spans="1:31" ht="12.75" customHeight="1" x14ac:dyDescent="0.35">
      <c r="A521" s="17" t="s">
        <v>1304</v>
      </c>
      <c r="B521" s="17" t="s">
        <v>1305</v>
      </c>
      <c r="C521" s="17" t="s">
        <v>1306</v>
      </c>
      <c r="D521" s="18">
        <v>38991</v>
      </c>
      <c r="E521" s="17" t="s">
        <v>118</v>
      </c>
      <c r="F521" s="19">
        <v>50</v>
      </c>
      <c r="G521" s="17">
        <v>34</v>
      </c>
      <c r="H521" s="17">
        <v>1</v>
      </c>
      <c r="I521" s="20">
        <f t="shared" si="146"/>
        <v>409</v>
      </c>
      <c r="J521" s="21">
        <v>3587.07</v>
      </c>
      <c r="K521" s="18">
        <v>44804</v>
      </c>
      <c r="L521" s="21">
        <v>1141.8699999999999</v>
      </c>
      <c r="M521" s="21">
        <v>2445.1999999999998</v>
      </c>
      <c r="N521" s="21">
        <v>47.82</v>
      </c>
      <c r="O521" s="21">
        <f t="shared" si="147"/>
        <v>23.91</v>
      </c>
      <c r="P521" s="21">
        <v>71.739999999999995</v>
      </c>
      <c r="Q521" s="21">
        <v>2421.2800000000002</v>
      </c>
      <c r="S521" s="21">
        <f t="shared" si="151"/>
        <v>2493.02</v>
      </c>
      <c r="T521" s="19">
        <v>62.5</v>
      </c>
      <c r="U521" s="19">
        <f t="shared" si="148"/>
        <v>12.5</v>
      </c>
      <c r="V521" s="22">
        <f t="shared" si="149"/>
        <v>150</v>
      </c>
      <c r="W521" s="5">
        <f t="shared" si="152"/>
        <v>567</v>
      </c>
      <c r="X521" s="21">
        <f t="shared" si="154"/>
        <v>4.3968606701940036</v>
      </c>
      <c r="Y521" s="21">
        <f t="shared" si="155"/>
        <v>52.762328042328043</v>
      </c>
      <c r="Z521" s="21">
        <f t="shared" si="150"/>
        <v>2440.2576719576718</v>
      </c>
      <c r="AA521" s="21">
        <f t="shared" si="156"/>
        <v>18.977671957671646</v>
      </c>
      <c r="AC521" s="5">
        <v>52.762328042328043</v>
      </c>
      <c r="AD521" s="5">
        <v>0</v>
      </c>
      <c r="AE521" s="5">
        <f t="shared" si="153"/>
        <v>52.762328042328043</v>
      </c>
    </row>
    <row r="522" spans="1:31" ht="12.75" customHeight="1" x14ac:dyDescent="0.35">
      <c r="A522" s="17" t="s">
        <v>1307</v>
      </c>
      <c r="B522" s="17" t="s">
        <v>1308</v>
      </c>
      <c r="C522" s="17" t="s">
        <v>1246</v>
      </c>
      <c r="D522" s="18">
        <v>38991</v>
      </c>
      <c r="E522" s="17" t="s">
        <v>118</v>
      </c>
      <c r="F522" s="19">
        <v>50</v>
      </c>
      <c r="G522" s="17">
        <v>34</v>
      </c>
      <c r="H522" s="17">
        <v>1</v>
      </c>
      <c r="I522" s="20">
        <f t="shared" si="146"/>
        <v>409</v>
      </c>
      <c r="J522" s="21">
        <v>8385.52</v>
      </c>
      <c r="K522" s="18">
        <v>44804</v>
      </c>
      <c r="L522" s="21">
        <v>2669.39</v>
      </c>
      <c r="M522" s="21">
        <v>5716.13</v>
      </c>
      <c r="N522" s="21">
        <v>111.8</v>
      </c>
      <c r="O522" s="21">
        <f t="shared" si="147"/>
        <v>55.9</v>
      </c>
      <c r="P522" s="21">
        <v>167.71</v>
      </c>
      <c r="Q522" s="21">
        <v>5660.22</v>
      </c>
      <c r="S522" s="21">
        <f t="shared" si="151"/>
        <v>5827.93</v>
      </c>
      <c r="T522" s="19">
        <v>62.5</v>
      </c>
      <c r="U522" s="19">
        <f t="shared" si="148"/>
        <v>12.5</v>
      </c>
      <c r="V522" s="22">
        <f t="shared" si="149"/>
        <v>150</v>
      </c>
      <c r="W522" s="5">
        <f t="shared" si="152"/>
        <v>567</v>
      </c>
      <c r="X522" s="21">
        <f t="shared" si="154"/>
        <v>10.278536155202822</v>
      </c>
      <c r="Y522" s="21">
        <f t="shared" si="155"/>
        <v>123.34243386243386</v>
      </c>
      <c r="Z522" s="21">
        <f t="shared" si="150"/>
        <v>5704.5875661375667</v>
      </c>
      <c r="AA522" s="21">
        <f t="shared" si="156"/>
        <v>44.367566137566428</v>
      </c>
      <c r="AC522" s="5">
        <v>123.34243386243386</v>
      </c>
      <c r="AD522" s="5">
        <v>0</v>
      </c>
      <c r="AE522" s="5">
        <f t="shared" si="153"/>
        <v>123.34243386243386</v>
      </c>
    </row>
    <row r="523" spans="1:31" ht="12.75" customHeight="1" x14ac:dyDescent="0.35">
      <c r="A523" s="17" t="s">
        <v>1309</v>
      </c>
      <c r="B523" s="17" t="s">
        <v>1310</v>
      </c>
      <c r="C523" s="17" t="s">
        <v>1249</v>
      </c>
      <c r="D523" s="18">
        <v>38991</v>
      </c>
      <c r="E523" s="17" t="s">
        <v>118</v>
      </c>
      <c r="F523" s="19">
        <v>50</v>
      </c>
      <c r="G523" s="17">
        <v>34</v>
      </c>
      <c r="H523" s="17">
        <v>1</v>
      </c>
      <c r="I523" s="20">
        <f t="shared" si="146"/>
        <v>409</v>
      </c>
      <c r="J523" s="21">
        <v>43727.02</v>
      </c>
      <c r="K523" s="18">
        <v>44804</v>
      </c>
      <c r="L523" s="21">
        <v>13919.77</v>
      </c>
      <c r="M523" s="21">
        <v>29807.25</v>
      </c>
      <c r="N523" s="21">
        <v>583.02</v>
      </c>
      <c r="O523" s="21">
        <f t="shared" si="147"/>
        <v>291.51</v>
      </c>
      <c r="P523" s="21">
        <v>874.54</v>
      </c>
      <c r="Q523" s="21">
        <v>29515.73</v>
      </c>
      <c r="S523" s="21">
        <f t="shared" si="151"/>
        <v>30390.27</v>
      </c>
      <c r="T523" s="19">
        <v>62.5</v>
      </c>
      <c r="U523" s="19">
        <f t="shared" si="148"/>
        <v>12.5</v>
      </c>
      <c r="V523" s="22">
        <f t="shared" si="149"/>
        <v>150</v>
      </c>
      <c r="W523" s="5">
        <f t="shared" si="152"/>
        <v>567</v>
      </c>
      <c r="X523" s="21">
        <f t="shared" si="154"/>
        <v>53.598359788359787</v>
      </c>
      <c r="Y523" s="21">
        <f t="shared" si="155"/>
        <v>643.18031746031738</v>
      </c>
      <c r="Z523" s="21">
        <f t="shared" si="150"/>
        <v>29747.089682539685</v>
      </c>
      <c r="AA523" s="21">
        <f t="shared" si="156"/>
        <v>231.35968253968531</v>
      </c>
      <c r="AC523" s="5">
        <v>643.18031746031738</v>
      </c>
      <c r="AD523" s="5">
        <v>0</v>
      </c>
      <c r="AE523" s="5">
        <f t="shared" si="153"/>
        <v>643.18031746031738</v>
      </c>
    </row>
    <row r="524" spans="1:31" ht="12.75" customHeight="1" x14ac:dyDescent="0.35">
      <c r="A524" s="17" t="s">
        <v>1311</v>
      </c>
      <c r="B524" s="17" t="s">
        <v>1312</v>
      </c>
      <c r="C524" s="17" t="s">
        <v>1313</v>
      </c>
      <c r="D524" s="18">
        <v>38991</v>
      </c>
      <c r="E524" s="17" t="s">
        <v>118</v>
      </c>
      <c r="F524" s="19">
        <v>50</v>
      </c>
      <c r="G524" s="17">
        <v>34</v>
      </c>
      <c r="H524" s="17">
        <v>1</v>
      </c>
      <c r="I524" s="20">
        <f t="shared" si="146"/>
        <v>409</v>
      </c>
      <c r="J524" s="21">
        <v>8635.11</v>
      </c>
      <c r="K524" s="18">
        <v>44804</v>
      </c>
      <c r="L524" s="21">
        <v>2748.8</v>
      </c>
      <c r="M524" s="21">
        <v>5886.31</v>
      </c>
      <c r="N524" s="21">
        <v>115.13</v>
      </c>
      <c r="O524" s="21">
        <f t="shared" si="147"/>
        <v>57.564999999999998</v>
      </c>
      <c r="P524" s="21">
        <v>172.7</v>
      </c>
      <c r="Q524" s="21">
        <v>5828.74</v>
      </c>
      <c r="S524" s="21">
        <f t="shared" si="151"/>
        <v>6001.4400000000005</v>
      </c>
      <c r="T524" s="19">
        <v>62.5</v>
      </c>
      <c r="U524" s="19">
        <f t="shared" si="148"/>
        <v>12.5</v>
      </c>
      <c r="V524" s="22">
        <f t="shared" si="149"/>
        <v>150</v>
      </c>
      <c r="W524" s="5">
        <f t="shared" si="152"/>
        <v>567</v>
      </c>
      <c r="X524" s="21">
        <f t="shared" si="154"/>
        <v>10.584550264550266</v>
      </c>
      <c r="Y524" s="21">
        <f t="shared" si="155"/>
        <v>127.0146031746032</v>
      </c>
      <c r="Z524" s="21">
        <f t="shared" si="150"/>
        <v>5874.425396825397</v>
      </c>
      <c r="AA524" s="21">
        <f t="shared" si="156"/>
        <v>45.68539682539722</v>
      </c>
      <c r="AC524" s="5">
        <v>127.0146031746032</v>
      </c>
      <c r="AD524" s="5">
        <v>0</v>
      </c>
      <c r="AE524" s="5">
        <f t="shared" si="153"/>
        <v>127.0146031746032</v>
      </c>
    </row>
    <row r="525" spans="1:31" ht="12.75" customHeight="1" x14ac:dyDescent="0.35">
      <c r="A525" s="17" t="s">
        <v>1314</v>
      </c>
      <c r="B525" s="17" t="s">
        <v>1315</v>
      </c>
      <c r="C525" s="17" t="s">
        <v>1316</v>
      </c>
      <c r="D525" s="18">
        <v>38991</v>
      </c>
      <c r="E525" s="17" t="s">
        <v>118</v>
      </c>
      <c r="F525" s="19">
        <v>50</v>
      </c>
      <c r="G525" s="17">
        <v>34</v>
      </c>
      <c r="H525" s="17">
        <v>1</v>
      </c>
      <c r="I525" s="20">
        <f t="shared" si="146"/>
        <v>409</v>
      </c>
      <c r="J525" s="21">
        <v>1169.56</v>
      </c>
      <c r="K525" s="18">
        <v>44804</v>
      </c>
      <c r="L525" s="21">
        <v>372.3</v>
      </c>
      <c r="M525" s="21">
        <v>797.26</v>
      </c>
      <c r="N525" s="21">
        <v>15.59</v>
      </c>
      <c r="O525" s="21">
        <f t="shared" si="147"/>
        <v>7.7949999999999999</v>
      </c>
      <c r="P525" s="21">
        <v>23.39</v>
      </c>
      <c r="Q525" s="21">
        <v>789.46</v>
      </c>
      <c r="S525" s="21">
        <f t="shared" si="151"/>
        <v>812.85</v>
      </c>
      <c r="T525" s="19">
        <v>62.5</v>
      </c>
      <c r="U525" s="19">
        <f t="shared" si="148"/>
        <v>12.5</v>
      </c>
      <c r="V525" s="22">
        <f t="shared" si="149"/>
        <v>150</v>
      </c>
      <c r="W525" s="5">
        <f t="shared" si="152"/>
        <v>567</v>
      </c>
      <c r="X525" s="21">
        <f t="shared" si="154"/>
        <v>1.4335978835978835</v>
      </c>
      <c r="Y525" s="21">
        <f t="shared" si="155"/>
        <v>17.203174603174602</v>
      </c>
      <c r="Z525" s="21">
        <f t="shared" si="150"/>
        <v>795.64682539682542</v>
      </c>
      <c r="AA525" s="21">
        <f t="shared" si="156"/>
        <v>6.1868253968253839</v>
      </c>
      <c r="AC525" s="5">
        <v>17.203174603174602</v>
      </c>
      <c r="AD525" s="5">
        <v>0</v>
      </c>
      <c r="AE525" s="5">
        <f t="shared" si="153"/>
        <v>17.203174603174602</v>
      </c>
    </row>
    <row r="526" spans="1:31" ht="12.75" customHeight="1" x14ac:dyDescent="0.35">
      <c r="A526" s="17" t="s">
        <v>1317</v>
      </c>
      <c r="B526" s="17" t="s">
        <v>1318</v>
      </c>
      <c r="C526" s="17" t="s">
        <v>1319</v>
      </c>
      <c r="D526" s="18">
        <v>38991</v>
      </c>
      <c r="E526" s="17" t="s">
        <v>118</v>
      </c>
      <c r="F526" s="19">
        <v>50</v>
      </c>
      <c r="G526" s="17">
        <v>34</v>
      </c>
      <c r="H526" s="17">
        <v>1</v>
      </c>
      <c r="I526" s="20">
        <f t="shared" si="146"/>
        <v>409</v>
      </c>
      <c r="J526" s="21">
        <v>237099.73</v>
      </c>
      <c r="K526" s="18">
        <v>44804</v>
      </c>
      <c r="L526" s="21">
        <v>75476.84</v>
      </c>
      <c r="M526" s="21">
        <v>161622.89000000001</v>
      </c>
      <c r="N526" s="21">
        <v>3161.33</v>
      </c>
      <c r="O526" s="21">
        <f t="shared" si="147"/>
        <v>1580.665</v>
      </c>
      <c r="P526" s="21">
        <v>4742</v>
      </c>
      <c r="Q526" s="21">
        <v>160042.22</v>
      </c>
      <c r="S526" s="21">
        <f t="shared" si="151"/>
        <v>164784.22</v>
      </c>
      <c r="T526" s="19">
        <v>62.5</v>
      </c>
      <c r="U526" s="19">
        <f t="shared" si="148"/>
        <v>12.5</v>
      </c>
      <c r="V526" s="22">
        <f t="shared" si="149"/>
        <v>150</v>
      </c>
      <c r="W526" s="5">
        <f t="shared" si="152"/>
        <v>567</v>
      </c>
      <c r="X526" s="21">
        <f t="shared" si="154"/>
        <v>290.62472663139329</v>
      </c>
      <c r="Y526" s="21">
        <f t="shared" si="155"/>
        <v>3487.4967195767194</v>
      </c>
      <c r="Z526" s="21">
        <f t="shared" si="150"/>
        <v>161296.72328042329</v>
      </c>
      <c r="AA526" s="21">
        <f t="shared" si="156"/>
        <v>1254.5032804232906</v>
      </c>
      <c r="AC526" s="5">
        <v>3487.4967195767194</v>
      </c>
      <c r="AD526" s="5">
        <v>0</v>
      </c>
      <c r="AE526" s="5">
        <f t="shared" si="153"/>
        <v>3487.4967195767194</v>
      </c>
    </row>
    <row r="527" spans="1:31" ht="12.75" customHeight="1" x14ac:dyDescent="0.35">
      <c r="A527" s="17" t="s">
        <v>1320</v>
      </c>
      <c r="B527" s="17" t="s">
        <v>1321</v>
      </c>
      <c r="C527" s="17" t="s">
        <v>1115</v>
      </c>
      <c r="D527" s="18">
        <v>38991</v>
      </c>
      <c r="E527" s="17" t="s">
        <v>118</v>
      </c>
      <c r="F527" s="19">
        <v>50</v>
      </c>
      <c r="G527" s="17">
        <v>34</v>
      </c>
      <c r="H527" s="17">
        <v>1</v>
      </c>
      <c r="I527" s="20">
        <f t="shared" si="146"/>
        <v>409</v>
      </c>
      <c r="J527" s="21">
        <v>5433.54</v>
      </c>
      <c r="K527" s="18">
        <v>44804</v>
      </c>
      <c r="L527" s="21">
        <v>1729.67</v>
      </c>
      <c r="M527" s="21">
        <v>3703.87</v>
      </c>
      <c r="N527" s="21">
        <v>72.44</v>
      </c>
      <c r="O527" s="21">
        <f t="shared" si="147"/>
        <v>36.22</v>
      </c>
      <c r="P527" s="21">
        <v>108.67</v>
      </c>
      <c r="Q527" s="21">
        <v>3667.64</v>
      </c>
      <c r="S527" s="21">
        <f t="shared" si="151"/>
        <v>3776.31</v>
      </c>
      <c r="T527" s="19">
        <v>62.5</v>
      </c>
      <c r="U527" s="19">
        <f t="shared" si="148"/>
        <v>12.5</v>
      </c>
      <c r="V527" s="22">
        <f t="shared" si="149"/>
        <v>150</v>
      </c>
      <c r="W527" s="5">
        <f t="shared" si="152"/>
        <v>567</v>
      </c>
      <c r="X527" s="21">
        <f t="shared" si="154"/>
        <v>6.6601587301587299</v>
      </c>
      <c r="Y527" s="21">
        <f t="shared" si="155"/>
        <v>79.921904761904756</v>
      </c>
      <c r="Z527" s="21">
        <f t="shared" si="150"/>
        <v>3696.388095238095</v>
      </c>
      <c r="AA527" s="21">
        <f t="shared" si="156"/>
        <v>28.748095238095175</v>
      </c>
      <c r="AC527" s="5">
        <v>79.921904761904756</v>
      </c>
      <c r="AD527" s="5">
        <v>0</v>
      </c>
      <c r="AE527" s="5">
        <f t="shared" si="153"/>
        <v>79.921904761904756</v>
      </c>
    </row>
    <row r="528" spans="1:31" ht="12.75" customHeight="1" x14ac:dyDescent="0.35">
      <c r="A528" s="17" t="s">
        <v>1322</v>
      </c>
      <c r="B528" s="17" t="s">
        <v>1323</v>
      </c>
      <c r="C528" s="17" t="s">
        <v>1324</v>
      </c>
      <c r="D528" s="18">
        <v>38991</v>
      </c>
      <c r="E528" s="17" t="s">
        <v>118</v>
      </c>
      <c r="F528" s="19">
        <v>50</v>
      </c>
      <c r="G528" s="17">
        <v>34</v>
      </c>
      <c r="H528" s="17">
        <v>1</v>
      </c>
      <c r="I528" s="20">
        <f t="shared" si="146"/>
        <v>409</v>
      </c>
      <c r="J528" s="21">
        <v>1360.67</v>
      </c>
      <c r="K528" s="18">
        <v>44804</v>
      </c>
      <c r="L528" s="21">
        <v>433.1</v>
      </c>
      <c r="M528" s="21">
        <v>927.57</v>
      </c>
      <c r="N528" s="21">
        <v>18.14</v>
      </c>
      <c r="O528" s="21">
        <f t="shared" si="147"/>
        <v>9.07</v>
      </c>
      <c r="P528" s="21">
        <v>27.21</v>
      </c>
      <c r="Q528" s="21">
        <v>918.5</v>
      </c>
      <c r="S528" s="21">
        <f t="shared" si="151"/>
        <v>945.71</v>
      </c>
      <c r="T528" s="19">
        <v>62.5</v>
      </c>
      <c r="U528" s="19">
        <f t="shared" si="148"/>
        <v>12.5</v>
      </c>
      <c r="V528" s="22">
        <f t="shared" si="149"/>
        <v>150</v>
      </c>
      <c r="W528" s="5">
        <f t="shared" si="152"/>
        <v>567</v>
      </c>
      <c r="X528" s="21">
        <f t="shared" si="154"/>
        <v>1.6679188712522046</v>
      </c>
      <c r="Y528" s="21">
        <f t="shared" si="155"/>
        <v>20.015026455026454</v>
      </c>
      <c r="Z528" s="21">
        <f t="shared" si="150"/>
        <v>925.69497354497355</v>
      </c>
      <c r="AA528" s="21">
        <f t="shared" si="156"/>
        <v>7.1949735449735499</v>
      </c>
      <c r="AC528" s="5">
        <v>20.015026455026454</v>
      </c>
      <c r="AD528" s="5">
        <v>0</v>
      </c>
      <c r="AE528" s="5">
        <f t="shared" si="153"/>
        <v>20.015026455026454</v>
      </c>
    </row>
    <row r="529" spans="1:31" ht="12.75" customHeight="1" x14ac:dyDescent="0.35">
      <c r="A529" s="17" t="s">
        <v>1325</v>
      </c>
      <c r="B529" s="17" t="s">
        <v>1326</v>
      </c>
      <c r="C529" s="17" t="s">
        <v>1081</v>
      </c>
      <c r="D529" s="18">
        <v>38991</v>
      </c>
      <c r="E529" s="17" t="s">
        <v>118</v>
      </c>
      <c r="F529" s="19">
        <v>50</v>
      </c>
      <c r="G529" s="17">
        <v>34</v>
      </c>
      <c r="H529" s="17">
        <v>1</v>
      </c>
      <c r="I529" s="20">
        <f t="shared" si="146"/>
        <v>409</v>
      </c>
      <c r="J529" s="21">
        <v>666.45</v>
      </c>
      <c r="K529" s="18">
        <v>44804</v>
      </c>
      <c r="L529" s="21">
        <v>212.09</v>
      </c>
      <c r="M529" s="21">
        <v>454.36</v>
      </c>
      <c r="N529" s="21">
        <v>8.8800000000000008</v>
      </c>
      <c r="O529" s="21">
        <f t="shared" si="147"/>
        <v>4.4400000000000004</v>
      </c>
      <c r="P529" s="21">
        <v>13.33</v>
      </c>
      <c r="Q529" s="21">
        <v>449.91</v>
      </c>
      <c r="S529" s="21">
        <f t="shared" si="151"/>
        <v>463.24</v>
      </c>
      <c r="T529" s="19">
        <v>62.5</v>
      </c>
      <c r="U529" s="19">
        <f t="shared" si="148"/>
        <v>12.5</v>
      </c>
      <c r="V529" s="22">
        <f t="shared" si="149"/>
        <v>150</v>
      </c>
      <c r="W529" s="5">
        <f t="shared" si="152"/>
        <v>567</v>
      </c>
      <c r="X529" s="21">
        <f t="shared" si="154"/>
        <v>0.81700176366843036</v>
      </c>
      <c r="Y529" s="21">
        <f t="shared" si="155"/>
        <v>9.8040211640211652</v>
      </c>
      <c r="Z529" s="21">
        <f t="shared" si="150"/>
        <v>453.43597883597886</v>
      </c>
      <c r="AA529" s="21">
        <f t="shared" si="156"/>
        <v>3.5259788359788331</v>
      </c>
      <c r="AC529" s="5">
        <v>9.8040211640211652</v>
      </c>
      <c r="AD529" s="5">
        <v>0</v>
      </c>
      <c r="AE529" s="5">
        <f t="shared" si="153"/>
        <v>9.8040211640211652</v>
      </c>
    </row>
    <row r="530" spans="1:31" ht="12.75" customHeight="1" x14ac:dyDescent="0.35">
      <c r="A530" s="17" t="s">
        <v>1327</v>
      </c>
      <c r="B530" s="17" t="s">
        <v>1328</v>
      </c>
      <c r="C530" s="17" t="s">
        <v>1218</v>
      </c>
      <c r="D530" s="18">
        <v>38991</v>
      </c>
      <c r="E530" s="17" t="s">
        <v>118</v>
      </c>
      <c r="F530" s="19">
        <v>50</v>
      </c>
      <c r="G530" s="17">
        <v>34</v>
      </c>
      <c r="H530" s="17">
        <v>1</v>
      </c>
      <c r="I530" s="20">
        <f t="shared" si="146"/>
        <v>409</v>
      </c>
      <c r="J530" s="21">
        <v>1727.4</v>
      </c>
      <c r="K530" s="18">
        <v>44804</v>
      </c>
      <c r="L530" s="21">
        <v>549.92999999999995</v>
      </c>
      <c r="M530" s="21">
        <v>1177.47</v>
      </c>
      <c r="N530" s="21">
        <v>23.03</v>
      </c>
      <c r="O530" s="21">
        <f t="shared" si="147"/>
        <v>11.515000000000001</v>
      </c>
      <c r="P530" s="21">
        <v>34.549999999999997</v>
      </c>
      <c r="Q530" s="21">
        <v>1165.95</v>
      </c>
      <c r="S530" s="21">
        <f t="shared" si="151"/>
        <v>1200.5</v>
      </c>
      <c r="T530" s="19">
        <v>62.5</v>
      </c>
      <c r="U530" s="19">
        <f t="shared" si="148"/>
        <v>12.5</v>
      </c>
      <c r="V530" s="22">
        <f t="shared" si="149"/>
        <v>150</v>
      </c>
      <c r="W530" s="5">
        <f t="shared" si="152"/>
        <v>567</v>
      </c>
      <c r="X530" s="21">
        <f t="shared" si="154"/>
        <v>2.117283950617284</v>
      </c>
      <c r="Y530" s="21">
        <f t="shared" si="155"/>
        <v>25.407407407407408</v>
      </c>
      <c r="Z530" s="21">
        <f t="shared" si="150"/>
        <v>1175.0925925925926</v>
      </c>
      <c r="AA530" s="21">
        <f t="shared" si="156"/>
        <v>9.142592592592564</v>
      </c>
      <c r="AC530" s="5">
        <v>25.407407407407408</v>
      </c>
      <c r="AD530" s="5">
        <v>0</v>
      </c>
      <c r="AE530" s="5">
        <f t="shared" si="153"/>
        <v>25.407407407407408</v>
      </c>
    </row>
    <row r="531" spans="1:31" ht="12.75" customHeight="1" x14ac:dyDescent="0.35">
      <c r="A531" s="17" t="s">
        <v>1329</v>
      </c>
      <c r="B531" s="17" t="s">
        <v>1330</v>
      </c>
      <c r="C531" s="17" t="s">
        <v>1331</v>
      </c>
      <c r="D531" s="18">
        <v>38991</v>
      </c>
      <c r="E531" s="17" t="s">
        <v>118</v>
      </c>
      <c r="F531" s="19">
        <v>50</v>
      </c>
      <c r="G531" s="17">
        <v>34</v>
      </c>
      <c r="H531" s="17">
        <v>1</v>
      </c>
      <c r="I531" s="20">
        <f t="shared" si="146"/>
        <v>409</v>
      </c>
      <c r="J531" s="21">
        <v>1750.23</v>
      </c>
      <c r="K531" s="18">
        <v>44804</v>
      </c>
      <c r="L531" s="21">
        <v>557.25</v>
      </c>
      <c r="M531" s="21">
        <v>1192.98</v>
      </c>
      <c r="N531" s="21">
        <v>23.34</v>
      </c>
      <c r="O531" s="21">
        <f t="shared" si="147"/>
        <v>11.67</v>
      </c>
      <c r="P531" s="21">
        <v>35.01</v>
      </c>
      <c r="Q531" s="21">
        <v>1181.31</v>
      </c>
      <c r="S531" s="21">
        <f t="shared" si="151"/>
        <v>1216.32</v>
      </c>
      <c r="T531" s="19">
        <v>62.5</v>
      </c>
      <c r="U531" s="19">
        <f t="shared" si="148"/>
        <v>12.5</v>
      </c>
      <c r="V531" s="22">
        <f t="shared" si="149"/>
        <v>150</v>
      </c>
      <c r="W531" s="5">
        <f t="shared" si="152"/>
        <v>567</v>
      </c>
      <c r="X531" s="21">
        <f t="shared" si="154"/>
        <v>2.1451851851851851</v>
      </c>
      <c r="Y531" s="21">
        <f t="shared" si="155"/>
        <v>25.742222222222221</v>
      </c>
      <c r="Z531" s="21">
        <f t="shared" si="150"/>
        <v>1190.5777777777778</v>
      </c>
      <c r="AA531" s="21">
        <f t="shared" si="156"/>
        <v>9.2677777777778374</v>
      </c>
      <c r="AC531" s="5">
        <v>25.742222222222221</v>
      </c>
      <c r="AD531" s="5">
        <v>0</v>
      </c>
      <c r="AE531" s="5">
        <f t="shared" si="153"/>
        <v>25.742222222222221</v>
      </c>
    </row>
    <row r="532" spans="1:31" ht="12.75" customHeight="1" x14ac:dyDescent="0.35">
      <c r="A532" s="17" t="s">
        <v>1332</v>
      </c>
      <c r="B532" s="17" t="s">
        <v>1333</v>
      </c>
      <c r="C532" s="17" t="s">
        <v>1224</v>
      </c>
      <c r="D532" s="18">
        <v>38991</v>
      </c>
      <c r="E532" s="17" t="s">
        <v>118</v>
      </c>
      <c r="F532" s="19">
        <v>50</v>
      </c>
      <c r="G532" s="17">
        <v>34</v>
      </c>
      <c r="H532" s="17">
        <v>1</v>
      </c>
      <c r="I532" s="20">
        <f t="shared" si="146"/>
        <v>409</v>
      </c>
      <c r="J532" s="21">
        <v>4603.8599999999997</v>
      </c>
      <c r="K532" s="18">
        <v>44804</v>
      </c>
      <c r="L532" s="21">
        <v>1465.6</v>
      </c>
      <c r="M532" s="21">
        <v>3138.26</v>
      </c>
      <c r="N532" s="21">
        <v>61.38</v>
      </c>
      <c r="O532" s="21">
        <f t="shared" si="147"/>
        <v>30.69</v>
      </c>
      <c r="P532" s="21">
        <v>92.08</v>
      </c>
      <c r="Q532" s="21">
        <v>3107.56</v>
      </c>
      <c r="S532" s="21">
        <f t="shared" si="151"/>
        <v>3199.6400000000003</v>
      </c>
      <c r="T532" s="19">
        <v>62.5</v>
      </c>
      <c r="U532" s="19">
        <f t="shared" si="148"/>
        <v>12.5</v>
      </c>
      <c r="V532" s="22">
        <f t="shared" si="149"/>
        <v>150</v>
      </c>
      <c r="W532" s="5">
        <f t="shared" si="152"/>
        <v>567</v>
      </c>
      <c r="X532" s="21">
        <f t="shared" si="154"/>
        <v>5.64310405643739</v>
      </c>
      <c r="Y532" s="21">
        <f t="shared" si="155"/>
        <v>67.717248677248676</v>
      </c>
      <c r="Z532" s="21">
        <f t="shared" si="150"/>
        <v>3131.9227513227515</v>
      </c>
      <c r="AA532" s="21">
        <f t="shared" si="156"/>
        <v>24.362751322751592</v>
      </c>
      <c r="AC532" s="5">
        <v>67.717248677248676</v>
      </c>
      <c r="AD532" s="5">
        <v>0</v>
      </c>
      <c r="AE532" s="5">
        <f t="shared" si="153"/>
        <v>67.717248677248676</v>
      </c>
    </row>
    <row r="533" spans="1:31" ht="12.75" customHeight="1" x14ac:dyDescent="0.35">
      <c r="A533" s="17" t="s">
        <v>1334</v>
      </c>
      <c r="B533" s="17" t="s">
        <v>1335</v>
      </c>
      <c r="C533" s="17" t="s">
        <v>1336</v>
      </c>
      <c r="D533" s="18">
        <v>38991</v>
      </c>
      <c r="E533" s="17" t="s">
        <v>118</v>
      </c>
      <c r="F533" s="19">
        <v>50</v>
      </c>
      <c r="G533" s="17">
        <v>34</v>
      </c>
      <c r="H533" s="17">
        <v>1</v>
      </c>
      <c r="I533" s="20">
        <f t="shared" si="146"/>
        <v>409</v>
      </c>
      <c r="J533" s="21">
        <v>1650.04</v>
      </c>
      <c r="K533" s="18">
        <v>44804</v>
      </c>
      <c r="L533" s="21">
        <v>525.25</v>
      </c>
      <c r="M533" s="21">
        <v>1124.79</v>
      </c>
      <c r="N533" s="21">
        <v>22</v>
      </c>
      <c r="O533" s="21">
        <f t="shared" si="147"/>
        <v>11</v>
      </c>
      <c r="P533" s="21">
        <v>33</v>
      </c>
      <c r="Q533" s="21">
        <v>1113.79</v>
      </c>
      <c r="S533" s="21">
        <f t="shared" si="151"/>
        <v>1146.79</v>
      </c>
      <c r="T533" s="19">
        <v>62.5</v>
      </c>
      <c r="U533" s="19">
        <f t="shared" si="148"/>
        <v>12.5</v>
      </c>
      <c r="V533" s="22">
        <f t="shared" si="149"/>
        <v>150</v>
      </c>
      <c r="W533" s="5">
        <f t="shared" si="152"/>
        <v>567</v>
      </c>
      <c r="X533" s="21">
        <f t="shared" si="154"/>
        <v>2.0225573192239858</v>
      </c>
      <c r="Y533" s="21">
        <f t="shared" si="155"/>
        <v>24.27068783068783</v>
      </c>
      <c r="Z533" s="21">
        <f t="shared" si="150"/>
        <v>1122.5193121693121</v>
      </c>
      <c r="AA533" s="21">
        <f t="shared" si="156"/>
        <v>8.729312169312152</v>
      </c>
      <c r="AC533" s="5">
        <v>24.27068783068783</v>
      </c>
      <c r="AD533" s="5">
        <v>0</v>
      </c>
      <c r="AE533" s="5">
        <f t="shared" si="153"/>
        <v>24.27068783068783</v>
      </c>
    </row>
    <row r="534" spans="1:31" ht="12.75" customHeight="1" x14ac:dyDescent="0.35">
      <c r="A534" s="17" t="s">
        <v>1337</v>
      </c>
      <c r="B534" s="17" t="s">
        <v>1338</v>
      </c>
      <c r="C534" s="17" t="s">
        <v>1339</v>
      </c>
      <c r="D534" s="18">
        <v>38991</v>
      </c>
      <c r="E534" s="17" t="s">
        <v>118</v>
      </c>
      <c r="F534" s="19">
        <v>50</v>
      </c>
      <c r="G534" s="17">
        <v>34</v>
      </c>
      <c r="H534" s="17">
        <v>1</v>
      </c>
      <c r="I534" s="20">
        <f t="shared" si="146"/>
        <v>409</v>
      </c>
      <c r="J534" s="21">
        <v>14830.02</v>
      </c>
      <c r="K534" s="18">
        <v>44804</v>
      </c>
      <c r="L534" s="21">
        <v>4720.8900000000003</v>
      </c>
      <c r="M534" s="21">
        <v>10109.129999999999</v>
      </c>
      <c r="N534" s="21">
        <v>197.73</v>
      </c>
      <c r="O534" s="21">
        <f t="shared" si="147"/>
        <v>98.864999999999995</v>
      </c>
      <c r="P534" s="21">
        <v>296.60000000000002</v>
      </c>
      <c r="Q534" s="21">
        <v>10010.26</v>
      </c>
      <c r="S534" s="21">
        <f t="shared" si="151"/>
        <v>10306.859999999999</v>
      </c>
      <c r="T534" s="19">
        <v>62.5</v>
      </c>
      <c r="U534" s="19">
        <f t="shared" si="148"/>
        <v>12.5</v>
      </c>
      <c r="V534" s="22">
        <f t="shared" si="149"/>
        <v>150</v>
      </c>
      <c r="W534" s="5">
        <f t="shared" si="152"/>
        <v>567</v>
      </c>
      <c r="X534" s="21">
        <f t="shared" si="154"/>
        <v>18.177883597883596</v>
      </c>
      <c r="Y534" s="21">
        <f t="shared" si="155"/>
        <v>218.13460317460317</v>
      </c>
      <c r="Z534" s="21">
        <f t="shared" si="150"/>
        <v>10088.725396825395</v>
      </c>
      <c r="AA534" s="21">
        <f t="shared" si="156"/>
        <v>78.465396825395146</v>
      </c>
      <c r="AC534" s="5">
        <v>218.13460317460317</v>
      </c>
      <c r="AD534" s="5">
        <v>0</v>
      </c>
      <c r="AE534" s="5">
        <f t="shared" si="153"/>
        <v>218.13460317460317</v>
      </c>
    </row>
    <row r="535" spans="1:31" ht="12.75" customHeight="1" x14ac:dyDescent="0.35">
      <c r="A535" s="17" t="s">
        <v>1340</v>
      </c>
      <c r="B535" s="17" t="s">
        <v>1341</v>
      </c>
      <c r="C535" s="17" t="s">
        <v>1342</v>
      </c>
      <c r="D535" s="18">
        <v>38991</v>
      </c>
      <c r="E535" s="17" t="s">
        <v>118</v>
      </c>
      <c r="F535" s="19">
        <v>50</v>
      </c>
      <c r="G535" s="17">
        <v>34</v>
      </c>
      <c r="H535" s="17">
        <v>1</v>
      </c>
      <c r="I535" s="20">
        <f t="shared" si="146"/>
        <v>409</v>
      </c>
      <c r="J535" s="21">
        <v>2988.07</v>
      </c>
      <c r="K535" s="18">
        <v>44804</v>
      </c>
      <c r="L535" s="21">
        <v>951.18</v>
      </c>
      <c r="M535" s="21">
        <v>2036.89</v>
      </c>
      <c r="N535" s="21">
        <v>39.840000000000003</v>
      </c>
      <c r="O535" s="21">
        <f t="shared" si="147"/>
        <v>19.920000000000002</v>
      </c>
      <c r="P535" s="21">
        <v>59.76</v>
      </c>
      <c r="Q535" s="21">
        <v>2016.97</v>
      </c>
      <c r="S535" s="21">
        <f t="shared" si="151"/>
        <v>2076.73</v>
      </c>
      <c r="T535" s="19">
        <v>62.5</v>
      </c>
      <c r="U535" s="19">
        <f t="shared" si="148"/>
        <v>12.5</v>
      </c>
      <c r="V535" s="22">
        <f t="shared" si="149"/>
        <v>150</v>
      </c>
      <c r="W535" s="5">
        <f t="shared" si="152"/>
        <v>567</v>
      </c>
      <c r="X535" s="21">
        <f t="shared" si="154"/>
        <v>3.6626631393298061</v>
      </c>
      <c r="Y535" s="21">
        <f t="shared" si="155"/>
        <v>43.951957671957672</v>
      </c>
      <c r="Z535" s="21">
        <f t="shared" si="150"/>
        <v>2032.7780423280424</v>
      </c>
      <c r="AA535" s="21">
        <f t="shared" si="156"/>
        <v>15.808042328042347</v>
      </c>
      <c r="AC535" s="5">
        <v>43.951957671957672</v>
      </c>
      <c r="AD535" s="5">
        <v>0</v>
      </c>
      <c r="AE535" s="5">
        <f t="shared" si="153"/>
        <v>43.951957671957672</v>
      </c>
    </row>
    <row r="536" spans="1:31" ht="12.75" customHeight="1" x14ac:dyDescent="0.35">
      <c r="A536" s="17" t="s">
        <v>1343</v>
      </c>
      <c r="B536" s="17" t="s">
        <v>1344</v>
      </c>
      <c r="C536" s="17" t="s">
        <v>463</v>
      </c>
      <c r="D536" s="18">
        <v>38991</v>
      </c>
      <c r="E536" s="17" t="s">
        <v>118</v>
      </c>
      <c r="F536" s="19">
        <v>50</v>
      </c>
      <c r="G536" s="17">
        <v>34</v>
      </c>
      <c r="H536" s="17">
        <v>1</v>
      </c>
      <c r="I536" s="20">
        <f t="shared" si="146"/>
        <v>409</v>
      </c>
      <c r="J536" s="21">
        <v>9607.24</v>
      </c>
      <c r="K536" s="18">
        <v>44804</v>
      </c>
      <c r="L536" s="21">
        <v>3058.33</v>
      </c>
      <c r="M536" s="21">
        <v>6548.91</v>
      </c>
      <c r="N536" s="21">
        <v>128.1</v>
      </c>
      <c r="O536" s="21">
        <f t="shared" si="147"/>
        <v>64.05</v>
      </c>
      <c r="P536" s="21">
        <v>192.15</v>
      </c>
      <c r="Q536" s="21">
        <v>6484.86</v>
      </c>
      <c r="S536" s="21">
        <f t="shared" si="151"/>
        <v>6677.01</v>
      </c>
      <c r="T536" s="19">
        <v>62.5</v>
      </c>
      <c r="U536" s="19">
        <f t="shared" si="148"/>
        <v>12.5</v>
      </c>
      <c r="V536" s="22">
        <f t="shared" si="149"/>
        <v>150</v>
      </c>
      <c r="W536" s="5">
        <f t="shared" si="152"/>
        <v>567</v>
      </c>
      <c r="X536" s="21">
        <f t="shared" si="154"/>
        <v>11.776031746031746</v>
      </c>
      <c r="Y536" s="21">
        <f t="shared" si="155"/>
        <v>141.31238095238095</v>
      </c>
      <c r="Z536" s="21">
        <f t="shared" si="150"/>
        <v>6535.6976190476189</v>
      </c>
      <c r="AA536" s="21">
        <f t="shared" si="156"/>
        <v>50.837619047619228</v>
      </c>
      <c r="AC536" s="5">
        <v>141.31238095238095</v>
      </c>
      <c r="AD536" s="5">
        <v>0</v>
      </c>
      <c r="AE536" s="5">
        <f t="shared" si="153"/>
        <v>141.31238095238095</v>
      </c>
    </row>
    <row r="537" spans="1:31" ht="12.75" customHeight="1" x14ac:dyDescent="0.35">
      <c r="A537" s="17" t="s">
        <v>1345</v>
      </c>
      <c r="B537" s="17" t="s">
        <v>1346</v>
      </c>
      <c r="C537" s="17" t="s">
        <v>432</v>
      </c>
      <c r="D537" s="18">
        <v>38991</v>
      </c>
      <c r="E537" s="17" t="s">
        <v>118</v>
      </c>
      <c r="F537" s="19">
        <v>50</v>
      </c>
      <c r="G537" s="17">
        <v>34</v>
      </c>
      <c r="H537" s="17">
        <v>1</v>
      </c>
      <c r="I537" s="20">
        <f t="shared" si="146"/>
        <v>409</v>
      </c>
      <c r="J537" s="21">
        <v>2716.66</v>
      </c>
      <c r="K537" s="18">
        <v>44804</v>
      </c>
      <c r="L537" s="21">
        <v>864.76</v>
      </c>
      <c r="M537" s="21">
        <v>1851.9</v>
      </c>
      <c r="N537" s="21">
        <v>36.22</v>
      </c>
      <c r="O537" s="21">
        <f t="shared" si="147"/>
        <v>18.11</v>
      </c>
      <c r="P537" s="21">
        <v>54.33</v>
      </c>
      <c r="Q537" s="21">
        <v>1833.79</v>
      </c>
      <c r="S537" s="21">
        <f t="shared" si="151"/>
        <v>1888.1200000000001</v>
      </c>
      <c r="T537" s="19">
        <v>62.5</v>
      </c>
      <c r="U537" s="19">
        <f t="shared" si="148"/>
        <v>12.5</v>
      </c>
      <c r="V537" s="22">
        <f t="shared" si="149"/>
        <v>150</v>
      </c>
      <c r="W537" s="5">
        <f t="shared" si="152"/>
        <v>567</v>
      </c>
      <c r="X537" s="21">
        <f t="shared" si="154"/>
        <v>3.3300176366843037</v>
      </c>
      <c r="Y537" s="21">
        <f t="shared" si="155"/>
        <v>39.960211640211647</v>
      </c>
      <c r="Z537" s="21">
        <f t="shared" si="150"/>
        <v>1848.1597883597885</v>
      </c>
      <c r="AA537" s="21">
        <f t="shared" si="156"/>
        <v>14.369788359788572</v>
      </c>
      <c r="AC537" s="5">
        <v>39.960211640211647</v>
      </c>
      <c r="AD537" s="5">
        <v>0</v>
      </c>
      <c r="AE537" s="5">
        <f t="shared" si="153"/>
        <v>39.960211640211647</v>
      </c>
    </row>
    <row r="538" spans="1:31" ht="12.75" customHeight="1" x14ac:dyDescent="0.35">
      <c r="A538" s="17" t="s">
        <v>1347</v>
      </c>
      <c r="B538" s="17" t="s">
        <v>1348</v>
      </c>
      <c r="C538" s="17" t="s">
        <v>981</v>
      </c>
      <c r="D538" s="18">
        <v>38991</v>
      </c>
      <c r="E538" s="17" t="s">
        <v>118</v>
      </c>
      <c r="F538" s="19">
        <v>50</v>
      </c>
      <c r="G538" s="17">
        <v>34</v>
      </c>
      <c r="H538" s="17">
        <v>1</v>
      </c>
      <c r="I538" s="20">
        <f t="shared" si="146"/>
        <v>409</v>
      </c>
      <c r="J538" s="21">
        <v>948.68</v>
      </c>
      <c r="K538" s="18">
        <v>44804</v>
      </c>
      <c r="L538" s="21">
        <v>301.93</v>
      </c>
      <c r="M538" s="21">
        <v>646.75</v>
      </c>
      <c r="N538" s="21">
        <v>12.64</v>
      </c>
      <c r="O538" s="21">
        <f t="shared" si="147"/>
        <v>6.32</v>
      </c>
      <c r="P538" s="21">
        <v>18.97</v>
      </c>
      <c r="Q538" s="21">
        <v>640.41999999999996</v>
      </c>
      <c r="S538" s="21">
        <f t="shared" si="151"/>
        <v>659.39</v>
      </c>
      <c r="T538" s="19">
        <v>62.5</v>
      </c>
      <c r="U538" s="19">
        <f t="shared" si="148"/>
        <v>12.5</v>
      </c>
      <c r="V538" s="22">
        <f t="shared" si="149"/>
        <v>150</v>
      </c>
      <c r="W538" s="5">
        <f t="shared" si="152"/>
        <v>567</v>
      </c>
      <c r="X538" s="21">
        <f t="shared" si="154"/>
        <v>1.1629453262786595</v>
      </c>
      <c r="Y538" s="21">
        <f t="shared" si="155"/>
        <v>13.955343915343914</v>
      </c>
      <c r="Z538" s="21">
        <f t="shared" si="150"/>
        <v>645.43465608465613</v>
      </c>
      <c r="AA538" s="21">
        <f t="shared" si="156"/>
        <v>5.014656084656167</v>
      </c>
      <c r="AC538" s="5">
        <v>13.955343915343914</v>
      </c>
      <c r="AD538" s="5">
        <v>0</v>
      </c>
      <c r="AE538" s="5">
        <f t="shared" si="153"/>
        <v>13.955343915343914</v>
      </c>
    </row>
    <row r="539" spans="1:31" ht="12.75" customHeight="1" x14ac:dyDescent="0.35">
      <c r="A539" s="17" t="s">
        <v>1349</v>
      </c>
      <c r="B539" s="17" t="s">
        <v>1350</v>
      </c>
      <c r="C539" s="17" t="s">
        <v>902</v>
      </c>
      <c r="D539" s="18">
        <v>38991</v>
      </c>
      <c r="E539" s="17" t="s">
        <v>118</v>
      </c>
      <c r="F539" s="19">
        <v>50</v>
      </c>
      <c r="G539" s="17">
        <v>34</v>
      </c>
      <c r="H539" s="17">
        <v>1</v>
      </c>
      <c r="I539" s="20">
        <f t="shared" si="146"/>
        <v>409</v>
      </c>
      <c r="J539" s="21">
        <v>1297.45</v>
      </c>
      <c r="K539" s="18">
        <v>44804</v>
      </c>
      <c r="L539" s="21">
        <v>413.04</v>
      </c>
      <c r="M539" s="21">
        <v>884.41</v>
      </c>
      <c r="N539" s="21">
        <v>17.3</v>
      </c>
      <c r="O539" s="21">
        <f t="shared" si="147"/>
        <v>8.65</v>
      </c>
      <c r="P539" s="21">
        <v>25.95</v>
      </c>
      <c r="Q539" s="21">
        <v>875.76</v>
      </c>
      <c r="S539" s="21">
        <f t="shared" si="151"/>
        <v>901.70999999999992</v>
      </c>
      <c r="T539" s="19">
        <v>62.5</v>
      </c>
      <c r="U539" s="19">
        <f t="shared" si="148"/>
        <v>12.5</v>
      </c>
      <c r="V539" s="22">
        <f t="shared" si="149"/>
        <v>150</v>
      </c>
      <c r="W539" s="5">
        <f t="shared" si="152"/>
        <v>567</v>
      </c>
      <c r="X539" s="21">
        <f t="shared" si="154"/>
        <v>1.5903174603174601</v>
      </c>
      <c r="Y539" s="21">
        <f t="shared" si="155"/>
        <v>19.083809523809521</v>
      </c>
      <c r="Z539" s="21">
        <f t="shared" si="150"/>
        <v>882.62619047619046</v>
      </c>
      <c r="AA539" s="21">
        <f t="shared" si="156"/>
        <v>6.866190476190468</v>
      </c>
      <c r="AC539" s="5">
        <v>19.083809523809521</v>
      </c>
      <c r="AD539" s="5">
        <v>0</v>
      </c>
      <c r="AE539" s="5">
        <f t="shared" si="153"/>
        <v>19.083809523809521</v>
      </c>
    </row>
    <row r="540" spans="1:31" ht="12.75" customHeight="1" x14ac:dyDescent="0.35">
      <c r="A540" s="17" t="s">
        <v>1351</v>
      </c>
      <c r="B540" s="17" t="s">
        <v>1352</v>
      </c>
      <c r="C540" s="17" t="s">
        <v>1103</v>
      </c>
      <c r="D540" s="18">
        <v>38991</v>
      </c>
      <c r="E540" s="17" t="s">
        <v>118</v>
      </c>
      <c r="F540" s="19">
        <v>50</v>
      </c>
      <c r="G540" s="17">
        <v>34</v>
      </c>
      <c r="H540" s="17">
        <v>1</v>
      </c>
      <c r="I540" s="20">
        <f t="shared" si="146"/>
        <v>409</v>
      </c>
      <c r="J540" s="21">
        <v>892.87</v>
      </c>
      <c r="K540" s="18">
        <v>44804</v>
      </c>
      <c r="L540" s="21">
        <v>284.27999999999997</v>
      </c>
      <c r="M540" s="21">
        <v>608.59</v>
      </c>
      <c r="N540" s="21">
        <v>11.9</v>
      </c>
      <c r="O540" s="21">
        <f t="shared" si="147"/>
        <v>5.95</v>
      </c>
      <c r="P540" s="21">
        <v>17.86</v>
      </c>
      <c r="Q540" s="21">
        <v>602.63</v>
      </c>
      <c r="S540" s="21">
        <f t="shared" si="151"/>
        <v>620.49</v>
      </c>
      <c r="T540" s="19">
        <v>62.5</v>
      </c>
      <c r="U540" s="19">
        <f t="shared" si="148"/>
        <v>12.5</v>
      </c>
      <c r="V540" s="22">
        <f t="shared" si="149"/>
        <v>150</v>
      </c>
      <c r="W540" s="5">
        <f t="shared" si="152"/>
        <v>567</v>
      </c>
      <c r="X540" s="21">
        <f t="shared" si="154"/>
        <v>1.0943386243386244</v>
      </c>
      <c r="Y540" s="21">
        <f t="shared" si="155"/>
        <v>13.132063492063493</v>
      </c>
      <c r="Z540" s="21">
        <f t="shared" si="150"/>
        <v>607.35793650793653</v>
      </c>
      <c r="AA540" s="21">
        <f t="shared" si="156"/>
        <v>4.7279365079365334</v>
      </c>
      <c r="AC540" s="5">
        <v>13.132063492063493</v>
      </c>
      <c r="AD540" s="5">
        <v>0</v>
      </c>
      <c r="AE540" s="5">
        <f t="shared" si="153"/>
        <v>13.132063492063493</v>
      </c>
    </row>
    <row r="541" spans="1:31" ht="12.75" customHeight="1" x14ac:dyDescent="0.35">
      <c r="A541" s="17" t="s">
        <v>1353</v>
      </c>
      <c r="B541" s="17" t="s">
        <v>1354</v>
      </c>
      <c r="C541" s="17" t="s">
        <v>760</v>
      </c>
      <c r="D541" s="18">
        <v>38991</v>
      </c>
      <c r="E541" s="17" t="s">
        <v>118</v>
      </c>
      <c r="F541" s="19">
        <v>50</v>
      </c>
      <c r="G541" s="17">
        <v>34</v>
      </c>
      <c r="H541" s="17">
        <v>1</v>
      </c>
      <c r="I541" s="20">
        <f t="shared" si="146"/>
        <v>409</v>
      </c>
      <c r="J541" s="21">
        <v>7000.92</v>
      </c>
      <c r="K541" s="18">
        <v>44804</v>
      </c>
      <c r="L541" s="21">
        <v>2228.66</v>
      </c>
      <c r="M541" s="21">
        <v>4772.26</v>
      </c>
      <c r="N541" s="21">
        <v>93.34</v>
      </c>
      <c r="O541" s="21">
        <f t="shared" si="147"/>
        <v>46.67</v>
      </c>
      <c r="P541" s="21">
        <v>140.02000000000001</v>
      </c>
      <c r="Q541" s="21">
        <v>4725.58</v>
      </c>
      <c r="S541" s="21">
        <f t="shared" si="151"/>
        <v>4865.6000000000004</v>
      </c>
      <c r="T541" s="19">
        <v>62.5</v>
      </c>
      <c r="U541" s="19">
        <f t="shared" si="148"/>
        <v>12.5</v>
      </c>
      <c r="V541" s="22">
        <f t="shared" si="149"/>
        <v>150</v>
      </c>
      <c r="W541" s="5">
        <f t="shared" si="152"/>
        <v>567</v>
      </c>
      <c r="X541" s="21">
        <f t="shared" si="154"/>
        <v>8.5813051146384485</v>
      </c>
      <c r="Y541" s="21">
        <f t="shared" si="155"/>
        <v>102.97566137566139</v>
      </c>
      <c r="Z541" s="21">
        <f t="shared" si="150"/>
        <v>4762.6243386243386</v>
      </c>
      <c r="AA541" s="21">
        <f t="shared" si="156"/>
        <v>37.044338624338707</v>
      </c>
      <c r="AC541" s="5">
        <v>102.97566137566139</v>
      </c>
      <c r="AD541" s="5">
        <v>0</v>
      </c>
      <c r="AE541" s="5">
        <f t="shared" si="153"/>
        <v>102.97566137566139</v>
      </c>
    </row>
    <row r="542" spans="1:31" ht="12.75" customHeight="1" x14ac:dyDescent="0.35">
      <c r="A542" s="17" t="s">
        <v>1355</v>
      </c>
      <c r="B542" s="17" t="s">
        <v>1356</v>
      </c>
      <c r="C542" s="17" t="s">
        <v>1357</v>
      </c>
      <c r="D542" s="18">
        <v>38991</v>
      </c>
      <c r="E542" s="17" t="s">
        <v>118</v>
      </c>
      <c r="F542" s="19">
        <v>50</v>
      </c>
      <c r="G542" s="17">
        <v>34</v>
      </c>
      <c r="H542" s="17">
        <v>1</v>
      </c>
      <c r="I542" s="20">
        <f t="shared" si="146"/>
        <v>409</v>
      </c>
      <c r="J542" s="21">
        <v>30601.11</v>
      </c>
      <c r="K542" s="18">
        <v>44804</v>
      </c>
      <c r="L542" s="21">
        <v>9741.32</v>
      </c>
      <c r="M542" s="21">
        <v>20859.79</v>
      </c>
      <c r="N542" s="21">
        <v>408.01</v>
      </c>
      <c r="O542" s="21">
        <f t="shared" si="147"/>
        <v>204.005</v>
      </c>
      <c r="P542" s="21">
        <v>612.02</v>
      </c>
      <c r="Q542" s="21">
        <v>20655.78</v>
      </c>
      <c r="S542" s="21">
        <f t="shared" si="151"/>
        <v>21267.8</v>
      </c>
      <c r="T542" s="19">
        <v>62.5</v>
      </c>
      <c r="U542" s="19">
        <f t="shared" si="148"/>
        <v>12.5</v>
      </c>
      <c r="V542" s="22">
        <f t="shared" si="149"/>
        <v>150</v>
      </c>
      <c r="W542" s="5">
        <f t="shared" si="152"/>
        <v>567</v>
      </c>
      <c r="X542" s="21">
        <f t="shared" si="154"/>
        <v>37.509347442680777</v>
      </c>
      <c r="Y542" s="21">
        <f t="shared" si="155"/>
        <v>450.11216931216933</v>
      </c>
      <c r="Z542" s="21">
        <f t="shared" si="150"/>
        <v>20817.687830687832</v>
      </c>
      <c r="AA542" s="21">
        <f t="shared" si="156"/>
        <v>161.90783068783276</v>
      </c>
      <c r="AC542" s="5">
        <v>450.11216931216933</v>
      </c>
      <c r="AD542" s="5">
        <v>0</v>
      </c>
      <c r="AE542" s="5">
        <f t="shared" si="153"/>
        <v>450.11216931216933</v>
      </c>
    </row>
    <row r="543" spans="1:31" ht="12.75" customHeight="1" x14ac:dyDescent="0.35">
      <c r="A543" s="17" t="s">
        <v>1358</v>
      </c>
      <c r="B543" s="17" t="s">
        <v>1359</v>
      </c>
      <c r="C543" s="17" t="s">
        <v>1360</v>
      </c>
      <c r="D543" s="18">
        <v>38991</v>
      </c>
      <c r="E543" s="17" t="s">
        <v>118</v>
      </c>
      <c r="F543" s="19">
        <v>50</v>
      </c>
      <c r="G543" s="17">
        <v>34</v>
      </c>
      <c r="H543" s="17">
        <v>1</v>
      </c>
      <c r="I543" s="20">
        <f t="shared" si="146"/>
        <v>409</v>
      </c>
      <c r="J543" s="21">
        <v>1065.3599999999999</v>
      </c>
      <c r="K543" s="18">
        <v>44804</v>
      </c>
      <c r="L543" s="21">
        <v>339.19</v>
      </c>
      <c r="M543" s="21">
        <v>726.17</v>
      </c>
      <c r="N543" s="21">
        <v>14.2</v>
      </c>
      <c r="O543" s="21">
        <f t="shared" si="147"/>
        <v>7.1</v>
      </c>
      <c r="P543" s="21">
        <v>21.31</v>
      </c>
      <c r="Q543" s="21">
        <v>719.06</v>
      </c>
      <c r="S543" s="21">
        <f t="shared" si="151"/>
        <v>740.37</v>
      </c>
      <c r="T543" s="19">
        <v>62.5</v>
      </c>
      <c r="U543" s="19">
        <f t="shared" si="148"/>
        <v>12.5</v>
      </c>
      <c r="V543" s="22">
        <f t="shared" si="149"/>
        <v>150</v>
      </c>
      <c r="W543" s="5">
        <f t="shared" si="152"/>
        <v>567</v>
      </c>
      <c r="X543" s="21">
        <f t="shared" si="154"/>
        <v>1.3057671957671957</v>
      </c>
      <c r="Y543" s="21">
        <f t="shared" si="155"/>
        <v>15.669206349206348</v>
      </c>
      <c r="Z543" s="21">
        <f t="shared" si="150"/>
        <v>724.70079365079368</v>
      </c>
      <c r="AA543" s="21">
        <f t="shared" si="156"/>
        <v>5.6407936507937393</v>
      </c>
      <c r="AC543" s="5">
        <v>15.669206349206348</v>
      </c>
      <c r="AD543" s="5">
        <v>0</v>
      </c>
      <c r="AE543" s="5">
        <f t="shared" si="153"/>
        <v>15.669206349206348</v>
      </c>
    </row>
    <row r="544" spans="1:31" ht="12.75" customHeight="1" x14ac:dyDescent="0.35">
      <c r="A544" s="17" t="s">
        <v>1361</v>
      </c>
      <c r="B544" s="17" t="s">
        <v>1362</v>
      </c>
      <c r="C544" s="17" t="s">
        <v>763</v>
      </c>
      <c r="D544" s="18">
        <v>38991</v>
      </c>
      <c r="E544" s="17" t="s">
        <v>118</v>
      </c>
      <c r="F544" s="19">
        <v>50</v>
      </c>
      <c r="G544" s="17">
        <v>34</v>
      </c>
      <c r="H544" s="17">
        <v>1</v>
      </c>
      <c r="I544" s="20">
        <f t="shared" si="146"/>
        <v>409</v>
      </c>
      <c r="J544" s="21">
        <v>4261.43</v>
      </c>
      <c r="K544" s="18">
        <v>44804</v>
      </c>
      <c r="L544" s="21">
        <v>1356.57</v>
      </c>
      <c r="M544" s="21">
        <v>2904.86</v>
      </c>
      <c r="N544" s="21">
        <v>56.82</v>
      </c>
      <c r="O544" s="21">
        <f t="shared" si="147"/>
        <v>28.41</v>
      </c>
      <c r="P544" s="21">
        <v>85.23</v>
      </c>
      <c r="Q544" s="21">
        <v>2876.45</v>
      </c>
      <c r="S544" s="21">
        <f t="shared" si="151"/>
        <v>2961.6800000000003</v>
      </c>
      <c r="T544" s="19">
        <v>62.5</v>
      </c>
      <c r="U544" s="19">
        <f t="shared" si="148"/>
        <v>12.5</v>
      </c>
      <c r="V544" s="22">
        <f t="shared" si="149"/>
        <v>150</v>
      </c>
      <c r="W544" s="5">
        <f t="shared" si="152"/>
        <v>567</v>
      </c>
      <c r="X544" s="21">
        <f t="shared" si="154"/>
        <v>5.2234215167548506</v>
      </c>
      <c r="Y544" s="21">
        <f t="shared" si="155"/>
        <v>62.681058201058207</v>
      </c>
      <c r="Z544" s="21">
        <f t="shared" si="150"/>
        <v>2898.9989417989423</v>
      </c>
      <c r="AA544" s="21">
        <f t="shared" si="156"/>
        <v>22.548941798942451</v>
      </c>
      <c r="AC544" s="5">
        <v>62.681058201058207</v>
      </c>
      <c r="AD544" s="5">
        <v>0</v>
      </c>
      <c r="AE544" s="5">
        <f t="shared" si="153"/>
        <v>62.681058201058207</v>
      </c>
    </row>
    <row r="545" spans="1:31" ht="12.75" customHeight="1" x14ac:dyDescent="0.35">
      <c r="A545" s="17" t="s">
        <v>1363</v>
      </c>
      <c r="B545" s="17" t="s">
        <v>1364</v>
      </c>
      <c r="C545" s="17" t="s">
        <v>1365</v>
      </c>
      <c r="D545" s="18">
        <v>38991</v>
      </c>
      <c r="E545" s="17" t="s">
        <v>118</v>
      </c>
      <c r="F545" s="19">
        <v>50</v>
      </c>
      <c r="G545" s="17">
        <v>34</v>
      </c>
      <c r="H545" s="17">
        <v>1</v>
      </c>
      <c r="I545" s="20">
        <f t="shared" si="146"/>
        <v>409</v>
      </c>
      <c r="J545" s="21">
        <v>4718.01</v>
      </c>
      <c r="K545" s="18">
        <v>44804</v>
      </c>
      <c r="L545" s="21">
        <v>1501.89</v>
      </c>
      <c r="M545" s="21">
        <v>3216.12</v>
      </c>
      <c r="N545" s="21">
        <v>62.9</v>
      </c>
      <c r="O545" s="21">
        <f t="shared" si="147"/>
        <v>31.45</v>
      </c>
      <c r="P545" s="21">
        <v>94.36</v>
      </c>
      <c r="Q545" s="21">
        <v>3184.66</v>
      </c>
      <c r="S545" s="21">
        <f t="shared" si="151"/>
        <v>3279.02</v>
      </c>
      <c r="T545" s="19">
        <v>62.5</v>
      </c>
      <c r="U545" s="19">
        <f t="shared" si="148"/>
        <v>12.5</v>
      </c>
      <c r="V545" s="22">
        <f t="shared" si="149"/>
        <v>150</v>
      </c>
      <c r="W545" s="5">
        <f t="shared" si="152"/>
        <v>567</v>
      </c>
      <c r="X545" s="21">
        <f t="shared" si="154"/>
        <v>5.7831040564373897</v>
      </c>
      <c r="Y545" s="21">
        <f t="shared" si="155"/>
        <v>69.397248677248683</v>
      </c>
      <c r="Z545" s="21">
        <f t="shared" si="150"/>
        <v>3209.6227513227514</v>
      </c>
      <c r="AA545" s="21">
        <f t="shared" si="156"/>
        <v>24.962751322751501</v>
      </c>
      <c r="AC545" s="5">
        <v>69.397248677248683</v>
      </c>
      <c r="AD545" s="5">
        <v>0</v>
      </c>
      <c r="AE545" s="5">
        <f t="shared" si="153"/>
        <v>69.397248677248683</v>
      </c>
    </row>
    <row r="546" spans="1:31" ht="12.75" customHeight="1" x14ac:dyDescent="0.35">
      <c r="A546" s="17" t="s">
        <v>1366</v>
      </c>
      <c r="B546" s="17" t="s">
        <v>1367</v>
      </c>
      <c r="C546" s="17" t="s">
        <v>1368</v>
      </c>
      <c r="D546" s="18">
        <v>38991</v>
      </c>
      <c r="E546" s="17" t="s">
        <v>118</v>
      </c>
      <c r="F546" s="19">
        <v>50</v>
      </c>
      <c r="G546" s="17">
        <v>34</v>
      </c>
      <c r="H546" s="17">
        <v>1</v>
      </c>
      <c r="I546" s="20">
        <f t="shared" si="146"/>
        <v>409</v>
      </c>
      <c r="J546" s="21">
        <v>136375.22</v>
      </c>
      <c r="K546" s="18">
        <v>44804</v>
      </c>
      <c r="L546" s="21">
        <v>43412.87</v>
      </c>
      <c r="M546" s="21">
        <v>92962.35</v>
      </c>
      <c r="N546" s="21">
        <v>1818.34</v>
      </c>
      <c r="O546" s="21">
        <f t="shared" si="147"/>
        <v>909.17</v>
      </c>
      <c r="P546" s="21">
        <v>2727.51</v>
      </c>
      <c r="Q546" s="21">
        <v>92053.18</v>
      </c>
      <c r="S546" s="21">
        <f t="shared" si="151"/>
        <v>94780.69</v>
      </c>
      <c r="T546" s="19">
        <v>62.5</v>
      </c>
      <c r="U546" s="19">
        <f t="shared" si="148"/>
        <v>12.5</v>
      </c>
      <c r="V546" s="22">
        <f t="shared" si="149"/>
        <v>150</v>
      </c>
      <c r="W546" s="5">
        <f t="shared" si="152"/>
        <v>567</v>
      </c>
      <c r="X546" s="21">
        <f t="shared" si="154"/>
        <v>167.16171075837744</v>
      </c>
      <c r="Y546" s="21">
        <f t="shared" si="155"/>
        <v>2005.9405291005291</v>
      </c>
      <c r="Z546" s="21">
        <f t="shared" si="150"/>
        <v>92774.749470899478</v>
      </c>
      <c r="AA546" s="21">
        <f t="shared" si="156"/>
        <v>721.56947089948517</v>
      </c>
      <c r="AC546" s="5">
        <v>2005.9405291005291</v>
      </c>
      <c r="AD546" s="5">
        <v>0</v>
      </c>
      <c r="AE546" s="5">
        <f t="shared" si="153"/>
        <v>2005.9405291005291</v>
      </c>
    </row>
    <row r="547" spans="1:31" ht="12.75" customHeight="1" x14ac:dyDescent="0.35">
      <c r="A547" s="17" t="s">
        <v>1369</v>
      </c>
      <c r="B547" s="17" t="s">
        <v>1370</v>
      </c>
      <c r="C547" s="17" t="s">
        <v>1260</v>
      </c>
      <c r="D547" s="18">
        <v>38991</v>
      </c>
      <c r="E547" s="17" t="s">
        <v>118</v>
      </c>
      <c r="F547" s="19">
        <v>50</v>
      </c>
      <c r="G547" s="17">
        <v>34</v>
      </c>
      <c r="H547" s="17">
        <v>1</v>
      </c>
      <c r="I547" s="20">
        <f t="shared" si="146"/>
        <v>409</v>
      </c>
      <c r="J547" s="21">
        <v>14313.83</v>
      </c>
      <c r="K547" s="18">
        <v>44804</v>
      </c>
      <c r="L547" s="21">
        <v>4556.63</v>
      </c>
      <c r="M547" s="21">
        <v>9757.2000000000007</v>
      </c>
      <c r="N547" s="21">
        <v>190.85</v>
      </c>
      <c r="O547" s="21">
        <f t="shared" si="147"/>
        <v>95.424999999999997</v>
      </c>
      <c r="P547" s="21">
        <v>286.27999999999997</v>
      </c>
      <c r="Q547" s="21">
        <v>9661.77</v>
      </c>
      <c r="S547" s="21">
        <f t="shared" si="151"/>
        <v>9948.0500000000011</v>
      </c>
      <c r="T547" s="19">
        <v>62.5</v>
      </c>
      <c r="U547" s="19">
        <f t="shared" si="148"/>
        <v>12.5</v>
      </c>
      <c r="V547" s="22">
        <f t="shared" si="149"/>
        <v>150</v>
      </c>
      <c r="W547" s="5">
        <f t="shared" si="152"/>
        <v>567</v>
      </c>
      <c r="X547" s="21">
        <f t="shared" si="154"/>
        <v>17.545061728395062</v>
      </c>
      <c r="Y547" s="21">
        <f t="shared" si="155"/>
        <v>210.54074074074074</v>
      </c>
      <c r="Z547" s="21">
        <f t="shared" si="150"/>
        <v>9737.5092592592609</v>
      </c>
      <c r="AA547" s="21">
        <f t="shared" si="156"/>
        <v>75.739259259260507</v>
      </c>
      <c r="AC547" s="5">
        <v>210.54074074074074</v>
      </c>
      <c r="AD547" s="5">
        <v>0</v>
      </c>
      <c r="AE547" s="5">
        <f t="shared" si="153"/>
        <v>210.54074074074074</v>
      </c>
    </row>
    <row r="548" spans="1:31" ht="12.75" customHeight="1" x14ac:dyDescent="0.35">
      <c r="A548" s="17" t="s">
        <v>1371</v>
      </c>
      <c r="B548" s="17" t="s">
        <v>1372</v>
      </c>
      <c r="C548" s="17" t="s">
        <v>1324</v>
      </c>
      <c r="D548" s="18">
        <v>38991</v>
      </c>
      <c r="E548" s="17" t="s">
        <v>118</v>
      </c>
      <c r="F548" s="19">
        <v>50</v>
      </c>
      <c r="G548" s="17">
        <v>34</v>
      </c>
      <c r="H548" s="17">
        <v>1</v>
      </c>
      <c r="I548" s="20">
        <f t="shared" si="146"/>
        <v>409</v>
      </c>
      <c r="J548" s="21">
        <v>10622.12</v>
      </c>
      <c r="K548" s="18">
        <v>44804</v>
      </c>
      <c r="L548" s="21">
        <v>3381.33</v>
      </c>
      <c r="M548" s="21">
        <v>7240.79</v>
      </c>
      <c r="N548" s="21">
        <v>141.62</v>
      </c>
      <c r="O548" s="21">
        <f t="shared" si="147"/>
        <v>70.81</v>
      </c>
      <c r="P548" s="21">
        <v>212.44</v>
      </c>
      <c r="Q548" s="21">
        <v>7169.97</v>
      </c>
      <c r="S548" s="21">
        <f t="shared" si="151"/>
        <v>7382.41</v>
      </c>
      <c r="T548" s="19">
        <v>62.5</v>
      </c>
      <c r="U548" s="19">
        <f t="shared" si="148"/>
        <v>12.5</v>
      </c>
      <c r="V548" s="22">
        <f t="shared" si="149"/>
        <v>150</v>
      </c>
      <c r="W548" s="5">
        <f t="shared" si="152"/>
        <v>567</v>
      </c>
      <c r="X548" s="21">
        <f t="shared" si="154"/>
        <v>13.020123456790124</v>
      </c>
      <c r="Y548" s="21">
        <f t="shared" si="155"/>
        <v>156.24148148148149</v>
      </c>
      <c r="Z548" s="21">
        <f t="shared" si="150"/>
        <v>7226.1685185185188</v>
      </c>
      <c r="AA548" s="21">
        <f t="shared" si="156"/>
        <v>56.19851851851854</v>
      </c>
      <c r="AC548" s="5">
        <v>156.24148148148149</v>
      </c>
      <c r="AD548" s="5">
        <v>0</v>
      </c>
      <c r="AE548" s="5">
        <f t="shared" si="153"/>
        <v>156.24148148148149</v>
      </c>
    </row>
    <row r="549" spans="1:31" ht="12.75" customHeight="1" x14ac:dyDescent="0.35">
      <c r="A549" s="17" t="s">
        <v>1373</v>
      </c>
      <c r="B549" s="17" t="s">
        <v>1374</v>
      </c>
      <c r="C549" s="17" t="s">
        <v>1375</v>
      </c>
      <c r="D549" s="18">
        <v>38991</v>
      </c>
      <c r="E549" s="17" t="s">
        <v>118</v>
      </c>
      <c r="F549" s="19">
        <v>50</v>
      </c>
      <c r="G549" s="17">
        <v>34</v>
      </c>
      <c r="H549" s="17">
        <v>1</v>
      </c>
      <c r="I549" s="20">
        <f t="shared" ref="I549:I612" si="157">(G549*12)+H549</f>
        <v>409</v>
      </c>
      <c r="J549" s="21">
        <v>351787.52000000002</v>
      </c>
      <c r="K549" s="18">
        <v>44804</v>
      </c>
      <c r="L549" s="21">
        <v>111985.62</v>
      </c>
      <c r="M549" s="21">
        <v>239801.9</v>
      </c>
      <c r="N549" s="21">
        <v>4690.5</v>
      </c>
      <c r="O549" s="21">
        <f t="shared" ref="O549:O612" si="158">+N549/8*4</f>
        <v>2345.25</v>
      </c>
      <c r="P549" s="21">
        <v>7035.75</v>
      </c>
      <c r="Q549" s="21">
        <v>237456.65</v>
      </c>
      <c r="S549" s="21">
        <f t="shared" si="151"/>
        <v>244492.4</v>
      </c>
      <c r="T549" s="19">
        <v>62.5</v>
      </c>
      <c r="U549" s="19">
        <f t="shared" ref="U549:U612" si="159">+T549-F549</f>
        <v>12.5</v>
      </c>
      <c r="V549" s="22">
        <f t="shared" ref="V549:V612" si="160">+U549*12</f>
        <v>150</v>
      </c>
      <c r="W549" s="5">
        <f t="shared" si="152"/>
        <v>567</v>
      </c>
      <c r="X549" s="21">
        <f t="shared" si="154"/>
        <v>431.20352733686065</v>
      </c>
      <c r="Y549" s="21">
        <f t="shared" si="155"/>
        <v>5174.442328042328</v>
      </c>
      <c r="Z549" s="21">
        <f t="shared" ref="Z549:Z612" si="161">+S549-Y549</f>
        <v>239317.95767195767</v>
      </c>
      <c r="AA549" s="21">
        <f t="shared" si="156"/>
        <v>1861.3076719576784</v>
      </c>
      <c r="AC549" s="5">
        <v>5174.442328042328</v>
      </c>
      <c r="AD549" s="5">
        <v>0</v>
      </c>
      <c r="AE549" s="5">
        <f t="shared" si="153"/>
        <v>5174.442328042328</v>
      </c>
    </row>
    <row r="550" spans="1:31" ht="12.75" customHeight="1" x14ac:dyDescent="0.35">
      <c r="A550" s="17" t="s">
        <v>1376</v>
      </c>
      <c r="B550" s="17" t="s">
        <v>1377</v>
      </c>
      <c r="C550" s="17" t="s">
        <v>1378</v>
      </c>
      <c r="D550" s="18">
        <v>38991</v>
      </c>
      <c r="E550" s="17" t="s">
        <v>118</v>
      </c>
      <c r="F550" s="19">
        <v>50</v>
      </c>
      <c r="G550" s="17">
        <v>34</v>
      </c>
      <c r="H550" s="17">
        <v>1</v>
      </c>
      <c r="I550" s="20">
        <f t="shared" si="157"/>
        <v>409</v>
      </c>
      <c r="J550" s="21">
        <v>1133.8399999999999</v>
      </c>
      <c r="K550" s="18">
        <v>44804</v>
      </c>
      <c r="L550" s="21">
        <v>360.99</v>
      </c>
      <c r="M550" s="21">
        <v>772.85</v>
      </c>
      <c r="N550" s="21">
        <v>15.12</v>
      </c>
      <c r="O550" s="21">
        <f t="shared" si="158"/>
        <v>7.56</v>
      </c>
      <c r="P550" s="21">
        <v>22.68</v>
      </c>
      <c r="Q550" s="21">
        <v>765.29</v>
      </c>
      <c r="S550" s="21">
        <f t="shared" ref="S550:S613" si="162">+M550+N550</f>
        <v>787.97</v>
      </c>
      <c r="T550" s="19">
        <v>62.5</v>
      </c>
      <c r="U550" s="19">
        <f t="shared" si="159"/>
        <v>12.5</v>
      </c>
      <c r="V550" s="22">
        <f t="shared" si="160"/>
        <v>150</v>
      </c>
      <c r="W550" s="5">
        <f t="shared" ref="W550:W613" si="163">+I550+8+V550</f>
        <v>567</v>
      </c>
      <c r="X550" s="21">
        <f t="shared" si="154"/>
        <v>1.3897178130511465</v>
      </c>
      <c r="Y550" s="21">
        <f t="shared" si="155"/>
        <v>16.676613756613758</v>
      </c>
      <c r="Z550" s="21">
        <f t="shared" si="161"/>
        <v>771.29338624338629</v>
      </c>
      <c r="AA550" s="21">
        <f t="shared" si="156"/>
        <v>6.0033862433863305</v>
      </c>
      <c r="AC550" s="5">
        <v>16.676613756613758</v>
      </c>
      <c r="AD550" s="5">
        <v>0</v>
      </c>
      <c r="AE550" s="5">
        <f t="shared" ref="AE550:AE613" si="164">+AC550+AD550</f>
        <v>16.676613756613758</v>
      </c>
    </row>
    <row r="551" spans="1:31" ht="12.75" customHeight="1" x14ac:dyDescent="0.35">
      <c r="A551" s="17" t="s">
        <v>1379</v>
      </c>
      <c r="B551" s="17" t="s">
        <v>1380</v>
      </c>
      <c r="C551" s="17" t="s">
        <v>1381</v>
      </c>
      <c r="D551" s="18">
        <v>38991</v>
      </c>
      <c r="E551" s="17" t="s">
        <v>118</v>
      </c>
      <c r="F551" s="19">
        <v>50</v>
      </c>
      <c r="G551" s="17">
        <v>34</v>
      </c>
      <c r="H551" s="17">
        <v>1</v>
      </c>
      <c r="I551" s="20">
        <f t="shared" si="157"/>
        <v>409</v>
      </c>
      <c r="J551" s="21">
        <v>532.67999999999995</v>
      </c>
      <c r="K551" s="18">
        <v>44804</v>
      </c>
      <c r="L551" s="21">
        <v>169.52</v>
      </c>
      <c r="M551" s="21">
        <v>363.16</v>
      </c>
      <c r="N551" s="21">
        <v>7.1</v>
      </c>
      <c r="O551" s="21">
        <f t="shared" si="158"/>
        <v>3.55</v>
      </c>
      <c r="P551" s="21">
        <v>10.65</v>
      </c>
      <c r="Q551" s="21">
        <v>359.61</v>
      </c>
      <c r="S551" s="21">
        <f t="shared" si="162"/>
        <v>370.26000000000005</v>
      </c>
      <c r="T551" s="19">
        <v>62.5</v>
      </c>
      <c r="U551" s="19">
        <f t="shared" si="159"/>
        <v>12.5</v>
      </c>
      <c r="V551" s="22">
        <f t="shared" si="160"/>
        <v>150</v>
      </c>
      <c r="W551" s="5">
        <f t="shared" si="163"/>
        <v>567</v>
      </c>
      <c r="X551" s="21">
        <f t="shared" si="154"/>
        <v>0.65301587301587305</v>
      </c>
      <c r="Y551" s="21">
        <f t="shared" si="155"/>
        <v>7.8361904761904766</v>
      </c>
      <c r="Z551" s="21">
        <f t="shared" si="161"/>
        <v>362.42380952380955</v>
      </c>
      <c r="AA551" s="21">
        <f t="shared" si="156"/>
        <v>2.8138095238095389</v>
      </c>
      <c r="AC551" s="5">
        <v>7.8361904761904766</v>
      </c>
      <c r="AD551" s="5">
        <v>0</v>
      </c>
      <c r="AE551" s="5">
        <f t="shared" si="164"/>
        <v>7.8361904761904766</v>
      </c>
    </row>
    <row r="552" spans="1:31" ht="12.75" customHeight="1" x14ac:dyDescent="0.35">
      <c r="A552" s="17" t="s">
        <v>1382</v>
      </c>
      <c r="B552" s="17" t="s">
        <v>1383</v>
      </c>
      <c r="C552" s="17" t="s">
        <v>507</v>
      </c>
      <c r="D552" s="18">
        <v>38991</v>
      </c>
      <c r="E552" s="17" t="s">
        <v>118</v>
      </c>
      <c r="F552" s="19">
        <v>50</v>
      </c>
      <c r="G552" s="17">
        <v>34</v>
      </c>
      <c r="H552" s="17">
        <v>1</v>
      </c>
      <c r="I552" s="20">
        <f t="shared" si="157"/>
        <v>409</v>
      </c>
      <c r="J552" s="21">
        <v>3367.29</v>
      </c>
      <c r="K552" s="18">
        <v>44804</v>
      </c>
      <c r="L552" s="21">
        <v>1071.99</v>
      </c>
      <c r="M552" s="21">
        <v>2295.3000000000002</v>
      </c>
      <c r="N552" s="21">
        <v>44.9</v>
      </c>
      <c r="O552" s="21">
        <f t="shared" si="158"/>
        <v>22.45</v>
      </c>
      <c r="P552" s="21">
        <v>67.349999999999994</v>
      </c>
      <c r="Q552" s="21">
        <v>2272.85</v>
      </c>
      <c r="S552" s="21">
        <f t="shared" si="162"/>
        <v>2340.2000000000003</v>
      </c>
      <c r="T552" s="19">
        <v>62.5</v>
      </c>
      <c r="U552" s="19">
        <f t="shared" si="159"/>
        <v>12.5</v>
      </c>
      <c r="V552" s="22">
        <f t="shared" si="160"/>
        <v>150</v>
      </c>
      <c r="W552" s="5">
        <f t="shared" si="163"/>
        <v>567</v>
      </c>
      <c r="X552" s="21">
        <f t="shared" si="154"/>
        <v>4.1273368606701943</v>
      </c>
      <c r="Y552" s="21">
        <f t="shared" si="155"/>
        <v>49.528042328042332</v>
      </c>
      <c r="Z552" s="21">
        <f t="shared" si="161"/>
        <v>2290.6719576719579</v>
      </c>
      <c r="AA552" s="21">
        <f t="shared" si="156"/>
        <v>17.821957671957989</v>
      </c>
      <c r="AC552" s="5">
        <v>49.528042328042332</v>
      </c>
      <c r="AD552" s="5">
        <v>0</v>
      </c>
      <c r="AE552" s="5">
        <f t="shared" si="164"/>
        <v>49.528042328042332</v>
      </c>
    </row>
    <row r="553" spans="1:31" ht="12.75" customHeight="1" x14ac:dyDescent="0.35">
      <c r="A553" s="17" t="s">
        <v>1384</v>
      </c>
      <c r="B553" s="17" t="s">
        <v>1385</v>
      </c>
      <c r="C553" s="17" t="s">
        <v>1386</v>
      </c>
      <c r="D553" s="18">
        <v>38991</v>
      </c>
      <c r="E553" s="17" t="s">
        <v>118</v>
      </c>
      <c r="F553" s="19">
        <v>50</v>
      </c>
      <c r="G553" s="17">
        <v>34</v>
      </c>
      <c r="H553" s="17">
        <v>1</v>
      </c>
      <c r="I553" s="20">
        <f t="shared" si="157"/>
        <v>409</v>
      </c>
      <c r="J553" s="21">
        <v>1712.18</v>
      </c>
      <c r="K553" s="18">
        <v>44804</v>
      </c>
      <c r="L553" s="21">
        <v>544.98</v>
      </c>
      <c r="M553" s="21">
        <v>1167.2</v>
      </c>
      <c r="N553" s="21">
        <v>22.82</v>
      </c>
      <c r="O553" s="21">
        <f t="shared" si="158"/>
        <v>11.41</v>
      </c>
      <c r="P553" s="21">
        <v>34.24</v>
      </c>
      <c r="Q553" s="21">
        <v>1155.78</v>
      </c>
      <c r="S553" s="21">
        <f t="shared" si="162"/>
        <v>1190.02</v>
      </c>
      <c r="T553" s="19">
        <v>62.5</v>
      </c>
      <c r="U553" s="19">
        <f t="shared" si="159"/>
        <v>12.5</v>
      </c>
      <c r="V553" s="22">
        <f t="shared" si="160"/>
        <v>150</v>
      </c>
      <c r="W553" s="5">
        <f t="shared" si="163"/>
        <v>567</v>
      </c>
      <c r="X553" s="21">
        <f t="shared" ref="X553:X616" si="165">+S553/W553</f>
        <v>2.0988007054673723</v>
      </c>
      <c r="Y553" s="21">
        <f t="shared" ref="Y553:Y616" si="166">+X553*12</f>
        <v>25.185608465608468</v>
      </c>
      <c r="Z553" s="21">
        <f t="shared" si="161"/>
        <v>1164.8343915343914</v>
      </c>
      <c r="AA553" s="21">
        <f t="shared" si="156"/>
        <v>9.0543915343914705</v>
      </c>
      <c r="AC553" s="5">
        <v>25.185608465608468</v>
      </c>
      <c r="AD553" s="5">
        <v>0</v>
      </c>
      <c r="AE553" s="5">
        <f t="shared" si="164"/>
        <v>25.185608465608468</v>
      </c>
    </row>
    <row r="554" spans="1:31" ht="12.75" customHeight="1" x14ac:dyDescent="0.35">
      <c r="A554" s="17" t="s">
        <v>1387</v>
      </c>
      <c r="B554" s="17" t="s">
        <v>1388</v>
      </c>
      <c r="C554" s="17" t="s">
        <v>1389</v>
      </c>
      <c r="D554" s="18">
        <v>38991</v>
      </c>
      <c r="E554" s="17" t="s">
        <v>118</v>
      </c>
      <c r="F554" s="19">
        <v>50</v>
      </c>
      <c r="G554" s="17">
        <v>34</v>
      </c>
      <c r="H554" s="17">
        <v>1</v>
      </c>
      <c r="I554" s="20">
        <f t="shared" si="157"/>
        <v>409</v>
      </c>
      <c r="J554" s="21">
        <v>5380.92</v>
      </c>
      <c r="K554" s="18">
        <v>44804</v>
      </c>
      <c r="L554" s="21">
        <v>1712.96</v>
      </c>
      <c r="M554" s="21">
        <v>3667.96</v>
      </c>
      <c r="N554" s="21">
        <v>71.739999999999995</v>
      </c>
      <c r="O554" s="21">
        <f t="shared" si="158"/>
        <v>35.869999999999997</v>
      </c>
      <c r="P554" s="21">
        <v>107.62</v>
      </c>
      <c r="Q554" s="21">
        <v>3632.08</v>
      </c>
      <c r="S554" s="21">
        <f t="shared" si="162"/>
        <v>3739.7</v>
      </c>
      <c r="T554" s="19">
        <v>62.5</v>
      </c>
      <c r="U554" s="19">
        <f t="shared" si="159"/>
        <v>12.5</v>
      </c>
      <c r="V554" s="22">
        <f t="shared" si="160"/>
        <v>150</v>
      </c>
      <c r="W554" s="5">
        <f t="shared" si="163"/>
        <v>567</v>
      </c>
      <c r="X554" s="21">
        <f t="shared" si="165"/>
        <v>6.5955908289241618</v>
      </c>
      <c r="Y554" s="21">
        <f t="shared" si="166"/>
        <v>79.147089947089938</v>
      </c>
      <c r="Z554" s="21">
        <f t="shared" si="161"/>
        <v>3660.5529100529097</v>
      </c>
      <c r="AA554" s="21">
        <f t="shared" ref="AA554:AA617" si="167">+Z554-Q554</f>
        <v>28.47291005290981</v>
      </c>
      <c r="AC554" s="5">
        <v>79.147089947089938</v>
      </c>
      <c r="AD554" s="5">
        <v>0</v>
      </c>
      <c r="AE554" s="5">
        <f t="shared" si="164"/>
        <v>79.147089947089938</v>
      </c>
    </row>
    <row r="555" spans="1:31" ht="12.75" customHeight="1" x14ac:dyDescent="0.35">
      <c r="A555" s="17" t="s">
        <v>1390</v>
      </c>
      <c r="B555" s="17" t="s">
        <v>1391</v>
      </c>
      <c r="C555" s="17" t="s">
        <v>1392</v>
      </c>
      <c r="D555" s="18">
        <v>38991</v>
      </c>
      <c r="E555" s="17" t="s">
        <v>118</v>
      </c>
      <c r="F555" s="19">
        <v>50</v>
      </c>
      <c r="G555" s="17">
        <v>34</v>
      </c>
      <c r="H555" s="17">
        <v>1</v>
      </c>
      <c r="I555" s="20">
        <f t="shared" si="157"/>
        <v>409</v>
      </c>
      <c r="J555" s="21">
        <v>1416.44</v>
      </c>
      <c r="K555" s="18">
        <v>44804</v>
      </c>
      <c r="L555" s="21">
        <v>450.91</v>
      </c>
      <c r="M555" s="21">
        <v>965.53</v>
      </c>
      <c r="N555" s="21">
        <v>18.88</v>
      </c>
      <c r="O555" s="21">
        <f t="shared" si="158"/>
        <v>9.44</v>
      </c>
      <c r="P555" s="21">
        <v>28.33</v>
      </c>
      <c r="Q555" s="21">
        <v>956.08</v>
      </c>
      <c r="S555" s="21">
        <f t="shared" si="162"/>
        <v>984.41</v>
      </c>
      <c r="T555" s="19">
        <v>62.5</v>
      </c>
      <c r="U555" s="19">
        <f t="shared" si="159"/>
        <v>12.5</v>
      </c>
      <c r="V555" s="22">
        <f t="shared" si="160"/>
        <v>150</v>
      </c>
      <c r="W555" s="5">
        <f t="shared" si="163"/>
        <v>567</v>
      </c>
      <c r="X555" s="21">
        <f t="shared" si="165"/>
        <v>1.7361728395061728</v>
      </c>
      <c r="Y555" s="21">
        <f t="shared" si="166"/>
        <v>20.834074074074074</v>
      </c>
      <c r="Z555" s="21">
        <f t="shared" si="161"/>
        <v>963.57592592592584</v>
      </c>
      <c r="AA555" s="21">
        <f t="shared" si="167"/>
        <v>7.4959259259258033</v>
      </c>
      <c r="AC555" s="5">
        <v>20.834074074074074</v>
      </c>
      <c r="AD555" s="5">
        <v>0</v>
      </c>
      <c r="AE555" s="5">
        <f t="shared" si="164"/>
        <v>20.834074074074074</v>
      </c>
    </row>
    <row r="556" spans="1:31" ht="12.75" customHeight="1" x14ac:dyDescent="0.35">
      <c r="A556" s="17" t="s">
        <v>1393</v>
      </c>
      <c r="B556" s="17" t="s">
        <v>1394</v>
      </c>
      <c r="C556" s="17" t="s">
        <v>1395</v>
      </c>
      <c r="D556" s="18">
        <v>38991</v>
      </c>
      <c r="E556" s="17" t="s">
        <v>118</v>
      </c>
      <c r="F556" s="19">
        <v>50</v>
      </c>
      <c r="G556" s="17">
        <v>34</v>
      </c>
      <c r="H556" s="17">
        <v>1</v>
      </c>
      <c r="I556" s="20">
        <f t="shared" si="157"/>
        <v>409</v>
      </c>
      <c r="J556" s="21">
        <v>1902.42</v>
      </c>
      <c r="K556" s="18">
        <v>44804</v>
      </c>
      <c r="L556" s="21">
        <v>605.62</v>
      </c>
      <c r="M556" s="21">
        <v>1296.8</v>
      </c>
      <c r="N556" s="21">
        <v>25.36</v>
      </c>
      <c r="O556" s="21">
        <f t="shared" si="158"/>
        <v>12.68</v>
      </c>
      <c r="P556" s="21">
        <v>38.049999999999997</v>
      </c>
      <c r="Q556" s="21">
        <v>1284.1099999999999</v>
      </c>
      <c r="S556" s="21">
        <f t="shared" si="162"/>
        <v>1322.1599999999999</v>
      </c>
      <c r="T556" s="19">
        <v>62.5</v>
      </c>
      <c r="U556" s="19">
        <f t="shared" si="159"/>
        <v>12.5</v>
      </c>
      <c r="V556" s="22">
        <f t="shared" si="160"/>
        <v>150</v>
      </c>
      <c r="W556" s="5">
        <f t="shared" si="163"/>
        <v>567</v>
      </c>
      <c r="X556" s="21">
        <f t="shared" si="165"/>
        <v>2.3318518518518516</v>
      </c>
      <c r="Y556" s="21">
        <f t="shared" si="166"/>
        <v>27.982222222222219</v>
      </c>
      <c r="Z556" s="21">
        <f t="shared" si="161"/>
        <v>1294.1777777777777</v>
      </c>
      <c r="AA556" s="21">
        <f t="shared" si="167"/>
        <v>10.067777777777792</v>
      </c>
      <c r="AC556" s="5">
        <v>27.982222222222219</v>
      </c>
      <c r="AD556" s="5">
        <v>0</v>
      </c>
      <c r="AE556" s="5">
        <f t="shared" si="164"/>
        <v>27.982222222222219</v>
      </c>
    </row>
    <row r="557" spans="1:31" ht="12.75" customHeight="1" x14ac:dyDescent="0.35">
      <c r="A557" s="17" t="s">
        <v>1396</v>
      </c>
      <c r="B557" s="17" t="s">
        <v>1397</v>
      </c>
      <c r="C557" s="17" t="s">
        <v>626</v>
      </c>
      <c r="D557" s="18">
        <v>38991</v>
      </c>
      <c r="E557" s="17" t="s">
        <v>118</v>
      </c>
      <c r="F557" s="19">
        <v>50</v>
      </c>
      <c r="G557" s="17">
        <v>34</v>
      </c>
      <c r="H557" s="17">
        <v>1</v>
      </c>
      <c r="I557" s="20">
        <f t="shared" si="157"/>
        <v>409</v>
      </c>
      <c r="J557" s="21">
        <v>1870.49</v>
      </c>
      <c r="K557" s="18">
        <v>44804</v>
      </c>
      <c r="L557" s="21">
        <v>595.45000000000005</v>
      </c>
      <c r="M557" s="21">
        <v>1275.04</v>
      </c>
      <c r="N557" s="21">
        <v>24.94</v>
      </c>
      <c r="O557" s="21">
        <f t="shared" si="158"/>
        <v>12.47</v>
      </c>
      <c r="P557" s="21">
        <v>37.409999999999997</v>
      </c>
      <c r="Q557" s="21">
        <v>1262.57</v>
      </c>
      <c r="S557" s="21">
        <f t="shared" si="162"/>
        <v>1299.98</v>
      </c>
      <c r="T557" s="19">
        <v>62.5</v>
      </c>
      <c r="U557" s="19">
        <f t="shared" si="159"/>
        <v>12.5</v>
      </c>
      <c r="V557" s="22">
        <f t="shared" si="160"/>
        <v>150</v>
      </c>
      <c r="W557" s="5">
        <f t="shared" si="163"/>
        <v>567</v>
      </c>
      <c r="X557" s="21">
        <f t="shared" si="165"/>
        <v>2.2927336860670193</v>
      </c>
      <c r="Y557" s="21">
        <f t="shared" si="166"/>
        <v>27.512804232804232</v>
      </c>
      <c r="Z557" s="21">
        <f t="shared" si="161"/>
        <v>1272.4671957671958</v>
      </c>
      <c r="AA557" s="21">
        <f t="shared" si="167"/>
        <v>9.8971957671958535</v>
      </c>
      <c r="AC557" s="5">
        <v>27.512804232804232</v>
      </c>
      <c r="AD557" s="5">
        <v>0</v>
      </c>
      <c r="AE557" s="5">
        <f t="shared" si="164"/>
        <v>27.512804232804232</v>
      </c>
    </row>
    <row r="558" spans="1:31" ht="12.75" customHeight="1" x14ac:dyDescent="0.35">
      <c r="A558" s="17" t="s">
        <v>1398</v>
      </c>
      <c r="B558" s="17" t="s">
        <v>1399</v>
      </c>
      <c r="C558" s="17" t="s">
        <v>1026</v>
      </c>
      <c r="D558" s="18">
        <v>38991</v>
      </c>
      <c r="E558" s="17" t="s">
        <v>118</v>
      </c>
      <c r="F558" s="19">
        <v>50</v>
      </c>
      <c r="G558" s="17">
        <v>34</v>
      </c>
      <c r="H558" s="17">
        <v>1</v>
      </c>
      <c r="I558" s="20">
        <f t="shared" si="157"/>
        <v>409</v>
      </c>
      <c r="J558" s="21">
        <v>7287.63</v>
      </c>
      <c r="K558" s="18">
        <v>44804</v>
      </c>
      <c r="L558" s="21">
        <v>2319.86</v>
      </c>
      <c r="M558" s="21">
        <v>4967.7700000000004</v>
      </c>
      <c r="N558" s="21">
        <v>97.16</v>
      </c>
      <c r="O558" s="21">
        <f t="shared" si="158"/>
        <v>48.58</v>
      </c>
      <c r="P558" s="21">
        <v>145.75</v>
      </c>
      <c r="Q558" s="21">
        <v>4919.18</v>
      </c>
      <c r="S558" s="21">
        <f t="shared" si="162"/>
        <v>5064.93</v>
      </c>
      <c r="T558" s="19">
        <v>62.5</v>
      </c>
      <c r="U558" s="19">
        <f t="shared" si="159"/>
        <v>12.5</v>
      </c>
      <c r="V558" s="22">
        <f t="shared" si="160"/>
        <v>150</v>
      </c>
      <c r="W558" s="5">
        <f t="shared" si="163"/>
        <v>567</v>
      </c>
      <c r="X558" s="21">
        <f t="shared" si="165"/>
        <v>8.9328571428571433</v>
      </c>
      <c r="Y558" s="21">
        <f t="shared" si="166"/>
        <v>107.19428571428571</v>
      </c>
      <c r="Z558" s="21">
        <f t="shared" si="161"/>
        <v>4957.7357142857145</v>
      </c>
      <c r="AA558" s="21">
        <f t="shared" si="167"/>
        <v>38.555714285714203</v>
      </c>
      <c r="AC558" s="5">
        <v>107.19428571428571</v>
      </c>
      <c r="AD558" s="5">
        <v>0</v>
      </c>
      <c r="AE558" s="5">
        <f t="shared" si="164"/>
        <v>107.19428571428571</v>
      </c>
    </row>
    <row r="559" spans="1:31" ht="12.75" customHeight="1" x14ac:dyDescent="0.35">
      <c r="A559" s="17" t="s">
        <v>1400</v>
      </c>
      <c r="B559" s="17" t="s">
        <v>1401</v>
      </c>
      <c r="C559" s="17" t="s">
        <v>437</v>
      </c>
      <c r="D559" s="18">
        <v>39022</v>
      </c>
      <c r="E559" s="17" t="s">
        <v>118</v>
      </c>
      <c r="F559" s="19">
        <v>50</v>
      </c>
      <c r="G559" s="17">
        <v>34</v>
      </c>
      <c r="H559" s="17">
        <v>2</v>
      </c>
      <c r="I559" s="20">
        <f t="shared" si="157"/>
        <v>410</v>
      </c>
      <c r="J559" s="21">
        <v>450</v>
      </c>
      <c r="K559" s="18">
        <v>44804</v>
      </c>
      <c r="L559" s="21">
        <v>142.5</v>
      </c>
      <c r="M559" s="21">
        <v>307.5</v>
      </c>
      <c r="N559" s="21">
        <v>6</v>
      </c>
      <c r="O559" s="21">
        <f t="shared" si="158"/>
        <v>3</v>
      </c>
      <c r="P559" s="21">
        <v>9</v>
      </c>
      <c r="Q559" s="21">
        <v>304.5</v>
      </c>
      <c r="S559" s="21">
        <f t="shared" si="162"/>
        <v>313.5</v>
      </c>
      <c r="T559" s="19">
        <v>62.5</v>
      </c>
      <c r="U559" s="19">
        <f t="shared" si="159"/>
        <v>12.5</v>
      </c>
      <c r="V559" s="22">
        <f t="shared" si="160"/>
        <v>150</v>
      </c>
      <c r="W559" s="5">
        <f t="shared" si="163"/>
        <v>568</v>
      </c>
      <c r="X559" s="21">
        <f t="shared" si="165"/>
        <v>0.55193661971830987</v>
      </c>
      <c r="Y559" s="21">
        <f t="shared" si="166"/>
        <v>6.623239436619718</v>
      </c>
      <c r="Z559" s="21">
        <f t="shared" si="161"/>
        <v>306.87676056338029</v>
      </c>
      <c r="AA559" s="21">
        <f t="shared" si="167"/>
        <v>2.3767605633802873</v>
      </c>
      <c r="AC559" s="5">
        <v>6.623239436619718</v>
      </c>
      <c r="AD559" s="5">
        <v>0</v>
      </c>
      <c r="AE559" s="5">
        <f t="shared" si="164"/>
        <v>6.623239436619718</v>
      </c>
    </row>
    <row r="560" spans="1:31" ht="12.75" customHeight="1" x14ac:dyDescent="0.35">
      <c r="A560" s="17" t="s">
        <v>1402</v>
      </c>
      <c r="B560" s="17" t="s">
        <v>1403</v>
      </c>
      <c r="C560" s="17" t="s">
        <v>1404</v>
      </c>
      <c r="D560" s="18">
        <v>39022</v>
      </c>
      <c r="E560" s="17" t="s">
        <v>118</v>
      </c>
      <c r="F560" s="19">
        <v>50</v>
      </c>
      <c r="G560" s="17">
        <v>34</v>
      </c>
      <c r="H560" s="17">
        <v>2</v>
      </c>
      <c r="I560" s="20">
        <f t="shared" si="157"/>
        <v>410</v>
      </c>
      <c r="J560" s="21">
        <v>750</v>
      </c>
      <c r="K560" s="18">
        <v>44804</v>
      </c>
      <c r="L560" s="21">
        <v>237.5</v>
      </c>
      <c r="M560" s="21">
        <v>512.5</v>
      </c>
      <c r="N560" s="21">
        <v>10</v>
      </c>
      <c r="O560" s="21">
        <f t="shared" si="158"/>
        <v>5</v>
      </c>
      <c r="P560" s="21">
        <v>15</v>
      </c>
      <c r="Q560" s="21">
        <v>507.5</v>
      </c>
      <c r="S560" s="21">
        <f t="shared" si="162"/>
        <v>522.5</v>
      </c>
      <c r="T560" s="19">
        <v>62.5</v>
      </c>
      <c r="U560" s="19">
        <f t="shared" si="159"/>
        <v>12.5</v>
      </c>
      <c r="V560" s="22">
        <f t="shared" si="160"/>
        <v>150</v>
      </c>
      <c r="W560" s="5">
        <f t="shared" si="163"/>
        <v>568</v>
      </c>
      <c r="X560" s="21">
        <f t="shared" si="165"/>
        <v>0.91989436619718312</v>
      </c>
      <c r="Y560" s="21">
        <f t="shared" si="166"/>
        <v>11.038732394366198</v>
      </c>
      <c r="Z560" s="21">
        <f t="shared" si="161"/>
        <v>511.46126760563379</v>
      </c>
      <c r="AA560" s="21">
        <f t="shared" si="167"/>
        <v>3.9612676056337932</v>
      </c>
      <c r="AC560" s="5">
        <v>11.038732394366198</v>
      </c>
      <c r="AD560" s="5">
        <v>0</v>
      </c>
      <c r="AE560" s="5">
        <f t="shared" si="164"/>
        <v>11.038732394366198</v>
      </c>
    </row>
    <row r="561" spans="1:31" ht="12.75" customHeight="1" x14ac:dyDescent="0.35">
      <c r="A561" s="17" t="s">
        <v>1405</v>
      </c>
      <c r="B561" s="17" t="s">
        <v>1406</v>
      </c>
      <c r="C561" s="17" t="s">
        <v>902</v>
      </c>
      <c r="D561" s="18">
        <v>39022</v>
      </c>
      <c r="E561" s="17" t="s">
        <v>118</v>
      </c>
      <c r="F561" s="19">
        <v>50</v>
      </c>
      <c r="G561" s="17">
        <v>34</v>
      </c>
      <c r="H561" s="17">
        <v>2</v>
      </c>
      <c r="I561" s="20">
        <f t="shared" si="157"/>
        <v>410</v>
      </c>
      <c r="J561" s="21">
        <v>850</v>
      </c>
      <c r="K561" s="18">
        <v>44804</v>
      </c>
      <c r="L561" s="21">
        <v>269.17</v>
      </c>
      <c r="M561" s="21">
        <v>580.83000000000004</v>
      </c>
      <c r="N561" s="21">
        <v>11.33</v>
      </c>
      <c r="O561" s="21">
        <f t="shared" si="158"/>
        <v>5.665</v>
      </c>
      <c r="P561" s="21">
        <v>17</v>
      </c>
      <c r="Q561" s="21">
        <v>575.16</v>
      </c>
      <c r="S561" s="21">
        <f t="shared" si="162"/>
        <v>592.16000000000008</v>
      </c>
      <c r="T561" s="19">
        <v>62.5</v>
      </c>
      <c r="U561" s="19">
        <f t="shared" si="159"/>
        <v>12.5</v>
      </c>
      <c r="V561" s="22">
        <f t="shared" si="160"/>
        <v>150</v>
      </c>
      <c r="W561" s="5">
        <f t="shared" si="163"/>
        <v>568</v>
      </c>
      <c r="X561" s="21">
        <f t="shared" si="165"/>
        <v>1.0425352112676058</v>
      </c>
      <c r="Y561" s="21">
        <f t="shared" si="166"/>
        <v>12.510422535211269</v>
      </c>
      <c r="Z561" s="21">
        <f t="shared" si="161"/>
        <v>579.64957746478876</v>
      </c>
      <c r="AA561" s="21">
        <f t="shared" si="167"/>
        <v>4.4895774647887947</v>
      </c>
      <c r="AC561" s="5">
        <v>12.510422535211269</v>
      </c>
      <c r="AD561" s="5">
        <v>0</v>
      </c>
      <c r="AE561" s="5">
        <f t="shared" si="164"/>
        <v>12.510422535211269</v>
      </c>
    </row>
    <row r="562" spans="1:31" ht="12.75" customHeight="1" x14ac:dyDescent="0.35">
      <c r="A562" s="17" t="s">
        <v>1407</v>
      </c>
      <c r="B562" s="17" t="s">
        <v>1408</v>
      </c>
      <c r="C562" s="17" t="s">
        <v>1409</v>
      </c>
      <c r="D562" s="18">
        <v>39022</v>
      </c>
      <c r="E562" s="17" t="s">
        <v>118</v>
      </c>
      <c r="F562" s="19">
        <v>50</v>
      </c>
      <c r="G562" s="17">
        <v>34</v>
      </c>
      <c r="H562" s="17">
        <v>2</v>
      </c>
      <c r="I562" s="20">
        <f t="shared" si="157"/>
        <v>410</v>
      </c>
      <c r="J562" s="21">
        <v>1950</v>
      </c>
      <c r="K562" s="18">
        <v>44804</v>
      </c>
      <c r="L562" s="21">
        <v>617.5</v>
      </c>
      <c r="M562" s="21">
        <v>1332.5</v>
      </c>
      <c r="N562" s="21">
        <v>26</v>
      </c>
      <c r="O562" s="21">
        <f t="shared" si="158"/>
        <v>13</v>
      </c>
      <c r="P562" s="21">
        <v>39</v>
      </c>
      <c r="Q562" s="21">
        <v>1319.5</v>
      </c>
      <c r="S562" s="21">
        <f t="shared" si="162"/>
        <v>1358.5</v>
      </c>
      <c r="T562" s="19">
        <v>62.5</v>
      </c>
      <c r="U562" s="19">
        <f t="shared" si="159"/>
        <v>12.5</v>
      </c>
      <c r="V562" s="22">
        <f t="shared" si="160"/>
        <v>150</v>
      </c>
      <c r="W562" s="5">
        <f t="shared" si="163"/>
        <v>568</v>
      </c>
      <c r="X562" s="21">
        <f t="shared" si="165"/>
        <v>2.391725352112676</v>
      </c>
      <c r="Y562" s="21">
        <f t="shared" si="166"/>
        <v>28.700704225352112</v>
      </c>
      <c r="Z562" s="21">
        <f t="shared" si="161"/>
        <v>1329.7992957746478</v>
      </c>
      <c r="AA562" s="21">
        <f t="shared" si="167"/>
        <v>10.299295774647817</v>
      </c>
      <c r="AC562" s="5">
        <v>28.700704225352112</v>
      </c>
      <c r="AD562" s="5">
        <v>0</v>
      </c>
      <c r="AE562" s="5">
        <f t="shared" si="164"/>
        <v>28.700704225352112</v>
      </c>
    </row>
    <row r="563" spans="1:31" ht="12.75" customHeight="1" x14ac:dyDescent="0.35">
      <c r="A563" s="17" t="s">
        <v>1410</v>
      </c>
      <c r="B563" s="17" t="s">
        <v>1411</v>
      </c>
      <c r="C563" s="17" t="s">
        <v>1324</v>
      </c>
      <c r="D563" s="18">
        <v>39022</v>
      </c>
      <c r="E563" s="17" t="s">
        <v>118</v>
      </c>
      <c r="F563" s="19">
        <v>50</v>
      </c>
      <c r="G563" s="17">
        <v>34</v>
      </c>
      <c r="H563" s="17">
        <v>2</v>
      </c>
      <c r="I563" s="20">
        <f t="shared" si="157"/>
        <v>410</v>
      </c>
      <c r="J563" s="21">
        <v>1500</v>
      </c>
      <c r="K563" s="18">
        <v>44804</v>
      </c>
      <c r="L563" s="21">
        <v>475</v>
      </c>
      <c r="M563" s="21">
        <v>1025</v>
      </c>
      <c r="N563" s="21">
        <v>20</v>
      </c>
      <c r="O563" s="21">
        <f t="shared" si="158"/>
        <v>10</v>
      </c>
      <c r="P563" s="21">
        <v>30</v>
      </c>
      <c r="Q563" s="21">
        <v>1015</v>
      </c>
      <c r="S563" s="21">
        <f t="shared" si="162"/>
        <v>1045</v>
      </c>
      <c r="T563" s="19">
        <v>62.5</v>
      </c>
      <c r="U563" s="19">
        <f t="shared" si="159"/>
        <v>12.5</v>
      </c>
      <c r="V563" s="22">
        <f t="shared" si="160"/>
        <v>150</v>
      </c>
      <c r="W563" s="5">
        <f t="shared" si="163"/>
        <v>568</v>
      </c>
      <c r="X563" s="21">
        <f t="shared" si="165"/>
        <v>1.8397887323943662</v>
      </c>
      <c r="Y563" s="21">
        <f t="shared" si="166"/>
        <v>22.077464788732396</v>
      </c>
      <c r="Z563" s="21">
        <f t="shared" si="161"/>
        <v>1022.9225352112676</v>
      </c>
      <c r="AA563" s="21">
        <f t="shared" si="167"/>
        <v>7.9225352112675864</v>
      </c>
      <c r="AC563" s="5">
        <v>22.077464788732396</v>
      </c>
      <c r="AD563" s="5">
        <v>0</v>
      </c>
      <c r="AE563" s="5">
        <f t="shared" si="164"/>
        <v>22.077464788732396</v>
      </c>
    </row>
    <row r="564" spans="1:31" ht="12.75" customHeight="1" x14ac:dyDescent="0.35">
      <c r="A564" s="17" t="s">
        <v>1412</v>
      </c>
      <c r="B564" s="17" t="s">
        <v>1413</v>
      </c>
      <c r="C564" s="17" t="s">
        <v>1081</v>
      </c>
      <c r="D564" s="18">
        <v>39022</v>
      </c>
      <c r="E564" s="17" t="s">
        <v>118</v>
      </c>
      <c r="F564" s="19">
        <v>50</v>
      </c>
      <c r="G564" s="17">
        <v>34</v>
      </c>
      <c r="H564" s="17">
        <v>2</v>
      </c>
      <c r="I564" s="20">
        <f t="shared" si="157"/>
        <v>410</v>
      </c>
      <c r="J564" s="21">
        <v>175</v>
      </c>
      <c r="K564" s="18">
        <v>44804</v>
      </c>
      <c r="L564" s="21">
        <v>55.2</v>
      </c>
      <c r="M564" s="21">
        <v>119.8</v>
      </c>
      <c r="N564" s="21">
        <v>2.33</v>
      </c>
      <c r="O564" s="21">
        <f t="shared" si="158"/>
        <v>1.165</v>
      </c>
      <c r="P564" s="21">
        <v>3.5</v>
      </c>
      <c r="Q564" s="21">
        <v>118.63</v>
      </c>
      <c r="S564" s="21">
        <f t="shared" si="162"/>
        <v>122.13</v>
      </c>
      <c r="T564" s="19">
        <v>62.5</v>
      </c>
      <c r="U564" s="19">
        <f t="shared" si="159"/>
        <v>12.5</v>
      </c>
      <c r="V564" s="22">
        <f t="shared" si="160"/>
        <v>150</v>
      </c>
      <c r="W564" s="5">
        <f t="shared" si="163"/>
        <v>568</v>
      </c>
      <c r="X564" s="21">
        <f t="shared" si="165"/>
        <v>0.21501760563380282</v>
      </c>
      <c r="Y564" s="21">
        <f t="shared" si="166"/>
        <v>2.5802112676056339</v>
      </c>
      <c r="Z564" s="21">
        <f t="shared" si="161"/>
        <v>119.54978873239436</v>
      </c>
      <c r="AA564" s="21">
        <f t="shared" si="167"/>
        <v>0.91978873239436609</v>
      </c>
      <c r="AC564" s="5">
        <v>2.5802112676056339</v>
      </c>
      <c r="AD564" s="5">
        <v>0</v>
      </c>
      <c r="AE564" s="5">
        <f t="shared" si="164"/>
        <v>2.5802112676056339</v>
      </c>
    </row>
    <row r="565" spans="1:31" ht="12.75" customHeight="1" x14ac:dyDescent="0.35">
      <c r="A565" s="17" t="s">
        <v>1414</v>
      </c>
      <c r="B565" s="17" t="s">
        <v>1415</v>
      </c>
      <c r="C565" s="17" t="s">
        <v>1081</v>
      </c>
      <c r="D565" s="18">
        <v>39052</v>
      </c>
      <c r="E565" s="17" t="s">
        <v>118</v>
      </c>
      <c r="F565" s="19">
        <v>50</v>
      </c>
      <c r="G565" s="17">
        <v>34</v>
      </c>
      <c r="H565" s="17">
        <v>3</v>
      </c>
      <c r="I565" s="20">
        <f t="shared" si="157"/>
        <v>411</v>
      </c>
      <c r="J565" s="21">
        <v>7812.5</v>
      </c>
      <c r="K565" s="18">
        <v>44804</v>
      </c>
      <c r="L565" s="21">
        <v>2460.9299999999998</v>
      </c>
      <c r="M565" s="21">
        <v>5351.57</v>
      </c>
      <c r="N565" s="21">
        <v>104.16</v>
      </c>
      <c r="O565" s="21">
        <f t="shared" si="158"/>
        <v>52.08</v>
      </c>
      <c r="P565" s="21">
        <v>156.25</v>
      </c>
      <c r="Q565" s="21">
        <v>5299.48</v>
      </c>
      <c r="S565" s="21">
        <f t="shared" si="162"/>
        <v>5455.73</v>
      </c>
      <c r="T565" s="19">
        <v>62.5</v>
      </c>
      <c r="U565" s="19">
        <f t="shared" si="159"/>
        <v>12.5</v>
      </c>
      <c r="V565" s="22">
        <f t="shared" si="160"/>
        <v>150</v>
      </c>
      <c r="W565" s="5">
        <f t="shared" si="163"/>
        <v>569</v>
      </c>
      <c r="X565" s="21">
        <f t="shared" si="165"/>
        <v>9.588277680140596</v>
      </c>
      <c r="Y565" s="21">
        <f t="shared" si="166"/>
        <v>115.05933216168715</v>
      </c>
      <c r="Z565" s="21">
        <f t="shared" si="161"/>
        <v>5340.6706678383125</v>
      </c>
      <c r="AA565" s="21">
        <f t="shared" si="167"/>
        <v>41.190667838312947</v>
      </c>
      <c r="AC565" s="5">
        <v>115.05933216168715</v>
      </c>
      <c r="AD565" s="5">
        <v>0</v>
      </c>
      <c r="AE565" s="5">
        <f t="shared" si="164"/>
        <v>115.05933216168715</v>
      </c>
    </row>
    <row r="566" spans="1:31" ht="12.75" customHeight="1" x14ac:dyDescent="0.35">
      <c r="A566" s="17" t="s">
        <v>1416</v>
      </c>
      <c r="B566" s="17" t="s">
        <v>1417</v>
      </c>
      <c r="C566" s="17" t="s">
        <v>1418</v>
      </c>
      <c r="D566" s="18">
        <v>39052</v>
      </c>
      <c r="E566" s="17" t="s">
        <v>118</v>
      </c>
      <c r="F566" s="19">
        <v>50</v>
      </c>
      <c r="G566" s="17">
        <v>34</v>
      </c>
      <c r="H566" s="17">
        <v>3</v>
      </c>
      <c r="I566" s="20">
        <f t="shared" si="157"/>
        <v>411</v>
      </c>
      <c r="J566" s="21">
        <v>1400</v>
      </c>
      <c r="K566" s="18">
        <v>44804</v>
      </c>
      <c r="L566" s="21">
        <v>440.99</v>
      </c>
      <c r="M566" s="21">
        <v>959.01</v>
      </c>
      <c r="N566" s="21">
        <v>18.66</v>
      </c>
      <c r="O566" s="21">
        <f t="shared" si="158"/>
        <v>9.33</v>
      </c>
      <c r="P566" s="21">
        <v>28</v>
      </c>
      <c r="Q566" s="21">
        <v>949.67</v>
      </c>
      <c r="S566" s="21">
        <f t="shared" si="162"/>
        <v>977.67</v>
      </c>
      <c r="T566" s="19">
        <v>62.5</v>
      </c>
      <c r="U566" s="19">
        <f t="shared" si="159"/>
        <v>12.5</v>
      </c>
      <c r="V566" s="22">
        <f t="shared" si="160"/>
        <v>150</v>
      </c>
      <c r="W566" s="5">
        <f t="shared" si="163"/>
        <v>569</v>
      </c>
      <c r="X566" s="21">
        <f t="shared" si="165"/>
        <v>1.7182249560632687</v>
      </c>
      <c r="Y566" s="21">
        <f t="shared" si="166"/>
        <v>20.618699472759225</v>
      </c>
      <c r="Z566" s="21">
        <f t="shared" si="161"/>
        <v>957.05130052724076</v>
      </c>
      <c r="AA566" s="21">
        <f t="shared" si="167"/>
        <v>7.3813005272407963</v>
      </c>
      <c r="AC566" s="5">
        <v>20.618699472759225</v>
      </c>
      <c r="AD566" s="5">
        <v>0</v>
      </c>
      <c r="AE566" s="5">
        <f t="shared" si="164"/>
        <v>20.618699472759225</v>
      </c>
    </row>
    <row r="567" spans="1:31" ht="12.75" customHeight="1" x14ac:dyDescent="0.35">
      <c r="A567" s="17" t="s">
        <v>1419</v>
      </c>
      <c r="B567" s="17" t="s">
        <v>1420</v>
      </c>
      <c r="C567" s="17" t="s">
        <v>838</v>
      </c>
      <c r="D567" s="18">
        <v>39052</v>
      </c>
      <c r="E567" s="17" t="s">
        <v>118</v>
      </c>
      <c r="F567" s="19">
        <v>50</v>
      </c>
      <c r="G567" s="17">
        <v>34</v>
      </c>
      <c r="H567" s="17">
        <v>3</v>
      </c>
      <c r="I567" s="20">
        <f t="shared" si="157"/>
        <v>411</v>
      </c>
      <c r="J567" s="21">
        <v>700</v>
      </c>
      <c r="K567" s="18">
        <v>44804</v>
      </c>
      <c r="L567" s="21">
        <v>220.51</v>
      </c>
      <c r="M567" s="21">
        <v>479.49</v>
      </c>
      <c r="N567" s="21">
        <v>9.33</v>
      </c>
      <c r="O567" s="21">
        <f t="shared" si="158"/>
        <v>4.665</v>
      </c>
      <c r="P567" s="21">
        <v>14</v>
      </c>
      <c r="Q567" s="21">
        <v>474.82</v>
      </c>
      <c r="S567" s="21">
        <f t="shared" si="162"/>
        <v>488.82</v>
      </c>
      <c r="T567" s="19">
        <v>62.5</v>
      </c>
      <c r="U567" s="19">
        <f t="shared" si="159"/>
        <v>12.5</v>
      </c>
      <c r="V567" s="22">
        <f t="shared" si="160"/>
        <v>150</v>
      </c>
      <c r="W567" s="5">
        <f t="shared" si="163"/>
        <v>569</v>
      </c>
      <c r="X567" s="21">
        <f t="shared" si="165"/>
        <v>0.85908611599297013</v>
      </c>
      <c r="Y567" s="21">
        <f t="shared" si="166"/>
        <v>10.309033391915641</v>
      </c>
      <c r="Z567" s="21">
        <f t="shared" si="161"/>
        <v>478.51096660808435</v>
      </c>
      <c r="AA567" s="21">
        <f t="shared" si="167"/>
        <v>3.6909666080843522</v>
      </c>
      <c r="AC567" s="5">
        <v>10.309033391915641</v>
      </c>
      <c r="AD567" s="5">
        <v>0</v>
      </c>
      <c r="AE567" s="5">
        <f t="shared" si="164"/>
        <v>10.309033391915641</v>
      </c>
    </row>
    <row r="568" spans="1:31" ht="12.75" customHeight="1" x14ac:dyDescent="0.35">
      <c r="A568" s="17" t="s">
        <v>1421</v>
      </c>
      <c r="B568" s="17" t="s">
        <v>1422</v>
      </c>
      <c r="C568" s="17" t="s">
        <v>1423</v>
      </c>
      <c r="D568" s="18">
        <v>25385</v>
      </c>
      <c r="E568" s="17" t="s">
        <v>44</v>
      </c>
      <c r="F568" s="19">
        <v>0</v>
      </c>
      <c r="G568" s="17">
        <v>0</v>
      </c>
      <c r="H568" s="17">
        <v>0</v>
      </c>
      <c r="I568" s="20">
        <f t="shared" si="157"/>
        <v>0</v>
      </c>
      <c r="J568" s="21">
        <v>-10958</v>
      </c>
      <c r="K568" s="18">
        <v>44804</v>
      </c>
      <c r="L568" s="21">
        <v>-10958</v>
      </c>
      <c r="M568" s="21">
        <v>0</v>
      </c>
      <c r="N568" s="21">
        <v>0</v>
      </c>
      <c r="O568" s="21">
        <f t="shared" si="158"/>
        <v>0</v>
      </c>
      <c r="P568" s="21">
        <v>0</v>
      </c>
      <c r="Q568" s="21">
        <v>0</v>
      </c>
      <c r="S568" s="21">
        <f t="shared" si="162"/>
        <v>0</v>
      </c>
      <c r="T568" s="19">
        <v>0</v>
      </c>
      <c r="U568" s="19">
        <f t="shared" si="159"/>
        <v>0</v>
      </c>
      <c r="V568" s="22">
        <f t="shared" si="160"/>
        <v>0</v>
      </c>
      <c r="W568" s="5">
        <v>0</v>
      </c>
      <c r="X568" s="21">
        <v>0</v>
      </c>
      <c r="Y568" s="21">
        <f t="shared" si="166"/>
        <v>0</v>
      </c>
      <c r="Z568" s="21">
        <f t="shared" si="161"/>
        <v>0</v>
      </c>
      <c r="AA568" s="21">
        <f t="shared" si="167"/>
        <v>0</v>
      </c>
      <c r="AC568" s="5">
        <v>0</v>
      </c>
      <c r="AD568" s="5">
        <v>0</v>
      </c>
      <c r="AE568" s="5">
        <f t="shared" si="164"/>
        <v>0</v>
      </c>
    </row>
    <row r="569" spans="1:31" ht="12.75" customHeight="1" x14ac:dyDescent="0.35">
      <c r="A569" s="17" t="s">
        <v>1424</v>
      </c>
      <c r="B569" s="17" t="s">
        <v>1425</v>
      </c>
      <c r="C569" s="17" t="s">
        <v>1426</v>
      </c>
      <c r="D569" s="18">
        <v>25385</v>
      </c>
      <c r="E569" s="17" t="s">
        <v>44</v>
      </c>
      <c r="F569" s="19">
        <v>0</v>
      </c>
      <c r="G569" s="17">
        <v>0</v>
      </c>
      <c r="H569" s="17">
        <v>0</v>
      </c>
      <c r="I569" s="20">
        <f t="shared" si="157"/>
        <v>0</v>
      </c>
      <c r="J569" s="21">
        <v>10958</v>
      </c>
      <c r="K569" s="18">
        <v>44804</v>
      </c>
      <c r="L569" s="21">
        <v>8218</v>
      </c>
      <c r="M569" s="21">
        <v>2740</v>
      </c>
      <c r="N569" s="21">
        <v>0</v>
      </c>
      <c r="O569" s="21">
        <f t="shared" si="158"/>
        <v>0</v>
      </c>
      <c r="P569" s="21">
        <v>0</v>
      </c>
      <c r="Q569" s="21">
        <v>2740</v>
      </c>
      <c r="S569" s="21">
        <f t="shared" si="162"/>
        <v>2740</v>
      </c>
      <c r="T569" s="19">
        <v>0</v>
      </c>
      <c r="U569" s="19">
        <f t="shared" si="159"/>
        <v>0</v>
      </c>
      <c r="V569" s="22">
        <f t="shared" si="160"/>
        <v>0</v>
      </c>
      <c r="W569" s="5">
        <v>0</v>
      </c>
      <c r="X569" s="21">
        <v>0</v>
      </c>
      <c r="Y569" s="21">
        <f t="shared" si="166"/>
        <v>0</v>
      </c>
      <c r="Z569" s="21">
        <f t="shared" si="161"/>
        <v>2740</v>
      </c>
      <c r="AA569" s="21">
        <f t="shared" si="167"/>
        <v>0</v>
      </c>
      <c r="AC569" s="5">
        <v>0</v>
      </c>
      <c r="AD569" s="5">
        <v>0</v>
      </c>
      <c r="AE569" s="5">
        <f t="shared" si="164"/>
        <v>0</v>
      </c>
    </row>
    <row r="570" spans="1:31" ht="12.75" customHeight="1" x14ac:dyDescent="0.35">
      <c r="A570" s="17" t="s">
        <v>1427</v>
      </c>
      <c r="B570" s="17" t="s">
        <v>1428</v>
      </c>
      <c r="C570" s="17" t="s">
        <v>1426</v>
      </c>
      <c r="D570" s="18">
        <v>25385</v>
      </c>
      <c r="E570" s="17" t="s">
        <v>118</v>
      </c>
      <c r="F570" s="19">
        <v>50</v>
      </c>
      <c r="G570" s="17">
        <v>0</v>
      </c>
      <c r="H570" s="17">
        <v>0</v>
      </c>
      <c r="I570" s="20">
        <f t="shared" si="157"/>
        <v>0</v>
      </c>
      <c r="J570" s="21">
        <v>-10958</v>
      </c>
      <c r="K570" s="18">
        <v>44804</v>
      </c>
      <c r="L570" s="21">
        <v>-10957.5</v>
      </c>
      <c r="M570" s="21">
        <v>-0.5</v>
      </c>
      <c r="N570" s="21">
        <v>0</v>
      </c>
      <c r="O570" s="21">
        <f t="shared" si="158"/>
        <v>0</v>
      </c>
      <c r="P570" s="21">
        <v>0</v>
      </c>
      <c r="Q570" s="21">
        <v>-0.5</v>
      </c>
      <c r="S570" s="21">
        <f t="shared" si="162"/>
        <v>-0.5</v>
      </c>
      <c r="T570" s="19">
        <v>62.5</v>
      </c>
      <c r="U570" s="19">
        <f t="shared" si="159"/>
        <v>12.5</v>
      </c>
      <c r="V570" s="22">
        <f t="shared" si="160"/>
        <v>150</v>
      </c>
      <c r="W570" s="5">
        <f t="shared" si="163"/>
        <v>158</v>
      </c>
      <c r="X570" s="21">
        <f t="shared" si="165"/>
        <v>-3.1645569620253164E-3</v>
      </c>
      <c r="Y570" s="21">
        <f t="shared" si="166"/>
        <v>-3.7974683544303799E-2</v>
      </c>
      <c r="Z570" s="21">
        <f t="shared" si="161"/>
        <v>-0.46202531645569622</v>
      </c>
      <c r="AA570" s="21">
        <f t="shared" si="167"/>
        <v>3.7974683544303778E-2</v>
      </c>
      <c r="AC570" s="5">
        <v>-3.7974683544303799E-2</v>
      </c>
      <c r="AD570" s="5">
        <v>0</v>
      </c>
      <c r="AE570" s="5">
        <f t="shared" si="164"/>
        <v>-3.7974683544303799E-2</v>
      </c>
    </row>
    <row r="571" spans="1:31" ht="12.75" customHeight="1" x14ac:dyDescent="0.35">
      <c r="A571" s="17" t="s">
        <v>1429</v>
      </c>
      <c r="B571" s="17" t="s">
        <v>1430</v>
      </c>
      <c r="C571" s="17" t="s">
        <v>1431</v>
      </c>
      <c r="D571" s="18">
        <v>26481</v>
      </c>
      <c r="E571" s="17" t="s">
        <v>44</v>
      </c>
      <c r="F571" s="19">
        <v>0</v>
      </c>
      <c r="G571" s="17">
        <v>0</v>
      </c>
      <c r="H571" s="17">
        <v>0</v>
      </c>
      <c r="I571" s="20">
        <f t="shared" si="157"/>
        <v>0</v>
      </c>
      <c r="J571" s="21">
        <v>-29884</v>
      </c>
      <c r="K571" s="18">
        <v>44804</v>
      </c>
      <c r="L571" s="21">
        <v>-29884</v>
      </c>
      <c r="M571" s="21">
        <v>0</v>
      </c>
      <c r="N571" s="21">
        <v>0</v>
      </c>
      <c r="O571" s="21">
        <f t="shared" si="158"/>
        <v>0</v>
      </c>
      <c r="P571" s="21">
        <v>0</v>
      </c>
      <c r="Q571" s="21">
        <v>0</v>
      </c>
      <c r="S571" s="21">
        <f t="shared" si="162"/>
        <v>0</v>
      </c>
      <c r="T571" s="19">
        <v>0</v>
      </c>
      <c r="U571" s="19">
        <f t="shared" si="159"/>
        <v>0</v>
      </c>
      <c r="V571" s="22">
        <f t="shared" si="160"/>
        <v>0</v>
      </c>
      <c r="W571" s="5">
        <v>0</v>
      </c>
      <c r="X571" s="21">
        <v>0</v>
      </c>
      <c r="Y571" s="21">
        <f t="shared" si="166"/>
        <v>0</v>
      </c>
      <c r="Z571" s="21">
        <f t="shared" si="161"/>
        <v>0</v>
      </c>
      <c r="AA571" s="21">
        <f t="shared" si="167"/>
        <v>0</v>
      </c>
      <c r="AC571" s="5">
        <v>0</v>
      </c>
      <c r="AD571" s="5">
        <v>0</v>
      </c>
      <c r="AE571" s="5">
        <f t="shared" si="164"/>
        <v>0</v>
      </c>
    </row>
    <row r="572" spans="1:31" ht="12.75" customHeight="1" x14ac:dyDescent="0.35">
      <c r="A572" s="17" t="s">
        <v>1432</v>
      </c>
      <c r="B572" s="17" t="s">
        <v>1433</v>
      </c>
      <c r="C572" s="17" t="s">
        <v>1434</v>
      </c>
      <c r="D572" s="18">
        <v>26481</v>
      </c>
      <c r="E572" s="17" t="s">
        <v>44</v>
      </c>
      <c r="F572" s="19">
        <v>0</v>
      </c>
      <c r="G572" s="17">
        <v>0</v>
      </c>
      <c r="H572" s="17">
        <v>0</v>
      </c>
      <c r="I572" s="20">
        <f t="shared" si="157"/>
        <v>0</v>
      </c>
      <c r="J572" s="21">
        <v>29884</v>
      </c>
      <c r="K572" s="18">
        <v>44804</v>
      </c>
      <c r="L572" s="21">
        <v>20620</v>
      </c>
      <c r="M572" s="21">
        <v>9264</v>
      </c>
      <c r="N572" s="21">
        <v>0</v>
      </c>
      <c r="O572" s="21">
        <f t="shared" si="158"/>
        <v>0</v>
      </c>
      <c r="P572" s="21">
        <v>0</v>
      </c>
      <c r="Q572" s="21">
        <v>9264</v>
      </c>
      <c r="S572" s="21">
        <f t="shared" si="162"/>
        <v>9264</v>
      </c>
      <c r="T572" s="19">
        <v>0</v>
      </c>
      <c r="U572" s="19">
        <f t="shared" si="159"/>
        <v>0</v>
      </c>
      <c r="V572" s="22">
        <f t="shared" si="160"/>
        <v>0</v>
      </c>
      <c r="W572" s="5">
        <v>0</v>
      </c>
      <c r="X572" s="21">
        <v>0</v>
      </c>
      <c r="Y572" s="21">
        <f t="shared" si="166"/>
        <v>0</v>
      </c>
      <c r="Z572" s="21">
        <f t="shared" si="161"/>
        <v>9264</v>
      </c>
      <c r="AA572" s="21">
        <f t="shared" si="167"/>
        <v>0</v>
      </c>
      <c r="AC572" s="5">
        <v>0</v>
      </c>
      <c r="AD572" s="5">
        <v>0</v>
      </c>
      <c r="AE572" s="5">
        <f t="shared" si="164"/>
        <v>0</v>
      </c>
    </row>
    <row r="573" spans="1:31" ht="12.75" customHeight="1" x14ac:dyDescent="0.35">
      <c r="A573" s="17" t="s">
        <v>1435</v>
      </c>
      <c r="B573" s="17" t="s">
        <v>1436</v>
      </c>
      <c r="C573" s="17" t="s">
        <v>1434</v>
      </c>
      <c r="D573" s="18">
        <v>26481</v>
      </c>
      <c r="E573" s="17" t="s">
        <v>118</v>
      </c>
      <c r="F573" s="19">
        <v>50</v>
      </c>
      <c r="G573" s="17">
        <v>0</v>
      </c>
      <c r="H573" s="17">
        <v>0</v>
      </c>
      <c r="I573" s="20">
        <f t="shared" si="157"/>
        <v>0</v>
      </c>
      <c r="J573" s="21">
        <v>-29884</v>
      </c>
      <c r="K573" s="18">
        <v>44804</v>
      </c>
      <c r="L573" s="21">
        <v>-29884</v>
      </c>
      <c r="M573" s="21">
        <v>0</v>
      </c>
      <c r="N573" s="21">
        <v>-298.79000000000002</v>
      </c>
      <c r="O573" s="21">
        <f t="shared" si="158"/>
        <v>-149.39500000000001</v>
      </c>
      <c r="P573" s="21">
        <v>-298.79000000000002</v>
      </c>
      <c r="Q573" s="21">
        <v>0</v>
      </c>
      <c r="S573" s="21">
        <f t="shared" si="162"/>
        <v>-298.79000000000002</v>
      </c>
      <c r="T573" s="19">
        <v>62.5</v>
      </c>
      <c r="U573" s="19">
        <f t="shared" si="159"/>
        <v>12.5</v>
      </c>
      <c r="V573" s="22">
        <f t="shared" si="160"/>
        <v>150</v>
      </c>
      <c r="W573" s="5">
        <f t="shared" si="163"/>
        <v>158</v>
      </c>
      <c r="X573" s="21">
        <f t="shared" si="165"/>
        <v>-1.8910759493670888</v>
      </c>
      <c r="Y573" s="21">
        <f t="shared" si="166"/>
        <v>-22.692911392405065</v>
      </c>
      <c r="Z573" s="21">
        <f t="shared" si="161"/>
        <v>-276.09708860759497</v>
      </c>
      <c r="AA573" s="21">
        <f t="shared" si="167"/>
        <v>-276.09708860759497</v>
      </c>
      <c r="AC573" s="5">
        <v>-22.692911392405065</v>
      </c>
      <c r="AD573" s="5">
        <v>0</v>
      </c>
      <c r="AE573" s="5">
        <f t="shared" si="164"/>
        <v>-22.692911392405065</v>
      </c>
    </row>
    <row r="574" spans="1:31" ht="12.75" customHeight="1" x14ac:dyDescent="0.35">
      <c r="A574" s="17" t="s">
        <v>1437</v>
      </c>
      <c r="B574" s="17" t="s">
        <v>1438</v>
      </c>
      <c r="C574" s="17" t="s">
        <v>1439</v>
      </c>
      <c r="D574" s="18">
        <v>33786</v>
      </c>
      <c r="E574" s="17" t="s">
        <v>44</v>
      </c>
      <c r="F574" s="19">
        <v>0</v>
      </c>
      <c r="G574" s="17">
        <v>0</v>
      </c>
      <c r="H574" s="17">
        <v>0</v>
      </c>
      <c r="I574" s="20">
        <f t="shared" si="157"/>
        <v>0</v>
      </c>
      <c r="J574" s="21">
        <v>-10474</v>
      </c>
      <c r="K574" s="18">
        <v>44804</v>
      </c>
      <c r="L574" s="21">
        <v>-10474</v>
      </c>
      <c r="M574" s="21">
        <v>0</v>
      </c>
      <c r="N574" s="21">
        <v>0</v>
      </c>
      <c r="O574" s="21">
        <f t="shared" si="158"/>
        <v>0</v>
      </c>
      <c r="P574" s="21">
        <v>0</v>
      </c>
      <c r="Q574" s="21">
        <v>0</v>
      </c>
      <c r="S574" s="21">
        <f t="shared" si="162"/>
        <v>0</v>
      </c>
      <c r="T574" s="19">
        <v>0</v>
      </c>
      <c r="U574" s="19">
        <f t="shared" si="159"/>
        <v>0</v>
      </c>
      <c r="V574" s="22">
        <f t="shared" si="160"/>
        <v>0</v>
      </c>
      <c r="W574" s="5">
        <v>0</v>
      </c>
      <c r="X574" s="21">
        <v>0</v>
      </c>
      <c r="Y574" s="21">
        <f t="shared" si="166"/>
        <v>0</v>
      </c>
      <c r="Z574" s="21">
        <f t="shared" si="161"/>
        <v>0</v>
      </c>
      <c r="AA574" s="21">
        <f t="shared" si="167"/>
        <v>0</v>
      </c>
      <c r="AC574" s="5">
        <v>0</v>
      </c>
      <c r="AD574" s="5">
        <v>0</v>
      </c>
      <c r="AE574" s="5">
        <f t="shared" si="164"/>
        <v>0</v>
      </c>
    </row>
    <row r="575" spans="1:31" ht="12.75" customHeight="1" x14ac:dyDescent="0.35">
      <c r="A575" s="17" t="s">
        <v>1440</v>
      </c>
      <c r="B575" s="17" t="s">
        <v>1441</v>
      </c>
      <c r="C575" s="17" t="s">
        <v>1442</v>
      </c>
      <c r="D575" s="18">
        <v>33786</v>
      </c>
      <c r="E575" s="17" t="s">
        <v>44</v>
      </c>
      <c r="F575" s="19">
        <v>0</v>
      </c>
      <c r="G575" s="17">
        <v>0</v>
      </c>
      <c r="H575" s="17">
        <v>0</v>
      </c>
      <c r="I575" s="20">
        <f t="shared" si="157"/>
        <v>0</v>
      </c>
      <c r="J575" s="21">
        <v>10474</v>
      </c>
      <c r="K575" s="18">
        <v>44804</v>
      </c>
      <c r="L575" s="21">
        <v>3037</v>
      </c>
      <c r="M575" s="21">
        <v>7437</v>
      </c>
      <c r="N575" s="21">
        <v>0</v>
      </c>
      <c r="O575" s="21">
        <f t="shared" si="158"/>
        <v>0</v>
      </c>
      <c r="P575" s="21">
        <v>0</v>
      </c>
      <c r="Q575" s="21">
        <v>7437</v>
      </c>
      <c r="S575" s="21">
        <f t="shared" si="162"/>
        <v>7437</v>
      </c>
      <c r="T575" s="19">
        <v>0</v>
      </c>
      <c r="U575" s="19">
        <f t="shared" si="159"/>
        <v>0</v>
      </c>
      <c r="V575" s="22">
        <f t="shared" si="160"/>
        <v>0</v>
      </c>
      <c r="W575" s="5">
        <v>0</v>
      </c>
      <c r="X575" s="21">
        <v>0</v>
      </c>
      <c r="Y575" s="21">
        <f t="shared" si="166"/>
        <v>0</v>
      </c>
      <c r="Z575" s="21">
        <f t="shared" si="161"/>
        <v>7437</v>
      </c>
      <c r="AA575" s="21">
        <f t="shared" si="167"/>
        <v>0</v>
      </c>
      <c r="AC575" s="5">
        <v>0</v>
      </c>
      <c r="AD575" s="5">
        <v>0</v>
      </c>
      <c r="AE575" s="5">
        <f t="shared" si="164"/>
        <v>0</v>
      </c>
    </row>
    <row r="576" spans="1:31" ht="12.75" customHeight="1" x14ac:dyDescent="0.35">
      <c r="A576" s="17" t="s">
        <v>1443</v>
      </c>
      <c r="B576" s="17" t="s">
        <v>1444</v>
      </c>
      <c r="C576" s="17" t="s">
        <v>1442</v>
      </c>
      <c r="D576" s="18">
        <v>33786</v>
      </c>
      <c r="E576" s="17" t="s">
        <v>118</v>
      </c>
      <c r="F576" s="19">
        <v>50</v>
      </c>
      <c r="G576" s="17">
        <v>19</v>
      </c>
      <c r="H576" s="17">
        <v>10</v>
      </c>
      <c r="I576" s="20">
        <f t="shared" si="157"/>
        <v>238</v>
      </c>
      <c r="J576" s="21">
        <v>-10474</v>
      </c>
      <c r="K576" s="18">
        <v>44804</v>
      </c>
      <c r="L576" s="21">
        <v>-6318.86</v>
      </c>
      <c r="M576" s="21">
        <v>-4155.1400000000003</v>
      </c>
      <c r="N576" s="21">
        <v>-139.65</v>
      </c>
      <c r="O576" s="21">
        <f t="shared" si="158"/>
        <v>-69.825000000000003</v>
      </c>
      <c r="P576" s="21">
        <v>-209.48</v>
      </c>
      <c r="Q576" s="21">
        <v>-4085.31</v>
      </c>
      <c r="S576" s="21">
        <f t="shared" si="162"/>
        <v>-4294.79</v>
      </c>
      <c r="T576" s="19">
        <v>62.5</v>
      </c>
      <c r="U576" s="19">
        <f t="shared" si="159"/>
        <v>12.5</v>
      </c>
      <c r="V576" s="22">
        <f t="shared" si="160"/>
        <v>150</v>
      </c>
      <c r="W576" s="5">
        <f t="shared" si="163"/>
        <v>396</v>
      </c>
      <c r="X576" s="21">
        <f t="shared" si="165"/>
        <v>-10.845429292929293</v>
      </c>
      <c r="Y576" s="21">
        <f t="shared" si="166"/>
        <v>-130.1451515151515</v>
      </c>
      <c r="Z576" s="21">
        <f t="shared" si="161"/>
        <v>-4164.6448484848488</v>
      </c>
      <c r="AA576" s="21">
        <f t="shared" si="167"/>
        <v>-79.334848484848862</v>
      </c>
      <c r="AC576" s="5">
        <v>-130.1451515151515</v>
      </c>
      <c r="AD576" s="5">
        <v>0</v>
      </c>
      <c r="AE576" s="5">
        <f t="shared" si="164"/>
        <v>-130.1451515151515</v>
      </c>
    </row>
    <row r="577" spans="1:31" ht="12.75" customHeight="1" x14ac:dyDescent="0.35">
      <c r="A577" s="17" t="s">
        <v>1445</v>
      </c>
      <c r="B577" s="17" t="s">
        <v>1446</v>
      </c>
      <c r="C577" s="17" t="s">
        <v>1447</v>
      </c>
      <c r="D577" s="18">
        <v>34151</v>
      </c>
      <c r="E577" s="17" t="s">
        <v>44</v>
      </c>
      <c r="F577" s="19">
        <v>0</v>
      </c>
      <c r="G577" s="17">
        <v>0</v>
      </c>
      <c r="H577" s="17">
        <v>0</v>
      </c>
      <c r="I577" s="20">
        <f t="shared" si="157"/>
        <v>0</v>
      </c>
      <c r="J577" s="21">
        <v>-21750</v>
      </c>
      <c r="K577" s="18">
        <v>44804</v>
      </c>
      <c r="L577" s="21">
        <v>-21750</v>
      </c>
      <c r="M577" s="21">
        <v>0</v>
      </c>
      <c r="N577" s="21">
        <v>0</v>
      </c>
      <c r="O577" s="21">
        <f t="shared" si="158"/>
        <v>0</v>
      </c>
      <c r="P577" s="21">
        <v>0</v>
      </c>
      <c r="Q577" s="21">
        <v>0</v>
      </c>
      <c r="S577" s="21">
        <f t="shared" si="162"/>
        <v>0</v>
      </c>
      <c r="T577" s="19">
        <v>0</v>
      </c>
      <c r="U577" s="19">
        <f t="shared" si="159"/>
        <v>0</v>
      </c>
      <c r="V577" s="22">
        <f t="shared" si="160"/>
        <v>0</v>
      </c>
      <c r="W577" s="5">
        <v>0</v>
      </c>
      <c r="X577" s="21">
        <v>0</v>
      </c>
      <c r="Y577" s="21">
        <f t="shared" si="166"/>
        <v>0</v>
      </c>
      <c r="Z577" s="21">
        <f t="shared" si="161"/>
        <v>0</v>
      </c>
      <c r="AA577" s="21">
        <f t="shared" si="167"/>
        <v>0</v>
      </c>
      <c r="AC577" s="5">
        <v>0</v>
      </c>
      <c r="AD577" s="5">
        <v>0</v>
      </c>
      <c r="AE577" s="5">
        <f t="shared" si="164"/>
        <v>0</v>
      </c>
    </row>
    <row r="578" spans="1:31" ht="12.75" customHeight="1" x14ac:dyDescent="0.35">
      <c r="A578" s="17" t="s">
        <v>1448</v>
      </c>
      <c r="B578" s="17" t="s">
        <v>1449</v>
      </c>
      <c r="C578" s="17" t="s">
        <v>1450</v>
      </c>
      <c r="D578" s="18">
        <v>34151</v>
      </c>
      <c r="E578" s="17" t="s">
        <v>44</v>
      </c>
      <c r="F578" s="19">
        <v>0</v>
      </c>
      <c r="G578" s="17">
        <v>0</v>
      </c>
      <c r="H578" s="17">
        <v>0</v>
      </c>
      <c r="I578" s="20">
        <f t="shared" si="157"/>
        <v>0</v>
      </c>
      <c r="J578" s="21">
        <v>21750</v>
      </c>
      <c r="K578" s="18">
        <v>44804</v>
      </c>
      <c r="L578" s="21">
        <v>5872</v>
      </c>
      <c r="M578" s="21">
        <v>15878</v>
      </c>
      <c r="N578" s="21">
        <v>0</v>
      </c>
      <c r="O578" s="21">
        <f t="shared" si="158"/>
        <v>0</v>
      </c>
      <c r="P578" s="21">
        <v>0</v>
      </c>
      <c r="Q578" s="21">
        <v>15878</v>
      </c>
      <c r="S578" s="21">
        <f t="shared" si="162"/>
        <v>15878</v>
      </c>
      <c r="T578" s="19">
        <v>0</v>
      </c>
      <c r="U578" s="19">
        <f t="shared" si="159"/>
        <v>0</v>
      </c>
      <c r="V578" s="22">
        <f t="shared" si="160"/>
        <v>0</v>
      </c>
      <c r="W578" s="5">
        <v>0</v>
      </c>
      <c r="X578" s="21">
        <v>0</v>
      </c>
      <c r="Y578" s="21">
        <f t="shared" si="166"/>
        <v>0</v>
      </c>
      <c r="Z578" s="21">
        <f t="shared" si="161"/>
        <v>15878</v>
      </c>
      <c r="AA578" s="21">
        <f t="shared" si="167"/>
        <v>0</v>
      </c>
      <c r="AC578" s="5">
        <v>0</v>
      </c>
      <c r="AD578" s="5">
        <v>0</v>
      </c>
      <c r="AE578" s="5">
        <f t="shared" si="164"/>
        <v>0</v>
      </c>
    </row>
    <row r="579" spans="1:31" ht="12.75" customHeight="1" x14ac:dyDescent="0.35">
      <c r="A579" s="17" t="s">
        <v>1451</v>
      </c>
      <c r="B579" s="17" t="s">
        <v>1452</v>
      </c>
      <c r="C579" s="17" t="s">
        <v>1450</v>
      </c>
      <c r="D579" s="18">
        <v>34151</v>
      </c>
      <c r="E579" s="17" t="s">
        <v>118</v>
      </c>
      <c r="F579" s="19">
        <v>50</v>
      </c>
      <c r="G579" s="17">
        <v>20</v>
      </c>
      <c r="H579" s="17">
        <v>10</v>
      </c>
      <c r="I579" s="20">
        <f t="shared" si="157"/>
        <v>250</v>
      </c>
      <c r="J579" s="21">
        <v>-21750</v>
      </c>
      <c r="K579" s="18">
        <v>44804</v>
      </c>
      <c r="L579" s="21">
        <v>-12687</v>
      </c>
      <c r="M579" s="21">
        <v>-9063</v>
      </c>
      <c r="N579" s="21">
        <v>-290</v>
      </c>
      <c r="O579" s="21">
        <f t="shared" si="158"/>
        <v>-145</v>
      </c>
      <c r="P579" s="21">
        <v>-435</v>
      </c>
      <c r="Q579" s="21">
        <v>-8918</v>
      </c>
      <c r="S579" s="21">
        <f t="shared" si="162"/>
        <v>-9353</v>
      </c>
      <c r="T579" s="19">
        <v>62.5</v>
      </c>
      <c r="U579" s="19">
        <f t="shared" si="159"/>
        <v>12.5</v>
      </c>
      <c r="V579" s="22">
        <f t="shared" si="160"/>
        <v>150</v>
      </c>
      <c r="W579" s="5">
        <f t="shared" si="163"/>
        <v>408</v>
      </c>
      <c r="X579" s="21">
        <f t="shared" si="165"/>
        <v>-22.924019607843139</v>
      </c>
      <c r="Y579" s="21">
        <f t="shared" si="166"/>
        <v>-275.08823529411768</v>
      </c>
      <c r="Z579" s="21">
        <f t="shared" si="161"/>
        <v>-9077.9117647058829</v>
      </c>
      <c r="AA579" s="21">
        <f t="shared" si="167"/>
        <v>-159.91176470588289</v>
      </c>
      <c r="AC579" s="5">
        <v>-275.08823529411768</v>
      </c>
      <c r="AD579" s="5">
        <v>0</v>
      </c>
      <c r="AE579" s="5">
        <f t="shared" si="164"/>
        <v>-275.08823529411768</v>
      </c>
    </row>
    <row r="580" spans="1:31" ht="12.75" customHeight="1" x14ac:dyDescent="0.35">
      <c r="A580" s="17" t="s">
        <v>1453</v>
      </c>
      <c r="B580" s="17" t="s">
        <v>1454</v>
      </c>
      <c r="C580" s="17" t="s">
        <v>1455</v>
      </c>
      <c r="D580" s="18">
        <v>34881</v>
      </c>
      <c r="E580" s="17" t="s">
        <v>44</v>
      </c>
      <c r="F580" s="19">
        <v>0</v>
      </c>
      <c r="G580" s="17">
        <v>0</v>
      </c>
      <c r="H580" s="17">
        <v>0</v>
      </c>
      <c r="I580" s="20">
        <f t="shared" si="157"/>
        <v>0</v>
      </c>
      <c r="J580" s="21">
        <v>-3346</v>
      </c>
      <c r="K580" s="18">
        <v>44804</v>
      </c>
      <c r="L580" s="21">
        <v>-3346</v>
      </c>
      <c r="M580" s="21">
        <v>0</v>
      </c>
      <c r="N580" s="21">
        <v>0</v>
      </c>
      <c r="O580" s="21">
        <f t="shared" si="158"/>
        <v>0</v>
      </c>
      <c r="P580" s="21">
        <v>0</v>
      </c>
      <c r="Q580" s="21">
        <v>0</v>
      </c>
      <c r="S580" s="21">
        <f t="shared" si="162"/>
        <v>0</v>
      </c>
      <c r="T580" s="19">
        <v>0</v>
      </c>
      <c r="U580" s="19">
        <f t="shared" si="159"/>
        <v>0</v>
      </c>
      <c r="V580" s="22">
        <f t="shared" si="160"/>
        <v>0</v>
      </c>
      <c r="W580" s="5">
        <v>0</v>
      </c>
      <c r="X580" s="21">
        <v>0</v>
      </c>
      <c r="Y580" s="21">
        <f t="shared" si="166"/>
        <v>0</v>
      </c>
      <c r="Z580" s="21">
        <f t="shared" si="161"/>
        <v>0</v>
      </c>
      <c r="AA580" s="21">
        <f t="shared" si="167"/>
        <v>0</v>
      </c>
      <c r="AC580" s="5">
        <v>0</v>
      </c>
      <c r="AD580" s="5">
        <v>0</v>
      </c>
      <c r="AE580" s="5">
        <f t="shared" si="164"/>
        <v>0</v>
      </c>
    </row>
    <row r="581" spans="1:31" ht="12.75" customHeight="1" x14ac:dyDescent="0.35">
      <c r="A581" s="17" t="s">
        <v>1456</v>
      </c>
      <c r="B581" s="17" t="s">
        <v>1457</v>
      </c>
      <c r="C581" s="17" t="s">
        <v>1458</v>
      </c>
      <c r="D581" s="18">
        <v>34881</v>
      </c>
      <c r="E581" s="17" t="s">
        <v>44</v>
      </c>
      <c r="F581" s="19">
        <v>0</v>
      </c>
      <c r="G581" s="17">
        <v>0</v>
      </c>
      <c r="H581" s="17">
        <v>0</v>
      </c>
      <c r="I581" s="20">
        <f t="shared" si="157"/>
        <v>0</v>
      </c>
      <c r="J581" s="21">
        <v>3346</v>
      </c>
      <c r="K581" s="18">
        <v>44804</v>
      </c>
      <c r="L581" s="21">
        <v>769</v>
      </c>
      <c r="M581" s="21">
        <v>2577</v>
      </c>
      <c r="N581" s="21">
        <v>0</v>
      </c>
      <c r="O581" s="21">
        <f t="shared" si="158"/>
        <v>0</v>
      </c>
      <c r="P581" s="21">
        <v>0</v>
      </c>
      <c r="Q581" s="21">
        <v>2577</v>
      </c>
      <c r="S581" s="21">
        <f t="shared" si="162"/>
        <v>2577</v>
      </c>
      <c r="T581" s="19">
        <v>0</v>
      </c>
      <c r="U581" s="19">
        <f t="shared" si="159"/>
        <v>0</v>
      </c>
      <c r="V581" s="22">
        <f t="shared" si="160"/>
        <v>0</v>
      </c>
      <c r="W581" s="5">
        <v>0</v>
      </c>
      <c r="X581" s="21">
        <v>0</v>
      </c>
      <c r="Y581" s="21">
        <f t="shared" si="166"/>
        <v>0</v>
      </c>
      <c r="Z581" s="21">
        <f t="shared" si="161"/>
        <v>2577</v>
      </c>
      <c r="AA581" s="21">
        <f t="shared" si="167"/>
        <v>0</v>
      </c>
      <c r="AC581" s="5">
        <v>0</v>
      </c>
      <c r="AD581" s="5">
        <v>0</v>
      </c>
      <c r="AE581" s="5">
        <f t="shared" si="164"/>
        <v>0</v>
      </c>
    </row>
    <row r="582" spans="1:31" ht="12.75" customHeight="1" x14ac:dyDescent="0.35">
      <c r="A582" s="17" t="s">
        <v>1459</v>
      </c>
      <c r="B582" s="17" t="s">
        <v>1460</v>
      </c>
      <c r="C582" s="17" t="s">
        <v>1458</v>
      </c>
      <c r="D582" s="18">
        <v>34881</v>
      </c>
      <c r="E582" s="17" t="s">
        <v>118</v>
      </c>
      <c r="F582" s="19">
        <v>50</v>
      </c>
      <c r="G582" s="17">
        <v>22</v>
      </c>
      <c r="H582" s="17">
        <v>10</v>
      </c>
      <c r="I582" s="20">
        <f t="shared" si="157"/>
        <v>274</v>
      </c>
      <c r="J582" s="21">
        <v>-3346</v>
      </c>
      <c r="K582" s="18">
        <v>44804</v>
      </c>
      <c r="L582" s="21">
        <v>-1817.42</v>
      </c>
      <c r="M582" s="21">
        <v>-1528.58</v>
      </c>
      <c r="N582" s="21">
        <v>-44.61</v>
      </c>
      <c r="O582" s="21">
        <f t="shared" si="158"/>
        <v>-22.305</v>
      </c>
      <c r="P582" s="21">
        <v>-66.92</v>
      </c>
      <c r="Q582" s="21">
        <v>-1506.27</v>
      </c>
      <c r="S582" s="21">
        <f t="shared" si="162"/>
        <v>-1573.1899999999998</v>
      </c>
      <c r="T582" s="19">
        <v>62.5</v>
      </c>
      <c r="U582" s="19">
        <f t="shared" si="159"/>
        <v>12.5</v>
      </c>
      <c r="V582" s="22">
        <f t="shared" si="160"/>
        <v>150</v>
      </c>
      <c r="W582" s="5">
        <f t="shared" si="163"/>
        <v>432</v>
      </c>
      <c r="X582" s="21">
        <f t="shared" si="165"/>
        <v>-3.6416435185185181</v>
      </c>
      <c r="Y582" s="21">
        <f t="shared" si="166"/>
        <v>-43.699722222222221</v>
      </c>
      <c r="Z582" s="21">
        <f t="shared" si="161"/>
        <v>-1529.4902777777777</v>
      </c>
      <c r="AA582" s="21">
        <f t="shared" si="167"/>
        <v>-23.22027777777771</v>
      </c>
      <c r="AC582" s="5">
        <v>-43.699722222222221</v>
      </c>
      <c r="AD582" s="5">
        <v>0</v>
      </c>
      <c r="AE582" s="5">
        <f t="shared" si="164"/>
        <v>-43.699722222222221</v>
      </c>
    </row>
    <row r="583" spans="1:31" ht="12.75" customHeight="1" x14ac:dyDescent="0.35">
      <c r="A583" s="17" t="s">
        <v>1461</v>
      </c>
      <c r="B583" s="17" t="s">
        <v>1462</v>
      </c>
      <c r="C583" s="17" t="s">
        <v>1463</v>
      </c>
      <c r="D583" s="18">
        <v>35612</v>
      </c>
      <c r="E583" s="17" t="s">
        <v>44</v>
      </c>
      <c r="F583" s="19">
        <v>0</v>
      </c>
      <c r="G583" s="17">
        <v>0</v>
      </c>
      <c r="H583" s="17">
        <v>0</v>
      </c>
      <c r="I583" s="20">
        <f t="shared" si="157"/>
        <v>0</v>
      </c>
      <c r="J583" s="21">
        <v>-27738</v>
      </c>
      <c r="K583" s="18">
        <v>44804</v>
      </c>
      <c r="L583" s="21">
        <v>-27738</v>
      </c>
      <c r="M583" s="21">
        <v>0</v>
      </c>
      <c r="N583" s="21">
        <v>0</v>
      </c>
      <c r="O583" s="21">
        <f t="shared" si="158"/>
        <v>0</v>
      </c>
      <c r="P583" s="21">
        <v>0</v>
      </c>
      <c r="Q583" s="21">
        <v>0</v>
      </c>
      <c r="S583" s="21">
        <f t="shared" si="162"/>
        <v>0</v>
      </c>
      <c r="T583" s="19">
        <v>0</v>
      </c>
      <c r="U583" s="19">
        <f t="shared" si="159"/>
        <v>0</v>
      </c>
      <c r="V583" s="22">
        <f t="shared" si="160"/>
        <v>0</v>
      </c>
      <c r="W583" s="5">
        <v>0</v>
      </c>
      <c r="X583" s="21">
        <v>0</v>
      </c>
      <c r="Y583" s="21">
        <f t="shared" si="166"/>
        <v>0</v>
      </c>
      <c r="Z583" s="21">
        <f t="shared" si="161"/>
        <v>0</v>
      </c>
      <c r="AA583" s="21">
        <f t="shared" si="167"/>
        <v>0</v>
      </c>
      <c r="AC583" s="5">
        <v>0</v>
      </c>
      <c r="AD583" s="5">
        <v>0</v>
      </c>
      <c r="AE583" s="5">
        <f t="shared" si="164"/>
        <v>0</v>
      </c>
    </row>
    <row r="584" spans="1:31" ht="12.75" customHeight="1" x14ac:dyDescent="0.35">
      <c r="A584" s="17" t="s">
        <v>1464</v>
      </c>
      <c r="B584" s="17" t="s">
        <v>1465</v>
      </c>
      <c r="C584" s="17" t="s">
        <v>1466</v>
      </c>
      <c r="D584" s="18">
        <v>35612</v>
      </c>
      <c r="E584" s="17" t="s">
        <v>44</v>
      </c>
      <c r="F584" s="19">
        <v>0</v>
      </c>
      <c r="G584" s="17">
        <v>0</v>
      </c>
      <c r="H584" s="17">
        <v>0</v>
      </c>
      <c r="I584" s="20">
        <f t="shared" si="157"/>
        <v>0</v>
      </c>
      <c r="J584" s="21">
        <v>27738</v>
      </c>
      <c r="K584" s="18">
        <v>44804</v>
      </c>
      <c r="L584" s="21">
        <v>5270</v>
      </c>
      <c r="M584" s="21">
        <v>22468</v>
      </c>
      <c r="N584" s="21">
        <v>0</v>
      </c>
      <c r="O584" s="21">
        <f t="shared" si="158"/>
        <v>0</v>
      </c>
      <c r="P584" s="21">
        <v>0</v>
      </c>
      <c r="Q584" s="21">
        <v>22468</v>
      </c>
      <c r="S584" s="21">
        <f t="shared" si="162"/>
        <v>22468</v>
      </c>
      <c r="T584" s="19">
        <v>0</v>
      </c>
      <c r="U584" s="19">
        <f t="shared" si="159"/>
        <v>0</v>
      </c>
      <c r="V584" s="22">
        <f t="shared" si="160"/>
        <v>0</v>
      </c>
      <c r="W584" s="5">
        <v>0</v>
      </c>
      <c r="X584" s="21">
        <v>0</v>
      </c>
      <c r="Y584" s="21">
        <f t="shared" si="166"/>
        <v>0</v>
      </c>
      <c r="Z584" s="21">
        <f t="shared" si="161"/>
        <v>22468</v>
      </c>
      <c r="AA584" s="21">
        <f t="shared" si="167"/>
        <v>0</v>
      </c>
      <c r="AC584" s="5">
        <v>0</v>
      </c>
      <c r="AD584" s="5">
        <v>0</v>
      </c>
      <c r="AE584" s="5">
        <f t="shared" si="164"/>
        <v>0</v>
      </c>
    </row>
    <row r="585" spans="1:31" ht="12.75" customHeight="1" x14ac:dyDescent="0.35">
      <c r="A585" s="17" t="s">
        <v>1467</v>
      </c>
      <c r="B585" s="17" t="s">
        <v>1468</v>
      </c>
      <c r="C585" s="17" t="s">
        <v>1466</v>
      </c>
      <c r="D585" s="18">
        <v>35612</v>
      </c>
      <c r="E585" s="17" t="s">
        <v>118</v>
      </c>
      <c r="F585" s="19">
        <v>50</v>
      </c>
      <c r="G585" s="17">
        <v>24</v>
      </c>
      <c r="H585" s="17">
        <v>10</v>
      </c>
      <c r="I585" s="20">
        <f t="shared" si="157"/>
        <v>298</v>
      </c>
      <c r="J585" s="21">
        <v>-27738</v>
      </c>
      <c r="K585" s="18">
        <v>44804</v>
      </c>
      <c r="L585" s="21">
        <v>-13961.24</v>
      </c>
      <c r="M585" s="21">
        <v>-13776.76</v>
      </c>
      <c r="N585" s="21">
        <v>-369.84</v>
      </c>
      <c r="O585" s="21">
        <f t="shared" si="158"/>
        <v>-184.92</v>
      </c>
      <c r="P585" s="21">
        <v>-554.76</v>
      </c>
      <c r="Q585" s="21">
        <v>-13591.84</v>
      </c>
      <c r="S585" s="21">
        <f t="shared" si="162"/>
        <v>-14146.6</v>
      </c>
      <c r="T585" s="19">
        <v>62.5</v>
      </c>
      <c r="U585" s="19">
        <f t="shared" si="159"/>
        <v>12.5</v>
      </c>
      <c r="V585" s="22">
        <f t="shared" si="160"/>
        <v>150</v>
      </c>
      <c r="W585" s="5">
        <f t="shared" si="163"/>
        <v>456</v>
      </c>
      <c r="X585" s="21">
        <f t="shared" si="165"/>
        <v>-31.023245614035087</v>
      </c>
      <c r="Y585" s="21">
        <f t="shared" si="166"/>
        <v>-372.27894736842103</v>
      </c>
      <c r="Z585" s="21">
        <f t="shared" si="161"/>
        <v>-13774.32105263158</v>
      </c>
      <c r="AA585" s="21">
        <f t="shared" si="167"/>
        <v>-182.48105263157959</v>
      </c>
      <c r="AC585" s="5">
        <v>-372.27894736842103</v>
      </c>
      <c r="AD585" s="5">
        <v>0</v>
      </c>
      <c r="AE585" s="5">
        <f t="shared" si="164"/>
        <v>-372.27894736842103</v>
      </c>
    </row>
    <row r="586" spans="1:31" ht="12.75" customHeight="1" x14ac:dyDescent="0.35">
      <c r="A586" s="17" t="s">
        <v>1469</v>
      </c>
      <c r="B586" s="17" t="s">
        <v>1470</v>
      </c>
      <c r="C586" s="17" t="s">
        <v>1471</v>
      </c>
      <c r="D586" s="18">
        <v>36342</v>
      </c>
      <c r="E586" s="17" t="s">
        <v>44</v>
      </c>
      <c r="F586" s="19">
        <v>0</v>
      </c>
      <c r="G586" s="17">
        <v>0</v>
      </c>
      <c r="H586" s="17">
        <v>0</v>
      </c>
      <c r="I586" s="20">
        <f t="shared" si="157"/>
        <v>0</v>
      </c>
      <c r="J586" s="21">
        <v>-56610</v>
      </c>
      <c r="K586" s="18">
        <v>44804</v>
      </c>
      <c r="L586" s="21">
        <v>-56610</v>
      </c>
      <c r="M586" s="21">
        <v>0</v>
      </c>
      <c r="N586" s="21">
        <v>0</v>
      </c>
      <c r="O586" s="21">
        <f t="shared" si="158"/>
        <v>0</v>
      </c>
      <c r="P586" s="21">
        <v>0</v>
      </c>
      <c r="Q586" s="21">
        <v>0</v>
      </c>
      <c r="S586" s="21">
        <f t="shared" si="162"/>
        <v>0</v>
      </c>
      <c r="T586" s="19">
        <v>0</v>
      </c>
      <c r="U586" s="19">
        <f t="shared" si="159"/>
        <v>0</v>
      </c>
      <c r="V586" s="22">
        <f t="shared" si="160"/>
        <v>0</v>
      </c>
      <c r="W586" s="5">
        <v>0</v>
      </c>
      <c r="X586" s="21">
        <v>0</v>
      </c>
      <c r="Y586" s="21">
        <f t="shared" si="166"/>
        <v>0</v>
      </c>
      <c r="Z586" s="21">
        <f t="shared" si="161"/>
        <v>0</v>
      </c>
      <c r="AA586" s="21">
        <f t="shared" si="167"/>
        <v>0</v>
      </c>
      <c r="AC586" s="5">
        <v>0</v>
      </c>
      <c r="AD586" s="5">
        <v>0</v>
      </c>
      <c r="AE586" s="5">
        <f t="shared" si="164"/>
        <v>0</v>
      </c>
    </row>
    <row r="587" spans="1:31" ht="12.75" customHeight="1" x14ac:dyDescent="0.35">
      <c r="A587" s="17" t="s">
        <v>1472</v>
      </c>
      <c r="B587" s="17" t="s">
        <v>1473</v>
      </c>
      <c r="C587" s="17" t="s">
        <v>1474</v>
      </c>
      <c r="D587" s="18">
        <v>36342</v>
      </c>
      <c r="E587" s="17" t="s">
        <v>44</v>
      </c>
      <c r="F587" s="19">
        <v>0</v>
      </c>
      <c r="G587" s="17">
        <v>0</v>
      </c>
      <c r="H587" s="17">
        <v>0</v>
      </c>
      <c r="I587" s="20">
        <f t="shared" si="157"/>
        <v>0</v>
      </c>
      <c r="J587" s="21">
        <v>56610</v>
      </c>
      <c r="K587" s="18">
        <v>44804</v>
      </c>
      <c r="L587" s="21">
        <v>8491</v>
      </c>
      <c r="M587" s="21">
        <v>48119</v>
      </c>
      <c r="N587" s="21">
        <v>0</v>
      </c>
      <c r="O587" s="21">
        <f t="shared" si="158"/>
        <v>0</v>
      </c>
      <c r="P587" s="21">
        <v>0</v>
      </c>
      <c r="Q587" s="21">
        <v>48119</v>
      </c>
      <c r="S587" s="21">
        <f t="shared" si="162"/>
        <v>48119</v>
      </c>
      <c r="T587" s="19">
        <v>0</v>
      </c>
      <c r="U587" s="19">
        <f t="shared" si="159"/>
        <v>0</v>
      </c>
      <c r="V587" s="22">
        <f t="shared" si="160"/>
        <v>0</v>
      </c>
      <c r="W587" s="5">
        <v>0</v>
      </c>
      <c r="X587" s="21">
        <v>0</v>
      </c>
      <c r="Y587" s="21">
        <f t="shared" si="166"/>
        <v>0</v>
      </c>
      <c r="Z587" s="21">
        <f t="shared" si="161"/>
        <v>48119</v>
      </c>
      <c r="AA587" s="21">
        <f t="shared" si="167"/>
        <v>0</v>
      </c>
      <c r="AC587" s="5">
        <v>0</v>
      </c>
      <c r="AD587" s="5">
        <v>0</v>
      </c>
      <c r="AE587" s="5">
        <f t="shared" si="164"/>
        <v>0</v>
      </c>
    </row>
    <row r="588" spans="1:31" ht="12.75" customHeight="1" x14ac:dyDescent="0.35">
      <c r="A588" s="17" t="s">
        <v>1475</v>
      </c>
      <c r="B588" s="17" t="s">
        <v>1476</v>
      </c>
      <c r="C588" s="17" t="s">
        <v>1474</v>
      </c>
      <c r="D588" s="18">
        <v>36342</v>
      </c>
      <c r="E588" s="17" t="s">
        <v>118</v>
      </c>
      <c r="F588" s="19">
        <v>50</v>
      </c>
      <c r="G588" s="17">
        <v>26</v>
      </c>
      <c r="H588" s="17">
        <v>10</v>
      </c>
      <c r="I588" s="20">
        <f t="shared" si="157"/>
        <v>322</v>
      </c>
      <c r="J588" s="21">
        <v>-56610</v>
      </c>
      <c r="K588" s="18">
        <v>44804</v>
      </c>
      <c r="L588" s="21">
        <v>-26228.799999999999</v>
      </c>
      <c r="M588" s="21">
        <v>-30381.200000000001</v>
      </c>
      <c r="N588" s="21">
        <v>-754.8</v>
      </c>
      <c r="O588" s="21">
        <f t="shared" si="158"/>
        <v>-377.4</v>
      </c>
      <c r="P588" s="21">
        <v>-1132.2</v>
      </c>
      <c r="Q588" s="21">
        <v>-30003.8</v>
      </c>
      <c r="S588" s="21">
        <f t="shared" si="162"/>
        <v>-31136</v>
      </c>
      <c r="T588" s="19">
        <v>62.5</v>
      </c>
      <c r="U588" s="19">
        <f t="shared" si="159"/>
        <v>12.5</v>
      </c>
      <c r="V588" s="22">
        <f t="shared" si="160"/>
        <v>150</v>
      </c>
      <c r="W588" s="5">
        <f t="shared" si="163"/>
        <v>480</v>
      </c>
      <c r="X588" s="21">
        <f t="shared" si="165"/>
        <v>-64.86666666666666</v>
      </c>
      <c r="Y588" s="21">
        <f t="shared" si="166"/>
        <v>-778.39999999999986</v>
      </c>
      <c r="Z588" s="21">
        <f t="shared" si="161"/>
        <v>-30357.599999999999</v>
      </c>
      <c r="AA588" s="21">
        <f t="shared" si="167"/>
        <v>-353.79999999999927</v>
      </c>
      <c r="AC588" s="5">
        <v>-778.39999999999986</v>
      </c>
      <c r="AD588" s="5">
        <v>0</v>
      </c>
      <c r="AE588" s="5">
        <f t="shared" si="164"/>
        <v>-778.39999999999986</v>
      </c>
    </row>
    <row r="589" spans="1:31" ht="12.75" customHeight="1" x14ac:dyDescent="0.35">
      <c r="A589" s="17" t="s">
        <v>1477</v>
      </c>
      <c r="B589" s="17" t="s">
        <v>1478</v>
      </c>
      <c r="C589" s="17" t="s">
        <v>1479</v>
      </c>
      <c r="D589" s="18">
        <v>39083</v>
      </c>
      <c r="E589" s="17" t="s">
        <v>118</v>
      </c>
      <c r="F589" s="19">
        <v>50</v>
      </c>
      <c r="G589" s="17">
        <v>34</v>
      </c>
      <c r="H589" s="17">
        <v>4</v>
      </c>
      <c r="I589" s="20">
        <f t="shared" si="157"/>
        <v>412</v>
      </c>
      <c r="J589" s="21">
        <v>190.97</v>
      </c>
      <c r="K589" s="18">
        <v>44804</v>
      </c>
      <c r="L589" s="21">
        <v>59.85</v>
      </c>
      <c r="M589" s="21">
        <v>131.12</v>
      </c>
      <c r="N589" s="21">
        <v>2.54</v>
      </c>
      <c r="O589" s="21">
        <f t="shared" si="158"/>
        <v>1.27</v>
      </c>
      <c r="P589" s="21">
        <v>3.82</v>
      </c>
      <c r="Q589" s="21">
        <v>129.84</v>
      </c>
      <c r="S589" s="21">
        <f t="shared" si="162"/>
        <v>133.66</v>
      </c>
      <c r="T589" s="19">
        <v>62.5</v>
      </c>
      <c r="U589" s="19">
        <f t="shared" si="159"/>
        <v>12.5</v>
      </c>
      <c r="V589" s="22">
        <f t="shared" si="160"/>
        <v>150</v>
      </c>
      <c r="W589" s="5">
        <f t="shared" si="163"/>
        <v>570</v>
      </c>
      <c r="X589" s="21">
        <f t="shared" si="165"/>
        <v>0.23449122807017544</v>
      </c>
      <c r="Y589" s="21">
        <f t="shared" si="166"/>
        <v>2.8138947368421054</v>
      </c>
      <c r="Z589" s="21">
        <f t="shared" si="161"/>
        <v>130.84610526315788</v>
      </c>
      <c r="AA589" s="21">
        <f t="shared" si="167"/>
        <v>1.0061052631578775</v>
      </c>
      <c r="AC589" s="5">
        <v>2.8138947368421054</v>
      </c>
      <c r="AD589" s="5">
        <v>0</v>
      </c>
      <c r="AE589" s="5">
        <f t="shared" si="164"/>
        <v>2.8138947368421054</v>
      </c>
    </row>
    <row r="590" spans="1:31" ht="12.75" customHeight="1" x14ac:dyDescent="0.35">
      <c r="A590" s="17" t="s">
        <v>1480</v>
      </c>
      <c r="B590" s="17" t="s">
        <v>1481</v>
      </c>
      <c r="C590" s="17" t="s">
        <v>626</v>
      </c>
      <c r="D590" s="18">
        <v>39083</v>
      </c>
      <c r="E590" s="17" t="s">
        <v>118</v>
      </c>
      <c r="F590" s="19">
        <v>50</v>
      </c>
      <c r="G590" s="17">
        <v>34</v>
      </c>
      <c r="H590" s="17">
        <v>4</v>
      </c>
      <c r="I590" s="20">
        <f t="shared" si="157"/>
        <v>412</v>
      </c>
      <c r="J590" s="21">
        <v>921.63</v>
      </c>
      <c r="K590" s="18">
        <v>44804</v>
      </c>
      <c r="L590" s="21">
        <v>288.74</v>
      </c>
      <c r="M590" s="21">
        <v>632.89</v>
      </c>
      <c r="N590" s="21">
        <v>12.28</v>
      </c>
      <c r="O590" s="21">
        <f t="shared" si="158"/>
        <v>6.14</v>
      </c>
      <c r="P590" s="21">
        <v>18.43</v>
      </c>
      <c r="Q590" s="21">
        <v>626.74</v>
      </c>
      <c r="S590" s="21">
        <f t="shared" si="162"/>
        <v>645.16999999999996</v>
      </c>
      <c r="T590" s="19">
        <v>62.5</v>
      </c>
      <c r="U590" s="19">
        <f t="shared" si="159"/>
        <v>12.5</v>
      </c>
      <c r="V590" s="22">
        <f t="shared" si="160"/>
        <v>150</v>
      </c>
      <c r="W590" s="5">
        <f t="shared" si="163"/>
        <v>570</v>
      </c>
      <c r="X590" s="21">
        <f t="shared" si="165"/>
        <v>1.131877192982456</v>
      </c>
      <c r="Y590" s="21">
        <f t="shared" si="166"/>
        <v>13.582526315789472</v>
      </c>
      <c r="Z590" s="21">
        <f t="shared" si="161"/>
        <v>631.58747368421052</v>
      </c>
      <c r="AA590" s="21">
        <f t="shared" si="167"/>
        <v>4.8474736842105131</v>
      </c>
      <c r="AC590" s="5">
        <v>13.582526315789472</v>
      </c>
      <c r="AD590" s="5">
        <v>0</v>
      </c>
      <c r="AE590" s="5">
        <f t="shared" si="164"/>
        <v>13.582526315789472</v>
      </c>
    </row>
    <row r="591" spans="1:31" ht="12.75" customHeight="1" x14ac:dyDescent="0.35">
      <c r="A591" s="17" t="s">
        <v>1482</v>
      </c>
      <c r="B591" s="17" t="s">
        <v>1483</v>
      </c>
      <c r="C591" s="17" t="s">
        <v>1043</v>
      </c>
      <c r="D591" s="18">
        <v>39083</v>
      </c>
      <c r="E591" s="17" t="s">
        <v>118</v>
      </c>
      <c r="F591" s="19">
        <v>50</v>
      </c>
      <c r="G591" s="17">
        <v>34</v>
      </c>
      <c r="H591" s="17">
        <v>4</v>
      </c>
      <c r="I591" s="20">
        <f t="shared" si="157"/>
        <v>412</v>
      </c>
      <c r="J591" s="21">
        <v>5657.07</v>
      </c>
      <c r="K591" s="18">
        <v>44804</v>
      </c>
      <c r="L591" s="21">
        <v>1772.53</v>
      </c>
      <c r="M591" s="21">
        <v>3884.54</v>
      </c>
      <c r="N591" s="21">
        <v>75.42</v>
      </c>
      <c r="O591" s="21">
        <f t="shared" si="158"/>
        <v>37.71</v>
      </c>
      <c r="P591" s="21">
        <v>113.14</v>
      </c>
      <c r="Q591" s="21">
        <v>3846.82</v>
      </c>
      <c r="S591" s="21">
        <f t="shared" si="162"/>
        <v>3959.96</v>
      </c>
      <c r="T591" s="19">
        <v>62.5</v>
      </c>
      <c r="U591" s="19">
        <f t="shared" si="159"/>
        <v>12.5</v>
      </c>
      <c r="V591" s="22">
        <f t="shared" si="160"/>
        <v>150</v>
      </c>
      <c r="W591" s="5">
        <f t="shared" si="163"/>
        <v>570</v>
      </c>
      <c r="X591" s="21">
        <f t="shared" si="165"/>
        <v>6.9472982456140349</v>
      </c>
      <c r="Y591" s="21">
        <f t="shared" si="166"/>
        <v>83.367578947368415</v>
      </c>
      <c r="Z591" s="21">
        <f t="shared" si="161"/>
        <v>3876.5924210526318</v>
      </c>
      <c r="AA591" s="21">
        <f t="shared" si="167"/>
        <v>29.772421052631671</v>
      </c>
      <c r="AC591" s="5">
        <v>83.367578947368415</v>
      </c>
      <c r="AD591" s="5">
        <v>0</v>
      </c>
      <c r="AE591" s="5">
        <f t="shared" si="164"/>
        <v>83.367578947368415</v>
      </c>
    </row>
    <row r="592" spans="1:31" ht="12.75" customHeight="1" x14ac:dyDescent="0.35">
      <c r="A592" s="17" t="s">
        <v>1484</v>
      </c>
      <c r="B592" s="17" t="s">
        <v>1485</v>
      </c>
      <c r="C592" s="17" t="s">
        <v>1486</v>
      </c>
      <c r="D592" s="18">
        <v>39083</v>
      </c>
      <c r="E592" s="17" t="s">
        <v>118</v>
      </c>
      <c r="F592" s="19">
        <v>50</v>
      </c>
      <c r="G592" s="17">
        <v>34</v>
      </c>
      <c r="H592" s="17">
        <v>4</v>
      </c>
      <c r="I592" s="20">
        <f t="shared" si="157"/>
        <v>412</v>
      </c>
      <c r="J592" s="21">
        <v>-300</v>
      </c>
      <c r="K592" s="18">
        <v>44804</v>
      </c>
      <c r="L592" s="21">
        <v>-94</v>
      </c>
      <c r="M592" s="21">
        <v>-206</v>
      </c>
      <c r="N592" s="21">
        <v>-4</v>
      </c>
      <c r="O592" s="21">
        <f t="shared" si="158"/>
        <v>-2</v>
      </c>
      <c r="P592" s="21">
        <v>-6</v>
      </c>
      <c r="Q592" s="21">
        <v>-204</v>
      </c>
      <c r="S592" s="21">
        <f t="shared" si="162"/>
        <v>-210</v>
      </c>
      <c r="T592" s="19">
        <v>62.5</v>
      </c>
      <c r="U592" s="19">
        <f t="shared" si="159"/>
        <v>12.5</v>
      </c>
      <c r="V592" s="22">
        <f t="shared" si="160"/>
        <v>150</v>
      </c>
      <c r="W592" s="5">
        <f t="shared" si="163"/>
        <v>570</v>
      </c>
      <c r="X592" s="21">
        <f t="shared" si="165"/>
        <v>-0.36842105263157893</v>
      </c>
      <c r="Y592" s="21">
        <f t="shared" si="166"/>
        <v>-4.4210526315789469</v>
      </c>
      <c r="Z592" s="21">
        <f t="shared" si="161"/>
        <v>-205.57894736842104</v>
      </c>
      <c r="AA592" s="21">
        <f t="shared" si="167"/>
        <v>-1.5789473684210407</v>
      </c>
      <c r="AC592" s="5">
        <v>-4.4210526315789469</v>
      </c>
      <c r="AD592" s="5">
        <v>0</v>
      </c>
      <c r="AE592" s="5">
        <f t="shared" si="164"/>
        <v>-4.4210526315789469</v>
      </c>
    </row>
    <row r="593" spans="1:31" ht="12.75" customHeight="1" x14ac:dyDescent="0.35">
      <c r="A593" s="17" t="s">
        <v>1487</v>
      </c>
      <c r="B593" s="17" t="s">
        <v>1488</v>
      </c>
      <c r="C593" s="17" t="s">
        <v>1489</v>
      </c>
      <c r="D593" s="18">
        <v>39173</v>
      </c>
      <c r="E593" s="17" t="s">
        <v>118</v>
      </c>
      <c r="F593" s="19">
        <v>50</v>
      </c>
      <c r="G593" s="17">
        <v>34</v>
      </c>
      <c r="H593" s="17">
        <v>7</v>
      </c>
      <c r="I593" s="20">
        <f t="shared" si="157"/>
        <v>415</v>
      </c>
      <c r="J593" s="21">
        <v>313.72000000000003</v>
      </c>
      <c r="K593" s="18">
        <v>44804</v>
      </c>
      <c r="L593" s="21">
        <v>96.81</v>
      </c>
      <c r="M593" s="21">
        <v>216.91</v>
      </c>
      <c r="N593" s="21">
        <v>4.18</v>
      </c>
      <c r="O593" s="21">
        <f t="shared" si="158"/>
        <v>2.09</v>
      </c>
      <c r="P593" s="21">
        <v>6.28</v>
      </c>
      <c r="Q593" s="21">
        <v>214.81</v>
      </c>
      <c r="S593" s="21">
        <f t="shared" si="162"/>
        <v>221.09</v>
      </c>
      <c r="T593" s="19">
        <v>62.5</v>
      </c>
      <c r="U593" s="19">
        <f t="shared" si="159"/>
        <v>12.5</v>
      </c>
      <c r="V593" s="22">
        <f t="shared" si="160"/>
        <v>150</v>
      </c>
      <c r="W593" s="5">
        <f t="shared" si="163"/>
        <v>573</v>
      </c>
      <c r="X593" s="21">
        <f t="shared" si="165"/>
        <v>0.38584642233856892</v>
      </c>
      <c r="Y593" s="21">
        <f t="shared" si="166"/>
        <v>4.630157068062827</v>
      </c>
      <c r="Z593" s="21">
        <f t="shared" si="161"/>
        <v>216.45984293193717</v>
      </c>
      <c r="AA593" s="21">
        <f t="shared" si="167"/>
        <v>1.6498429319371724</v>
      </c>
      <c r="AC593" s="5">
        <v>4.630157068062827</v>
      </c>
      <c r="AD593" s="5">
        <v>0</v>
      </c>
      <c r="AE593" s="5">
        <f t="shared" si="164"/>
        <v>4.630157068062827</v>
      </c>
    </row>
    <row r="594" spans="1:31" ht="12.75" customHeight="1" x14ac:dyDescent="0.35">
      <c r="A594" s="17" t="s">
        <v>1490</v>
      </c>
      <c r="B594" s="17" t="s">
        <v>1491</v>
      </c>
      <c r="C594" s="17" t="s">
        <v>1492</v>
      </c>
      <c r="D594" s="18">
        <v>39173</v>
      </c>
      <c r="E594" s="17" t="s">
        <v>118</v>
      </c>
      <c r="F594" s="19">
        <v>50</v>
      </c>
      <c r="G594" s="17">
        <v>34</v>
      </c>
      <c r="H594" s="17">
        <v>7</v>
      </c>
      <c r="I594" s="20">
        <f t="shared" si="157"/>
        <v>415</v>
      </c>
      <c r="J594" s="21">
        <v>697.1</v>
      </c>
      <c r="K594" s="18">
        <v>44804</v>
      </c>
      <c r="L594" s="21">
        <v>214.78</v>
      </c>
      <c r="M594" s="21">
        <v>482.32</v>
      </c>
      <c r="N594" s="21">
        <v>9.2899999999999991</v>
      </c>
      <c r="O594" s="21">
        <f t="shared" si="158"/>
        <v>4.6449999999999996</v>
      </c>
      <c r="P594" s="21">
        <v>13.94</v>
      </c>
      <c r="Q594" s="21">
        <v>477.67</v>
      </c>
      <c r="S594" s="21">
        <f t="shared" si="162"/>
        <v>491.61</v>
      </c>
      <c r="T594" s="19">
        <v>62.5</v>
      </c>
      <c r="U594" s="19">
        <f t="shared" si="159"/>
        <v>12.5</v>
      </c>
      <c r="V594" s="22">
        <f t="shared" si="160"/>
        <v>150</v>
      </c>
      <c r="W594" s="5">
        <f t="shared" si="163"/>
        <v>573</v>
      </c>
      <c r="X594" s="21">
        <f t="shared" si="165"/>
        <v>0.85795811518324605</v>
      </c>
      <c r="Y594" s="21">
        <f t="shared" si="166"/>
        <v>10.295497382198953</v>
      </c>
      <c r="Z594" s="21">
        <f t="shared" si="161"/>
        <v>481.31450261780105</v>
      </c>
      <c r="AA594" s="21">
        <f t="shared" si="167"/>
        <v>3.644502617801038</v>
      </c>
      <c r="AC594" s="5">
        <v>10.295497382198953</v>
      </c>
      <c r="AD594" s="5">
        <v>0</v>
      </c>
      <c r="AE594" s="5">
        <f t="shared" si="164"/>
        <v>10.295497382198953</v>
      </c>
    </row>
    <row r="595" spans="1:31" ht="12.75" customHeight="1" x14ac:dyDescent="0.35">
      <c r="A595" s="17" t="s">
        <v>1493</v>
      </c>
      <c r="B595" s="17" t="s">
        <v>1494</v>
      </c>
      <c r="C595" s="17" t="s">
        <v>1043</v>
      </c>
      <c r="D595" s="18">
        <v>39173</v>
      </c>
      <c r="E595" s="17" t="s">
        <v>118</v>
      </c>
      <c r="F595" s="19">
        <v>50</v>
      </c>
      <c r="G595" s="17">
        <v>34</v>
      </c>
      <c r="H595" s="17">
        <v>7</v>
      </c>
      <c r="I595" s="20">
        <f t="shared" si="157"/>
        <v>415</v>
      </c>
      <c r="J595" s="21">
        <v>4647.57</v>
      </c>
      <c r="K595" s="18">
        <v>44804</v>
      </c>
      <c r="L595" s="21">
        <v>1432.98</v>
      </c>
      <c r="M595" s="21">
        <v>3214.59</v>
      </c>
      <c r="N595" s="21">
        <v>61.96</v>
      </c>
      <c r="O595" s="21">
        <f t="shared" si="158"/>
        <v>30.98</v>
      </c>
      <c r="P595" s="21">
        <v>92.95</v>
      </c>
      <c r="Q595" s="21">
        <v>3183.6</v>
      </c>
      <c r="S595" s="21">
        <f t="shared" si="162"/>
        <v>3276.55</v>
      </c>
      <c r="T595" s="19">
        <v>62.5</v>
      </c>
      <c r="U595" s="19">
        <f t="shared" si="159"/>
        <v>12.5</v>
      </c>
      <c r="V595" s="22">
        <f t="shared" si="160"/>
        <v>150</v>
      </c>
      <c r="W595" s="5">
        <f t="shared" si="163"/>
        <v>573</v>
      </c>
      <c r="X595" s="21">
        <f t="shared" si="165"/>
        <v>5.7182373472949388</v>
      </c>
      <c r="Y595" s="21">
        <f t="shared" si="166"/>
        <v>68.618848167539269</v>
      </c>
      <c r="Z595" s="21">
        <f t="shared" si="161"/>
        <v>3207.9311518324607</v>
      </c>
      <c r="AA595" s="21">
        <f t="shared" si="167"/>
        <v>24.331151832460819</v>
      </c>
      <c r="AC595" s="5">
        <v>68.618848167539269</v>
      </c>
      <c r="AD595" s="5">
        <v>0</v>
      </c>
      <c r="AE595" s="5">
        <f t="shared" si="164"/>
        <v>68.618848167539269</v>
      </c>
    </row>
    <row r="596" spans="1:31" ht="12.75" customHeight="1" x14ac:dyDescent="0.35">
      <c r="A596" s="17" t="s">
        <v>1495</v>
      </c>
      <c r="B596" s="17" t="s">
        <v>1496</v>
      </c>
      <c r="C596" s="17" t="s">
        <v>1046</v>
      </c>
      <c r="D596" s="18">
        <v>39173</v>
      </c>
      <c r="E596" s="17" t="s">
        <v>118</v>
      </c>
      <c r="F596" s="19">
        <v>50</v>
      </c>
      <c r="G596" s="17">
        <v>34</v>
      </c>
      <c r="H596" s="17">
        <v>7</v>
      </c>
      <c r="I596" s="20">
        <f t="shared" si="157"/>
        <v>415</v>
      </c>
      <c r="J596" s="21">
        <v>506.75</v>
      </c>
      <c r="K596" s="18">
        <v>44804</v>
      </c>
      <c r="L596" s="21">
        <v>156.33000000000001</v>
      </c>
      <c r="M596" s="21">
        <v>350.42</v>
      </c>
      <c r="N596" s="21">
        <v>6.76</v>
      </c>
      <c r="O596" s="21">
        <f t="shared" si="158"/>
        <v>3.38</v>
      </c>
      <c r="P596" s="21">
        <v>10.14</v>
      </c>
      <c r="Q596" s="21">
        <v>347.04</v>
      </c>
      <c r="S596" s="21">
        <f t="shared" si="162"/>
        <v>357.18</v>
      </c>
      <c r="T596" s="19">
        <v>62.5</v>
      </c>
      <c r="U596" s="19">
        <f t="shared" si="159"/>
        <v>12.5</v>
      </c>
      <c r="V596" s="22">
        <f t="shared" si="160"/>
        <v>150</v>
      </c>
      <c r="W596" s="5">
        <f t="shared" si="163"/>
        <v>573</v>
      </c>
      <c r="X596" s="21">
        <f t="shared" si="165"/>
        <v>0.62335078534031418</v>
      </c>
      <c r="Y596" s="21">
        <f t="shared" si="166"/>
        <v>7.4802094240837702</v>
      </c>
      <c r="Z596" s="21">
        <f t="shared" si="161"/>
        <v>349.69979057591621</v>
      </c>
      <c r="AA596" s="21">
        <f t="shared" si="167"/>
        <v>2.6597905759161904</v>
      </c>
      <c r="AC596" s="5">
        <v>7.4802094240837702</v>
      </c>
      <c r="AD596" s="5">
        <v>0</v>
      </c>
      <c r="AE596" s="5">
        <f t="shared" si="164"/>
        <v>7.4802094240837702</v>
      </c>
    </row>
    <row r="597" spans="1:31" ht="12.75" customHeight="1" x14ac:dyDescent="0.35">
      <c r="A597" s="17" t="s">
        <v>1497</v>
      </c>
      <c r="B597" s="17" t="s">
        <v>1498</v>
      </c>
      <c r="C597" s="17" t="s">
        <v>1499</v>
      </c>
      <c r="D597" s="18">
        <v>39264</v>
      </c>
      <c r="E597" s="17" t="s">
        <v>118</v>
      </c>
      <c r="F597" s="19">
        <v>50</v>
      </c>
      <c r="G597" s="17">
        <v>34</v>
      </c>
      <c r="H597" s="17">
        <v>10</v>
      </c>
      <c r="I597" s="20">
        <f t="shared" si="157"/>
        <v>418</v>
      </c>
      <c r="J597" s="21">
        <v>9347.7099999999991</v>
      </c>
      <c r="K597" s="18">
        <v>44804</v>
      </c>
      <c r="L597" s="21">
        <v>2835.56</v>
      </c>
      <c r="M597" s="21">
        <v>6512.15</v>
      </c>
      <c r="N597" s="21">
        <v>124.64</v>
      </c>
      <c r="O597" s="21">
        <f t="shared" si="158"/>
        <v>62.32</v>
      </c>
      <c r="P597" s="21">
        <v>186.96</v>
      </c>
      <c r="Q597" s="21">
        <v>6449.83</v>
      </c>
      <c r="S597" s="21">
        <f t="shared" si="162"/>
        <v>6636.79</v>
      </c>
      <c r="T597" s="19">
        <v>62.5</v>
      </c>
      <c r="U597" s="19">
        <f t="shared" si="159"/>
        <v>12.5</v>
      </c>
      <c r="V597" s="22">
        <f t="shared" si="160"/>
        <v>150</v>
      </c>
      <c r="W597" s="5">
        <f t="shared" si="163"/>
        <v>576</v>
      </c>
      <c r="X597" s="21">
        <f t="shared" si="165"/>
        <v>11.522204861111112</v>
      </c>
      <c r="Y597" s="21">
        <f t="shared" si="166"/>
        <v>138.26645833333333</v>
      </c>
      <c r="Z597" s="21">
        <f t="shared" si="161"/>
        <v>6498.5235416666665</v>
      </c>
      <c r="AA597" s="21">
        <f t="shared" si="167"/>
        <v>48.693541666666533</v>
      </c>
      <c r="AC597" s="5">
        <v>138.26645833333333</v>
      </c>
      <c r="AD597" s="5">
        <v>0</v>
      </c>
      <c r="AE597" s="5">
        <f t="shared" si="164"/>
        <v>138.26645833333333</v>
      </c>
    </row>
    <row r="598" spans="1:31" ht="12.75" customHeight="1" x14ac:dyDescent="0.35">
      <c r="A598" s="17" t="s">
        <v>1500</v>
      </c>
      <c r="B598" s="17" t="s">
        <v>1501</v>
      </c>
      <c r="C598" s="17" t="s">
        <v>892</v>
      </c>
      <c r="D598" s="18">
        <v>39264</v>
      </c>
      <c r="E598" s="17" t="s">
        <v>118</v>
      </c>
      <c r="F598" s="19">
        <v>50</v>
      </c>
      <c r="G598" s="17">
        <v>34</v>
      </c>
      <c r="H598" s="17">
        <v>10</v>
      </c>
      <c r="I598" s="20">
        <f t="shared" si="157"/>
        <v>418</v>
      </c>
      <c r="J598" s="21">
        <v>12802.64</v>
      </c>
      <c r="K598" s="18">
        <v>44804</v>
      </c>
      <c r="L598" s="21">
        <v>3883.44</v>
      </c>
      <c r="M598" s="21">
        <v>8919.2000000000007</v>
      </c>
      <c r="N598" s="21">
        <v>170.7</v>
      </c>
      <c r="O598" s="21">
        <f t="shared" si="158"/>
        <v>85.35</v>
      </c>
      <c r="P598" s="21">
        <v>256.05</v>
      </c>
      <c r="Q598" s="21">
        <v>8833.85</v>
      </c>
      <c r="S598" s="21">
        <f t="shared" si="162"/>
        <v>9089.9000000000015</v>
      </c>
      <c r="T598" s="19">
        <v>62.5</v>
      </c>
      <c r="U598" s="19">
        <f t="shared" si="159"/>
        <v>12.5</v>
      </c>
      <c r="V598" s="22">
        <f t="shared" si="160"/>
        <v>150</v>
      </c>
      <c r="W598" s="5">
        <f t="shared" si="163"/>
        <v>576</v>
      </c>
      <c r="X598" s="21">
        <f t="shared" si="165"/>
        <v>15.781076388888891</v>
      </c>
      <c r="Y598" s="21">
        <f t="shared" si="166"/>
        <v>189.3729166666667</v>
      </c>
      <c r="Z598" s="21">
        <f t="shared" si="161"/>
        <v>8900.5270833333343</v>
      </c>
      <c r="AA598" s="21">
        <f t="shared" si="167"/>
        <v>66.67708333333394</v>
      </c>
      <c r="AC598" s="5">
        <v>189.3729166666667</v>
      </c>
      <c r="AD598" s="5">
        <v>0</v>
      </c>
      <c r="AE598" s="5">
        <f t="shared" si="164"/>
        <v>189.3729166666667</v>
      </c>
    </row>
    <row r="599" spans="1:31" ht="12.75" customHeight="1" x14ac:dyDescent="0.35">
      <c r="A599" s="17" t="s">
        <v>1502</v>
      </c>
      <c r="B599" s="17" t="s">
        <v>1503</v>
      </c>
      <c r="C599" s="17" t="s">
        <v>669</v>
      </c>
      <c r="D599" s="18">
        <v>39264</v>
      </c>
      <c r="E599" s="17" t="s">
        <v>118</v>
      </c>
      <c r="F599" s="19">
        <v>50</v>
      </c>
      <c r="G599" s="17">
        <v>34</v>
      </c>
      <c r="H599" s="17">
        <v>10</v>
      </c>
      <c r="I599" s="20">
        <f t="shared" si="157"/>
        <v>418</v>
      </c>
      <c r="J599" s="21">
        <v>2344.67</v>
      </c>
      <c r="K599" s="18">
        <v>44804</v>
      </c>
      <c r="L599" s="21">
        <v>711.18</v>
      </c>
      <c r="M599" s="21">
        <v>1633.49</v>
      </c>
      <c r="N599" s="21">
        <v>31.26</v>
      </c>
      <c r="O599" s="21">
        <f t="shared" si="158"/>
        <v>15.63</v>
      </c>
      <c r="P599" s="21">
        <v>46.89</v>
      </c>
      <c r="Q599" s="21">
        <v>1617.86</v>
      </c>
      <c r="S599" s="21">
        <f t="shared" si="162"/>
        <v>1664.75</v>
      </c>
      <c r="T599" s="19">
        <v>62.5</v>
      </c>
      <c r="U599" s="19">
        <f t="shared" si="159"/>
        <v>12.5</v>
      </c>
      <c r="V599" s="22">
        <f t="shared" si="160"/>
        <v>150</v>
      </c>
      <c r="W599" s="5">
        <f t="shared" si="163"/>
        <v>576</v>
      </c>
      <c r="X599" s="21">
        <f t="shared" si="165"/>
        <v>2.8901909722222223</v>
      </c>
      <c r="Y599" s="21">
        <f t="shared" si="166"/>
        <v>34.682291666666671</v>
      </c>
      <c r="Z599" s="21">
        <f t="shared" si="161"/>
        <v>1630.0677083333333</v>
      </c>
      <c r="AA599" s="21">
        <f t="shared" si="167"/>
        <v>12.207708333333358</v>
      </c>
      <c r="AC599" s="5">
        <v>34.682291666666671</v>
      </c>
      <c r="AD599" s="5">
        <v>0</v>
      </c>
      <c r="AE599" s="5">
        <f t="shared" si="164"/>
        <v>34.682291666666671</v>
      </c>
    </row>
    <row r="600" spans="1:31" ht="12.75" customHeight="1" x14ac:dyDescent="0.35">
      <c r="A600" s="17" t="s">
        <v>1504</v>
      </c>
      <c r="B600" s="17" t="s">
        <v>1505</v>
      </c>
      <c r="C600" s="17" t="s">
        <v>507</v>
      </c>
      <c r="D600" s="18">
        <v>39264</v>
      </c>
      <c r="E600" s="17" t="s">
        <v>118</v>
      </c>
      <c r="F600" s="19">
        <v>50</v>
      </c>
      <c r="G600" s="17">
        <v>34</v>
      </c>
      <c r="H600" s="17">
        <v>10</v>
      </c>
      <c r="I600" s="20">
        <f t="shared" si="157"/>
        <v>418</v>
      </c>
      <c r="J600" s="21">
        <v>1401.84</v>
      </c>
      <c r="K600" s="18">
        <v>44804</v>
      </c>
      <c r="L600" s="21">
        <v>425.28</v>
      </c>
      <c r="M600" s="21">
        <v>976.56</v>
      </c>
      <c r="N600" s="21">
        <v>18.690000000000001</v>
      </c>
      <c r="O600" s="21">
        <f t="shared" si="158"/>
        <v>9.3450000000000006</v>
      </c>
      <c r="P600" s="21">
        <v>28.04</v>
      </c>
      <c r="Q600" s="21">
        <v>967.21</v>
      </c>
      <c r="S600" s="21">
        <f t="shared" si="162"/>
        <v>995.25</v>
      </c>
      <c r="T600" s="19">
        <v>62.5</v>
      </c>
      <c r="U600" s="19">
        <f t="shared" si="159"/>
        <v>12.5</v>
      </c>
      <c r="V600" s="22">
        <f t="shared" si="160"/>
        <v>150</v>
      </c>
      <c r="W600" s="5">
        <f t="shared" si="163"/>
        <v>576</v>
      </c>
      <c r="X600" s="21">
        <f t="shared" si="165"/>
        <v>1.7278645833333333</v>
      </c>
      <c r="Y600" s="21">
        <f t="shared" si="166"/>
        <v>20.734375</v>
      </c>
      <c r="Z600" s="21">
        <f t="shared" si="161"/>
        <v>974.515625</v>
      </c>
      <c r="AA600" s="21">
        <f t="shared" si="167"/>
        <v>7.3056249999999636</v>
      </c>
      <c r="AC600" s="5">
        <v>20.734375</v>
      </c>
      <c r="AD600" s="5">
        <v>0</v>
      </c>
      <c r="AE600" s="5">
        <f t="shared" si="164"/>
        <v>20.734375</v>
      </c>
    </row>
    <row r="601" spans="1:31" ht="12.75" customHeight="1" x14ac:dyDescent="0.35">
      <c r="A601" s="17" t="s">
        <v>1506</v>
      </c>
      <c r="B601" s="17" t="s">
        <v>1507</v>
      </c>
      <c r="C601" s="17" t="s">
        <v>1508</v>
      </c>
      <c r="D601" s="18">
        <v>39264</v>
      </c>
      <c r="E601" s="17" t="s">
        <v>118</v>
      </c>
      <c r="F601" s="19">
        <v>50</v>
      </c>
      <c r="G601" s="17">
        <v>34</v>
      </c>
      <c r="H601" s="17">
        <v>10</v>
      </c>
      <c r="I601" s="20">
        <f t="shared" si="157"/>
        <v>418</v>
      </c>
      <c r="J601" s="21">
        <v>2208.21</v>
      </c>
      <c r="K601" s="18">
        <v>44804</v>
      </c>
      <c r="L601" s="21">
        <v>669.9</v>
      </c>
      <c r="M601" s="21">
        <v>1538.31</v>
      </c>
      <c r="N601" s="21">
        <v>29.44</v>
      </c>
      <c r="O601" s="21">
        <f t="shared" si="158"/>
        <v>14.72</v>
      </c>
      <c r="P601" s="21">
        <v>44.17</v>
      </c>
      <c r="Q601" s="21">
        <v>1523.58</v>
      </c>
      <c r="S601" s="21">
        <f t="shared" si="162"/>
        <v>1567.75</v>
      </c>
      <c r="T601" s="19">
        <v>62.5</v>
      </c>
      <c r="U601" s="19">
        <f t="shared" si="159"/>
        <v>12.5</v>
      </c>
      <c r="V601" s="22">
        <f t="shared" si="160"/>
        <v>150</v>
      </c>
      <c r="W601" s="5">
        <f t="shared" si="163"/>
        <v>576</v>
      </c>
      <c r="X601" s="21">
        <f t="shared" si="165"/>
        <v>2.7217881944444446</v>
      </c>
      <c r="Y601" s="21">
        <f t="shared" si="166"/>
        <v>32.661458333333336</v>
      </c>
      <c r="Z601" s="21">
        <f t="shared" si="161"/>
        <v>1535.0885416666667</v>
      </c>
      <c r="AA601" s="21">
        <f t="shared" si="167"/>
        <v>11.508541666666815</v>
      </c>
      <c r="AC601" s="5">
        <v>32.661458333333336</v>
      </c>
      <c r="AD601" s="5">
        <v>0</v>
      </c>
      <c r="AE601" s="5">
        <f t="shared" si="164"/>
        <v>32.661458333333336</v>
      </c>
    </row>
    <row r="602" spans="1:31" ht="12.75" customHeight="1" x14ac:dyDescent="0.35">
      <c r="A602" s="17" t="s">
        <v>1509</v>
      </c>
      <c r="B602" s="17" t="s">
        <v>1510</v>
      </c>
      <c r="C602" s="17" t="s">
        <v>1511</v>
      </c>
      <c r="D602" s="18">
        <v>39264</v>
      </c>
      <c r="E602" s="17" t="s">
        <v>118</v>
      </c>
      <c r="F602" s="19">
        <v>50</v>
      </c>
      <c r="G602" s="17">
        <v>34</v>
      </c>
      <c r="H602" s="17">
        <v>10</v>
      </c>
      <c r="I602" s="20">
        <f t="shared" si="157"/>
        <v>418</v>
      </c>
      <c r="J602" s="21">
        <v>2096.56</v>
      </c>
      <c r="K602" s="18">
        <v>44804</v>
      </c>
      <c r="L602" s="21">
        <v>635.94000000000005</v>
      </c>
      <c r="M602" s="21">
        <v>1460.62</v>
      </c>
      <c r="N602" s="21">
        <v>27.95</v>
      </c>
      <c r="O602" s="21">
        <f t="shared" si="158"/>
        <v>13.975</v>
      </c>
      <c r="P602" s="21">
        <v>41.93</v>
      </c>
      <c r="Q602" s="21">
        <v>1446.64</v>
      </c>
      <c r="S602" s="21">
        <f t="shared" si="162"/>
        <v>1488.57</v>
      </c>
      <c r="T602" s="19">
        <v>62.5</v>
      </c>
      <c r="U602" s="19">
        <f t="shared" si="159"/>
        <v>12.5</v>
      </c>
      <c r="V602" s="22">
        <f t="shared" si="160"/>
        <v>150</v>
      </c>
      <c r="W602" s="5">
        <f t="shared" si="163"/>
        <v>576</v>
      </c>
      <c r="X602" s="21">
        <f t="shared" si="165"/>
        <v>2.5843229166666664</v>
      </c>
      <c r="Y602" s="21">
        <f t="shared" si="166"/>
        <v>31.011874999999996</v>
      </c>
      <c r="Z602" s="21">
        <f t="shared" si="161"/>
        <v>1457.558125</v>
      </c>
      <c r="AA602" s="21">
        <f t="shared" si="167"/>
        <v>10.918124999999918</v>
      </c>
      <c r="AC602" s="5">
        <v>31.011874999999996</v>
      </c>
      <c r="AD602" s="5">
        <v>0</v>
      </c>
      <c r="AE602" s="5">
        <f t="shared" si="164"/>
        <v>31.011874999999996</v>
      </c>
    </row>
    <row r="603" spans="1:31" ht="12.75" customHeight="1" x14ac:dyDescent="0.35">
      <c r="A603" s="17" t="s">
        <v>1512</v>
      </c>
      <c r="B603" s="17" t="s">
        <v>1513</v>
      </c>
      <c r="C603" s="17" t="s">
        <v>1514</v>
      </c>
      <c r="D603" s="18">
        <v>39264</v>
      </c>
      <c r="E603" s="17" t="s">
        <v>118</v>
      </c>
      <c r="F603" s="19">
        <v>50</v>
      </c>
      <c r="G603" s="17">
        <v>34</v>
      </c>
      <c r="H603" s="17">
        <v>10</v>
      </c>
      <c r="I603" s="20">
        <f t="shared" si="157"/>
        <v>418</v>
      </c>
      <c r="J603" s="21">
        <v>15550.76</v>
      </c>
      <c r="K603" s="18">
        <v>44804</v>
      </c>
      <c r="L603" s="21">
        <v>4717.1400000000003</v>
      </c>
      <c r="M603" s="21">
        <v>10833.62</v>
      </c>
      <c r="N603" s="21">
        <v>207.34</v>
      </c>
      <c r="O603" s="21">
        <f t="shared" si="158"/>
        <v>103.67</v>
      </c>
      <c r="P603" s="21">
        <v>311.02</v>
      </c>
      <c r="Q603" s="21">
        <v>10729.94</v>
      </c>
      <c r="S603" s="21">
        <f t="shared" si="162"/>
        <v>11040.960000000001</v>
      </c>
      <c r="T603" s="19">
        <v>62.5</v>
      </c>
      <c r="U603" s="19">
        <f t="shared" si="159"/>
        <v>12.5</v>
      </c>
      <c r="V603" s="22">
        <f t="shared" si="160"/>
        <v>150</v>
      </c>
      <c r="W603" s="5">
        <f t="shared" si="163"/>
        <v>576</v>
      </c>
      <c r="X603" s="21">
        <f t="shared" si="165"/>
        <v>19.168333333333337</v>
      </c>
      <c r="Y603" s="21">
        <f t="shared" si="166"/>
        <v>230.02000000000004</v>
      </c>
      <c r="Z603" s="21">
        <f t="shared" si="161"/>
        <v>10810.94</v>
      </c>
      <c r="AA603" s="21">
        <f t="shared" si="167"/>
        <v>81</v>
      </c>
      <c r="AC603" s="5">
        <v>230.02000000000004</v>
      </c>
      <c r="AD603" s="5">
        <v>0</v>
      </c>
      <c r="AE603" s="5">
        <f t="shared" si="164"/>
        <v>230.02000000000004</v>
      </c>
    </row>
    <row r="604" spans="1:31" ht="12.75" customHeight="1" x14ac:dyDescent="0.35">
      <c r="A604" s="17" t="s">
        <v>1515</v>
      </c>
      <c r="B604" s="17" t="s">
        <v>1516</v>
      </c>
      <c r="C604" s="17" t="s">
        <v>1517</v>
      </c>
      <c r="D604" s="18">
        <v>39264</v>
      </c>
      <c r="E604" s="17" t="s">
        <v>118</v>
      </c>
      <c r="F604" s="19">
        <v>50</v>
      </c>
      <c r="G604" s="17">
        <v>34</v>
      </c>
      <c r="H604" s="17">
        <v>10</v>
      </c>
      <c r="I604" s="20">
        <f t="shared" si="157"/>
        <v>418</v>
      </c>
      <c r="J604" s="21">
        <v>5173.16</v>
      </c>
      <c r="K604" s="18">
        <v>44804</v>
      </c>
      <c r="L604" s="21">
        <v>1569</v>
      </c>
      <c r="M604" s="21">
        <v>3604.16</v>
      </c>
      <c r="N604" s="21">
        <v>68.97</v>
      </c>
      <c r="O604" s="21">
        <f t="shared" si="158"/>
        <v>34.484999999999999</v>
      </c>
      <c r="P604" s="21">
        <v>103.46</v>
      </c>
      <c r="Q604" s="21">
        <v>3569.67</v>
      </c>
      <c r="S604" s="21">
        <f t="shared" si="162"/>
        <v>3673.1299999999997</v>
      </c>
      <c r="T604" s="19">
        <v>62.5</v>
      </c>
      <c r="U604" s="19">
        <f t="shared" si="159"/>
        <v>12.5</v>
      </c>
      <c r="V604" s="22">
        <f t="shared" si="160"/>
        <v>150</v>
      </c>
      <c r="W604" s="5">
        <f t="shared" si="163"/>
        <v>576</v>
      </c>
      <c r="X604" s="21">
        <f t="shared" si="165"/>
        <v>6.3769618055555553</v>
      </c>
      <c r="Y604" s="21">
        <f t="shared" si="166"/>
        <v>76.523541666666659</v>
      </c>
      <c r="Z604" s="21">
        <f t="shared" si="161"/>
        <v>3596.6064583333332</v>
      </c>
      <c r="AA604" s="21">
        <f t="shared" si="167"/>
        <v>26.936458333333121</v>
      </c>
      <c r="AC604" s="5">
        <v>76.523541666666659</v>
      </c>
      <c r="AD604" s="5">
        <v>0</v>
      </c>
      <c r="AE604" s="5">
        <f t="shared" si="164"/>
        <v>76.523541666666659</v>
      </c>
    </row>
    <row r="605" spans="1:31" ht="12.75" customHeight="1" x14ac:dyDescent="0.35">
      <c r="A605" s="17" t="s">
        <v>1518</v>
      </c>
      <c r="B605" s="17" t="s">
        <v>1519</v>
      </c>
      <c r="C605" s="17" t="s">
        <v>1520</v>
      </c>
      <c r="D605" s="18">
        <v>39264</v>
      </c>
      <c r="E605" s="17" t="s">
        <v>118</v>
      </c>
      <c r="F605" s="19">
        <v>50</v>
      </c>
      <c r="G605" s="17">
        <v>34</v>
      </c>
      <c r="H605" s="17">
        <v>10</v>
      </c>
      <c r="I605" s="20">
        <f t="shared" si="157"/>
        <v>418</v>
      </c>
      <c r="J605" s="21">
        <v>15283.78</v>
      </c>
      <c r="K605" s="18">
        <v>44804</v>
      </c>
      <c r="L605" s="21">
        <v>4636.1400000000003</v>
      </c>
      <c r="M605" s="21">
        <v>10647.64</v>
      </c>
      <c r="N605" s="21">
        <v>203.78</v>
      </c>
      <c r="O605" s="21">
        <f t="shared" si="158"/>
        <v>101.89</v>
      </c>
      <c r="P605" s="21">
        <v>305.68</v>
      </c>
      <c r="Q605" s="21">
        <v>10545.74</v>
      </c>
      <c r="S605" s="21">
        <f t="shared" si="162"/>
        <v>10851.42</v>
      </c>
      <c r="T605" s="19">
        <v>62.5</v>
      </c>
      <c r="U605" s="19">
        <f t="shared" si="159"/>
        <v>12.5</v>
      </c>
      <c r="V605" s="22">
        <f t="shared" si="160"/>
        <v>150</v>
      </c>
      <c r="W605" s="5">
        <f t="shared" si="163"/>
        <v>576</v>
      </c>
      <c r="X605" s="21">
        <f t="shared" si="165"/>
        <v>18.839270833333334</v>
      </c>
      <c r="Y605" s="21">
        <f t="shared" si="166"/>
        <v>226.07125000000002</v>
      </c>
      <c r="Z605" s="21">
        <f t="shared" si="161"/>
        <v>10625.348749999999</v>
      </c>
      <c r="AA605" s="21">
        <f t="shared" si="167"/>
        <v>79.608749999999418</v>
      </c>
      <c r="AC605" s="5">
        <v>226.07125000000002</v>
      </c>
      <c r="AD605" s="5">
        <v>0</v>
      </c>
      <c r="AE605" s="5">
        <f t="shared" si="164"/>
        <v>226.07125000000002</v>
      </c>
    </row>
    <row r="606" spans="1:31" ht="12.75" customHeight="1" x14ac:dyDescent="0.35">
      <c r="A606" s="17" t="s">
        <v>1521</v>
      </c>
      <c r="B606" s="17" t="s">
        <v>1522</v>
      </c>
      <c r="C606" s="17" t="s">
        <v>1523</v>
      </c>
      <c r="D606" s="18">
        <v>39264</v>
      </c>
      <c r="E606" s="17" t="s">
        <v>118</v>
      </c>
      <c r="F606" s="19">
        <v>50</v>
      </c>
      <c r="G606" s="17">
        <v>34</v>
      </c>
      <c r="H606" s="17">
        <v>10</v>
      </c>
      <c r="I606" s="20">
        <f t="shared" si="157"/>
        <v>418</v>
      </c>
      <c r="J606" s="21">
        <v>4776.49</v>
      </c>
      <c r="K606" s="18">
        <v>44804</v>
      </c>
      <c r="L606" s="21">
        <v>1448.81</v>
      </c>
      <c r="M606" s="21">
        <v>3327.68</v>
      </c>
      <c r="N606" s="21">
        <v>63.68</v>
      </c>
      <c r="O606" s="21">
        <f t="shared" si="158"/>
        <v>31.84</v>
      </c>
      <c r="P606" s="21">
        <v>95.53</v>
      </c>
      <c r="Q606" s="21">
        <v>3295.83</v>
      </c>
      <c r="S606" s="21">
        <f t="shared" si="162"/>
        <v>3391.3599999999997</v>
      </c>
      <c r="T606" s="19">
        <v>62.5</v>
      </c>
      <c r="U606" s="19">
        <f t="shared" si="159"/>
        <v>12.5</v>
      </c>
      <c r="V606" s="22">
        <f t="shared" si="160"/>
        <v>150</v>
      </c>
      <c r="W606" s="5">
        <f t="shared" si="163"/>
        <v>576</v>
      </c>
      <c r="X606" s="21">
        <f t="shared" si="165"/>
        <v>5.8877777777777771</v>
      </c>
      <c r="Y606" s="21">
        <f t="shared" si="166"/>
        <v>70.653333333333322</v>
      </c>
      <c r="Z606" s="21">
        <f t="shared" si="161"/>
        <v>3320.7066666666665</v>
      </c>
      <c r="AA606" s="21">
        <f t="shared" si="167"/>
        <v>24.876666666666551</v>
      </c>
      <c r="AC606" s="5">
        <v>70.653333333333322</v>
      </c>
      <c r="AD606" s="5">
        <v>0</v>
      </c>
      <c r="AE606" s="5">
        <f t="shared" si="164"/>
        <v>70.653333333333322</v>
      </c>
    </row>
    <row r="607" spans="1:31" ht="12.75" customHeight="1" x14ac:dyDescent="0.35">
      <c r="A607" s="17" t="s">
        <v>1524</v>
      </c>
      <c r="B607" s="17" t="s">
        <v>1525</v>
      </c>
      <c r="C607" s="17" t="s">
        <v>1526</v>
      </c>
      <c r="D607" s="18">
        <v>39264</v>
      </c>
      <c r="E607" s="17" t="s">
        <v>118</v>
      </c>
      <c r="F607" s="19">
        <v>50</v>
      </c>
      <c r="G607" s="17">
        <v>34</v>
      </c>
      <c r="H607" s="17">
        <v>10</v>
      </c>
      <c r="I607" s="20">
        <f t="shared" si="157"/>
        <v>418</v>
      </c>
      <c r="J607" s="21">
        <v>8994.41</v>
      </c>
      <c r="K607" s="18">
        <v>44804</v>
      </c>
      <c r="L607" s="21">
        <v>2728.33</v>
      </c>
      <c r="M607" s="21">
        <v>6266.08</v>
      </c>
      <c r="N607" s="21">
        <v>119.92</v>
      </c>
      <c r="O607" s="21">
        <f t="shared" si="158"/>
        <v>59.96</v>
      </c>
      <c r="P607" s="21">
        <v>179.89</v>
      </c>
      <c r="Q607" s="21">
        <v>6206.11</v>
      </c>
      <c r="S607" s="21">
        <f t="shared" si="162"/>
        <v>6386</v>
      </c>
      <c r="T607" s="19">
        <v>62.5</v>
      </c>
      <c r="U607" s="19">
        <f t="shared" si="159"/>
        <v>12.5</v>
      </c>
      <c r="V607" s="22">
        <f t="shared" si="160"/>
        <v>150</v>
      </c>
      <c r="W607" s="5">
        <f t="shared" si="163"/>
        <v>576</v>
      </c>
      <c r="X607" s="21">
        <f t="shared" si="165"/>
        <v>11.086805555555555</v>
      </c>
      <c r="Y607" s="21">
        <f t="shared" si="166"/>
        <v>133.04166666666666</v>
      </c>
      <c r="Z607" s="21">
        <f t="shared" si="161"/>
        <v>6252.958333333333</v>
      </c>
      <c r="AA607" s="21">
        <f t="shared" si="167"/>
        <v>46.848333333333358</v>
      </c>
      <c r="AC607" s="5">
        <v>133.04166666666666</v>
      </c>
      <c r="AD607" s="5">
        <v>0</v>
      </c>
      <c r="AE607" s="5">
        <f t="shared" si="164"/>
        <v>133.04166666666666</v>
      </c>
    </row>
    <row r="608" spans="1:31" ht="12.75" customHeight="1" x14ac:dyDescent="0.35">
      <c r="A608" s="17" t="s">
        <v>1527</v>
      </c>
      <c r="B608" s="17" t="s">
        <v>1528</v>
      </c>
      <c r="C608" s="17" t="s">
        <v>1529</v>
      </c>
      <c r="D608" s="18">
        <v>39264</v>
      </c>
      <c r="E608" s="17" t="s">
        <v>118</v>
      </c>
      <c r="F608" s="19">
        <v>50</v>
      </c>
      <c r="G608" s="17">
        <v>34</v>
      </c>
      <c r="H608" s="17">
        <v>10</v>
      </c>
      <c r="I608" s="20">
        <f t="shared" si="157"/>
        <v>418</v>
      </c>
      <c r="J608" s="21">
        <v>67296.14</v>
      </c>
      <c r="K608" s="18">
        <v>44804</v>
      </c>
      <c r="L608" s="21">
        <v>20413.12</v>
      </c>
      <c r="M608" s="21">
        <v>46883.02</v>
      </c>
      <c r="N608" s="21">
        <v>897.28</v>
      </c>
      <c r="O608" s="21">
        <f t="shared" si="158"/>
        <v>448.64</v>
      </c>
      <c r="P608" s="21">
        <v>1345.92</v>
      </c>
      <c r="Q608" s="21">
        <v>46434.38</v>
      </c>
      <c r="S608" s="21">
        <f t="shared" si="162"/>
        <v>47780.299999999996</v>
      </c>
      <c r="T608" s="19">
        <v>62.5</v>
      </c>
      <c r="U608" s="19">
        <f t="shared" si="159"/>
        <v>12.5</v>
      </c>
      <c r="V608" s="22">
        <f t="shared" si="160"/>
        <v>150</v>
      </c>
      <c r="W608" s="5">
        <f t="shared" si="163"/>
        <v>576</v>
      </c>
      <c r="X608" s="21">
        <f t="shared" si="165"/>
        <v>82.951909722222211</v>
      </c>
      <c r="Y608" s="21">
        <f t="shared" si="166"/>
        <v>995.42291666666654</v>
      </c>
      <c r="Z608" s="21">
        <f t="shared" si="161"/>
        <v>46784.877083333326</v>
      </c>
      <c r="AA608" s="21">
        <f t="shared" si="167"/>
        <v>350.49708333332819</v>
      </c>
      <c r="AC608" s="5">
        <v>995.42291666666654</v>
      </c>
      <c r="AD608" s="5">
        <v>0</v>
      </c>
      <c r="AE608" s="5">
        <f t="shared" si="164"/>
        <v>995.42291666666654</v>
      </c>
    </row>
    <row r="609" spans="1:31" ht="12.75" customHeight="1" x14ac:dyDescent="0.35">
      <c r="A609" s="17" t="s">
        <v>1530</v>
      </c>
      <c r="B609" s="17" t="s">
        <v>1531</v>
      </c>
      <c r="C609" s="17" t="s">
        <v>1532</v>
      </c>
      <c r="D609" s="18">
        <v>39264</v>
      </c>
      <c r="E609" s="17" t="s">
        <v>118</v>
      </c>
      <c r="F609" s="19">
        <v>50</v>
      </c>
      <c r="G609" s="17">
        <v>34</v>
      </c>
      <c r="H609" s="17">
        <v>10</v>
      </c>
      <c r="I609" s="20">
        <f t="shared" si="157"/>
        <v>418</v>
      </c>
      <c r="J609" s="21">
        <v>133263.95000000001</v>
      </c>
      <c r="K609" s="18">
        <v>44804</v>
      </c>
      <c r="L609" s="21">
        <v>40423.42</v>
      </c>
      <c r="M609" s="21">
        <v>92840.53</v>
      </c>
      <c r="N609" s="21">
        <v>1776.85</v>
      </c>
      <c r="O609" s="21">
        <f t="shared" si="158"/>
        <v>888.42499999999995</v>
      </c>
      <c r="P609" s="21">
        <v>2665.28</v>
      </c>
      <c r="Q609" s="21">
        <v>91952.1</v>
      </c>
      <c r="S609" s="21">
        <f t="shared" si="162"/>
        <v>94617.38</v>
      </c>
      <c r="T609" s="19">
        <v>62.5</v>
      </c>
      <c r="U609" s="19">
        <f t="shared" si="159"/>
        <v>12.5</v>
      </c>
      <c r="V609" s="22">
        <f t="shared" si="160"/>
        <v>150</v>
      </c>
      <c r="W609" s="5">
        <f t="shared" si="163"/>
        <v>576</v>
      </c>
      <c r="X609" s="21">
        <f t="shared" si="165"/>
        <v>164.26628472222222</v>
      </c>
      <c r="Y609" s="21">
        <f t="shared" si="166"/>
        <v>1971.1954166666667</v>
      </c>
      <c r="Z609" s="21">
        <f t="shared" si="161"/>
        <v>92646.184583333335</v>
      </c>
      <c r="AA609" s="21">
        <f t="shared" si="167"/>
        <v>694.08458333332965</v>
      </c>
      <c r="AC609" s="5">
        <v>1971.1954166666667</v>
      </c>
      <c r="AD609" s="5">
        <v>0</v>
      </c>
      <c r="AE609" s="5">
        <f t="shared" si="164"/>
        <v>1971.1954166666667</v>
      </c>
    </row>
    <row r="610" spans="1:31" ht="12.75" customHeight="1" x14ac:dyDescent="0.35">
      <c r="A610" s="17" t="s">
        <v>1533</v>
      </c>
      <c r="B610" s="17" t="s">
        <v>1534</v>
      </c>
      <c r="C610" s="17" t="s">
        <v>1535</v>
      </c>
      <c r="D610" s="18">
        <v>39264</v>
      </c>
      <c r="E610" s="17" t="s">
        <v>118</v>
      </c>
      <c r="F610" s="19">
        <v>50</v>
      </c>
      <c r="G610" s="17">
        <v>34</v>
      </c>
      <c r="H610" s="17">
        <v>10</v>
      </c>
      <c r="I610" s="20">
        <f t="shared" si="157"/>
        <v>418</v>
      </c>
      <c r="J610" s="21">
        <v>3614.19</v>
      </c>
      <c r="K610" s="18">
        <v>44804</v>
      </c>
      <c r="L610" s="21">
        <v>1096.24</v>
      </c>
      <c r="M610" s="21">
        <v>2517.9499999999998</v>
      </c>
      <c r="N610" s="21">
        <v>48.18</v>
      </c>
      <c r="O610" s="21">
        <f t="shared" si="158"/>
        <v>24.09</v>
      </c>
      <c r="P610" s="21">
        <v>72.28</v>
      </c>
      <c r="Q610" s="21">
        <v>2493.85</v>
      </c>
      <c r="S610" s="21">
        <f t="shared" si="162"/>
        <v>2566.1299999999997</v>
      </c>
      <c r="T610" s="19">
        <v>62.5</v>
      </c>
      <c r="U610" s="19">
        <f t="shared" si="159"/>
        <v>12.5</v>
      </c>
      <c r="V610" s="22">
        <f t="shared" si="160"/>
        <v>150</v>
      </c>
      <c r="W610" s="5">
        <f t="shared" si="163"/>
        <v>576</v>
      </c>
      <c r="X610" s="21">
        <f t="shared" si="165"/>
        <v>4.4550868055555553</v>
      </c>
      <c r="Y610" s="21">
        <f t="shared" si="166"/>
        <v>53.461041666666659</v>
      </c>
      <c r="Z610" s="21">
        <f t="shared" si="161"/>
        <v>2512.6689583333332</v>
      </c>
      <c r="AA610" s="21">
        <f t="shared" si="167"/>
        <v>18.818958333333285</v>
      </c>
      <c r="AC610" s="5">
        <v>53.461041666666659</v>
      </c>
      <c r="AD610" s="5">
        <v>0</v>
      </c>
      <c r="AE610" s="5">
        <f t="shared" si="164"/>
        <v>53.461041666666659</v>
      </c>
    </row>
    <row r="611" spans="1:31" ht="12.75" customHeight="1" x14ac:dyDescent="0.35">
      <c r="A611" s="17" t="s">
        <v>1536</v>
      </c>
      <c r="B611" s="17" t="s">
        <v>1537</v>
      </c>
      <c r="C611" s="17" t="s">
        <v>1115</v>
      </c>
      <c r="D611" s="18">
        <v>39264</v>
      </c>
      <c r="E611" s="17" t="s">
        <v>118</v>
      </c>
      <c r="F611" s="19">
        <v>50</v>
      </c>
      <c r="G611" s="17">
        <v>34</v>
      </c>
      <c r="H611" s="17">
        <v>10</v>
      </c>
      <c r="I611" s="20">
        <f t="shared" si="157"/>
        <v>418</v>
      </c>
      <c r="J611" s="21">
        <v>89.32</v>
      </c>
      <c r="K611" s="18">
        <v>44804</v>
      </c>
      <c r="L611" s="21">
        <v>27.15</v>
      </c>
      <c r="M611" s="21">
        <v>62.17</v>
      </c>
      <c r="N611" s="21">
        <v>1.19</v>
      </c>
      <c r="O611" s="21">
        <f t="shared" si="158"/>
        <v>0.59499999999999997</v>
      </c>
      <c r="P611" s="21">
        <v>1.79</v>
      </c>
      <c r="Q611" s="21">
        <v>61.57</v>
      </c>
      <c r="S611" s="21">
        <f t="shared" si="162"/>
        <v>63.36</v>
      </c>
      <c r="T611" s="19">
        <v>62.5</v>
      </c>
      <c r="U611" s="19">
        <f t="shared" si="159"/>
        <v>12.5</v>
      </c>
      <c r="V611" s="22">
        <f t="shared" si="160"/>
        <v>150</v>
      </c>
      <c r="W611" s="5">
        <f t="shared" si="163"/>
        <v>576</v>
      </c>
      <c r="X611" s="21">
        <f t="shared" si="165"/>
        <v>0.11</v>
      </c>
      <c r="Y611" s="21">
        <f t="shared" si="166"/>
        <v>1.32</v>
      </c>
      <c r="Z611" s="21">
        <f t="shared" si="161"/>
        <v>62.04</v>
      </c>
      <c r="AA611" s="21">
        <f t="shared" si="167"/>
        <v>0.46999999999999886</v>
      </c>
      <c r="AC611" s="5">
        <v>1.32</v>
      </c>
      <c r="AD611" s="5">
        <v>0</v>
      </c>
      <c r="AE611" s="5">
        <f t="shared" si="164"/>
        <v>1.32</v>
      </c>
    </row>
    <row r="612" spans="1:31" ht="12.75" customHeight="1" x14ac:dyDescent="0.35">
      <c r="A612" s="17" t="s">
        <v>1538</v>
      </c>
      <c r="B612" s="17" t="s">
        <v>1539</v>
      </c>
      <c r="C612" s="17" t="s">
        <v>1081</v>
      </c>
      <c r="D612" s="18">
        <v>39264</v>
      </c>
      <c r="E612" s="17" t="s">
        <v>118</v>
      </c>
      <c r="F612" s="19">
        <v>50</v>
      </c>
      <c r="G612" s="17">
        <v>34</v>
      </c>
      <c r="H612" s="17">
        <v>10</v>
      </c>
      <c r="I612" s="20">
        <f t="shared" si="157"/>
        <v>418</v>
      </c>
      <c r="J612" s="21">
        <v>506.15</v>
      </c>
      <c r="K612" s="18">
        <v>44804</v>
      </c>
      <c r="L612" s="21">
        <v>153.47999999999999</v>
      </c>
      <c r="M612" s="21">
        <v>352.67</v>
      </c>
      <c r="N612" s="21">
        <v>6.74</v>
      </c>
      <c r="O612" s="21">
        <f t="shared" si="158"/>
        <v>3.37</v>
      </c>
      <c r="P612" s="21">
        <v>10.119999999999999</v>
      </c>
      <c r="Q612" s="21">
        <v>349.29</v>
      </c>
      <c r="S612" s="21">
        <f t="shared" si="162"/>
        <v>359.41</v>
      </c>
      <c r="T612" s="19">
        <v>62.5</v>
      </c>
      <c r="U612" s="19">
        <f t="shared" si="159"/>
        <v>12.5</v>
      </c>
      <c r="V612" s="22">
        <f t="shared" si="160"/>
        <v>150</v>
      </c>
      <c r="W612" s="5">
        <f t="shared" si="163"/>
        <v>576</v>
      </c>
      <c r="X612" s="21">
        <f t="shared" si="165"/>
        <v>0.62397569444444445</v>
      </c>
      <c r="Y612" s="21">
        <f t="shared" si="166"/>
        <v>7.4877083333333339</v>
      </c>
      <c r="Z612" s="21">
        <f t="shared" si="161"/>
        <v>351.92229166666669</v>
      </c>
      <c r="AA612" s="21">
        <f t="shared" si="167"/>
        <v>2.6322916666666742</v>
      </c>
      <c r="AC612" s="5">
        <v>7.4877083333333339</v>
      </c>
      <c r="AD612" s="5">
        <v>0</v>
      </c>
      <c r="AE612" s="5">
        <f t="shared" si="164"/>
        <v>7.4877083333333339</v>
      </c>
    </row>
    <row r="613" spans="1:31" ht="12.75" customHeight="1" x14ac:dyDescent="0.35">
      <c r="A613" s="17" t="s">
        <v>1540</v>
      </c>
      <c r="B613" s="17" t="s">
        <v>1541</v>
      </c>
      <c r="C613" s="17" t="s">
        <v>1542</v>
      </c>
      <c r="D613" s="18">
        <v>39356</v>
      </c>
      <c r="E613" s="17" t="s">
        <v>118</v>
      </c>
      <c r="F613" s="19">
        <v>50</v>
      </c>
      <c r="G613" s="17">
        <v>35</v>
      </c>
      <c r="H613" s="17">
        <v>1</v>
      </c>
      <c r="I613" s="20">
        <f t="shared" ref="I613:I676" si="168">(G613*12)+H613</f>
        <v>421</v>
      </c>
      <c r="J613" s="21">
        <v>4238.83</v>
      </c>
      <c r="K613" s="18">
        <v>44804</v>
      </c>
      <c r="L613" s="21">
        <v>1264.6500000000001</v>
      </c>
      <c r="M613" s="21">
        <v>2974.18</v>
      </c>
      <c r="N613" s="21">
        <v>56.52</v>
      </c>
      <c r="O613" s="21">
        <f t="shared" ref="O613:O676" si="169">+N613/8*4</f>
        <v>28.26</v>
      </c>
      <c r="P613" s="21">
        <v>84.78</v>
      </c>
      <c r="Q613" s="21">
        <v>2945.92</v>
      </c>
      <c r="S613" s="21">
        <f t="shared" si="162"/>
        <v>3030.7</v>
      </c>
      <c r="T613" s="19">
        <v>62.5</v>
      </c>
      <c r="U613" s="19">
        <f t="shared" ref="U613:U676" si="170">+T613-F613</f>
        <v>12.5</v>
      </c>
      <c r="V613" s="22">
        <f t="shared" ref="V613:V676" si="171">+U613*12</f>
        <v>150</v>
      </c>
      <c r="W613" s="5">
        <f t="shared" si="163"/>
        <v>579</v>
      </c>
      <c r="X613" s="21">
        <f t="shared" si="165"/>
        <v>5.234369602763385</v>
      </c>
      <c r="Y613" s="21">
        <f t="shared" si="166"/>
        <v>62.81243523316062</v>
      </c>
      <c r="Z613" s="21">
        <f t="shared" ref="Z613:Z676" si="172">+S613-Y613</f>
        <v>2967.8875647668392</v>
      </c>
      <c r="AA613" s="21">
        <f t="shared" si="167"/>
        <v>21.967564766839132</v>
      </c>
      <c r="AC613" s="5">
        <v>62.81243523316062</v>
      </c>
      <c r="AD613" s="5">
        <v>0</v>
      </c>
      <c r="AE613" s="5">
        <f t="shared" si="164"/>
        <v>62.81243523316062</v>
      </c>
    </row>
    <row r="614" spans="1:31" ht="12.75" customHeight="1" x14ac:dyDescent="0.35">
      <c r="A614" s="17" t="s">
        <v>1543</v>
      </c>
      <c r="B614" s="17" t="s">
        <v>1544</v>
      </c>
      <c r="C614" s="17" t="s">
        <v>1043</v>
      </c>
      <c r="D614" s="18">
        <v>39356</v>
      </c>
      <c r="E614" s="17" t="s">
        <v>118</v>
      </c>
      <c r="F614" s="19">
        <v>50</v>
      </c>
      <c r="G614" s="17">
        <v>35</v>
      </c>
      <c r="H614" s="17">
        <v>1</v>
      </c>
      <c r="I614" s="20">
        <f t="shared" si="168"/>
        <v>421</v>
      </c>
      <c r="J614" s="21">
        <v>7662.96</v>
      </c>
      <c r="K614" s="18">
        <v>44804</v>
      </c>
      <c r="L614" s="21">
        <v>2286.13</v>
      </c>
      <c r="M614" s="21">
        <v>5376.83</v>
      </c>
      <c r="N614" s="21">
        <v>102.17</v>
      </c>
      <c r="O614" s="21">
        <f t="shared" si="169"/>
        <v>51.085000000000001</v>
      </c>
      <c r="P614" s="21">
        <v>153.26</v>
      </c>
      <c r="Q614" s="21">
        <v>5325.74</v>
      </c>
      <c r="S614" s="21">
        <f t="shared" ref="S614:S677" si="173">+M614+N614</f>
        <v>5479</v>
      </c>
      <c r="T614" s="19">
        <v>62.5</v>
      </c>
      <c r="U614" s="19">
        <f t="shared" si="170"/>
        <v>12.5</v>
      </c>
      <c r="V614" s="22">
        <f t="shared" si="171"/>
        <v>150</v>
      </c>
      <c r="W614" s="5">
        <f t="shared" ref="W614:W677" si="174">+I614+8+V614</f>
        <v>579</v>
      </c>
      <c r="X614" s="21">
        <f t="shared" si="165"/>
        <v>9.4628670120898093</v>
      </c>
      <c r="Y614" s="21">
        <f t="shared" si="166"/>
        <v>113.55440414507771</v>
      </c>
      <c r="Z614" s="21">
        <f t="shared" si="172"/>
        <v>5365.4455958549224</v>
      </c>
      <c r="AA614" s="21">
        <f t="shared" si="167"/>
        <v>39.705595854922649</v>
      </c>
      <c r="AC614" s="5">
        <v>113.55440414507771</v>
      </c>
      <c r="AD614" s="5">
        <v>0</v>
      </c>
      <c r="AE614" s="5">
        <f t="shared" ref="AE614:AE677" si="175">+AC614+AD614</f>
        <v>113.55440414507771</v>
      </c>
    </row>
    <row r="615" spans="1:31" ht="12.75" customHeight="1" x14ac:dyDescent="0.35">
      <c r="A615" s="17" t="s">
        <v>1545</v>
      </c>
      <c r="B615" s="17" t="s">
        <v>1546</v>
      </c>
      <c r="C615" s="17" t="s">
        <v>1046</v>
      </c>
      <c r="D615" s="18">
        <v>39356</v>
      </c>
      <c r="E615" s="17" t="s">
        <v>118</v>
      </c>
      <c r="F615" s="19">
        <v>50</v>
      </c>
      <c r="G615" s="17">
        <v>35</v>
      </c>
      <c r="H615" s="17">
        <v>1</v>
      </c>
      <c r="I615" s="20">
        <f t="shared" si="168"/>
        <v>421</v>
      </c>
      <c r="J615" s="21">
        <v>1973.19</v>
      </c>
      <c r="K615" s="18">
        <v>44804</v>
      </c>
      <c r="L615" s="21">
        <v>588.62</v>
      </c>
      <c r="M615" s="21">
        <v>1384.57</v>
      </c>
      <c r="N615" s="21">
        <v>26.3</v>
      </c>
      <c r="O615" s="21">
        <f t="shared" si="169"/>
        <v>13.15</v>
      </c>
      <c r="P615" s="21">
        <v>39.46</v>
      </c>
      <c r="Q615" s="21">
        <v>1371.41</v>
      </c>
      <c r="S615" s="21">
        <f t="shared" si="173"/>
        <v>1410.87</v>
      </c>
      <c r="T615" s="19">
        <v>62.5</v>
      </c>
      <c r="U615" s="19">
        <f t="shared" si="170"/>
        <v>12.5</v>
      </c>
      <c r="V615" s="22">
        <f t="shared" si="171"/>
        <v>150</v>
      </c>
      <c r="W615" s="5">
        <f t="shared" si="174"/>
        <v>579</v>
      </c>
      <c r="X615" s="21">
        <f t="shared" si="165"/>
        <v>2.4367357512953367</v>
      </c>
      <c r="Y615" s="21">
        <f t="shared" si="166"/>
        <v>29.24082901554404</v>
      </c>
      <c r="Z615" s="21">
        <f t="shared" si="172"/>
        <v>1381.6291709844559</v>
      </c>
      <c r="AA615" s="21">
        <f t="shared" si="167"/>
        <v>10.219170984455786</v>
      </c>
      <c r="AC615" s="5">
        <v>29.24082901554404</v>
      </c>
      <c r="AD615" s="5">
        <v>0</v>
      </c>
      <c r="AE615" s="5">
        <f t="shared" si="175"/>
        <v>29.24082901554404</v>
      </c>
    </row>
    <row r="616" spans="1:31" ht="12.75" customHeight="1" x14ac:dyDescent="0.35">
      <c r="A616" s="17" t="s">
        <v>1547</v>
      </c>
      <c r="B616" s="17" t="s">
        <v>1548</v>
      </c>
      <c r="C616" s="17" t="s">
        <v>1549</v>
      </c>
      <c r="D616" s="18">
        <v>24289</v>
      </c>
      <c r="E616" s="17" t="s">
        <v>118</v>
      </c>
      <c r="F616" s="19">
        <v>50</v>
      </c>
      <c r="G616" s="17">
        <v>0</v>
      </c>
      <c r="H616" s="17">
        <v>0</v>
      </c>
      <c r="I616" s="20">
        <f t="shared" si="168"/>
        <v>0</v>
      </c>
      <c r="J616" s="21">
        <v>-269</v>
      </c>
      <c r="K616" s="18">
        <v>44804</v>
      </c>
      <c r="L616" s="21">
        <v>-269</v>
      </c>
      <c r="M616" s="21">
        <v>0</v>
      </c>
      <c r="N616" s="21">
        <v>0</v>
      </c>
      <c r="O616" s="21">
        <f t="shared" si="169"/>
        <v>0</v>
      </c>
      <c r="P616" s="21">
        <v>0</v>
      </c>
      <c r="Q616" s="21">
        <v>0</v>
      </c>
      <c r="S616" s="21">
        <f t="shared" si="173"/>
        <v>0</v>
      </c>
      <c r="T616" s="19">
        <v>62.5</v>
      </c>
      <c r="U616" s="19">
        <f t="shared" si="170"/>
        <v>12.5</v>
      </c>
      <c r="V616" s="22">
        <f t="shared" si="171"/>
        <v>150</v>
      </c>
      <c r="W616" s="5">
        <f t="shared" si="174"/>
        <v>158</v>
      </c>
      <c r="X616" s="21">
        <f t="shared" si="165"/>
        <v>0</v>
      </c>
      <c r="Y616" s="21">
        <f t="shared" si="166"/>
        <v>0</v>
      </c>
      <c r="Z616" s="21">
        <f t="shared" si="172"/>
        <v>0</v>
      </c>
      <c r="AA616" s="21">
        <f t="shared" si="167"/>
        <v>0</v>
      </c>
      <c r="AC616" s="5">
        <v>0</v>
      </c>
      <c r="AD616" s="5">
        <v>0</v>
      </c>
      <c r="AE616" s="5">
        <f t="shared" si="175"/>
        <v>0</v>
      </c>
    </row>
    <row r="617" spans="1:31" ht="12.75" customHeight="1" x14ac:dyDescent="0.35">
      <c r="A617" s="17" t="s">
        <v>1550</v>
      </c>
      <c r="B617" s="17" t="s">
        <v>1551</v>
      </c>
      <c r="C617" s="17" t="s">
        <v>1552</v>
      </c>
      <c r="D617" s="18">
        <v>24289</v>
      </c>
      <c r="E617" s="17" t="s">
        <v>118</v>
      </c>
      <c r="F617" s="19">
        <v>50</v>
      </c>
      <c r="G617" s="17">
        <v>0</v>
      </c>
      <c r="H617" s="17">
        <v>0</v>
      </c>
      <c r="I617" s="20">
        <f t="shared" si="168"/>
        <v>0</v>
      </c>
      <c r="J617" s="21">
        <v>269</v>
      </c>
      <c r="K617" s="18">
        <v>44804</v>
      </c>
      <c r="L617" s="21">
        <v>268.74</v>
      </c>
      <c r="M617" s="21">
        <v>0.26</v>
      </c>
      <c r="N617" s="21">
        <v>0</v>
      </c>
      <c r="O617" s="21">
        <f t="shared" si="169"/>
        <v>0</v>
      </c>
      <c r="P617" s="21">
        <v>0</v>
      </c>
      <c r="Q617" s="21">
        <v>0.26</v>
      </c>
      <c r="S617" s="21">
        <f t="shared" si="173"/>
        <v>0.26</v>
      </c>
      <c r="T617" s="19">
        <v>62.5</v>
      </c>
      <c r="U617" s="19">
        <f t="shared" si="170"/>
        <v>12.5</v>
      </c>
      <c r="V617" s="22">
        <f t="shared" si="171"/>
        <v>150</v>
      </c>
      <c r="W617" s="5">
        <f t="shared" si="174"/>
        <v>158</v>
      </c>
      <c r="X617" s="21">
        <f t="shared" ref="X617:X680" si="176">+S617/W617</f>
        <v>1.6455696202531645E-3</v>
      </c>
      <c r="Y617" s="21">
        <f t="shared" ref="Y617:Y680" si="177">+X617*12</f>
        <v>1.9746835443037975E-2</v>
      </c>
      <c r="Z617" s="21">
        <f t="shared" si="172"/>
        <v>0.24025316455696202</v>
      </c>
      <c r="AA617" s="21">
        <f t="shared" si="167"/>
        <v>-1.9746835443037986E-2</v>
      </c>
      <c r="AC617" s="5">
        <v>1.9746835443037975E-2</v>
      </c>
      <c r="AD617" s="5">
        <v>0</v>
      </c>
      <c r="AE617" s="5">
        <f t="shared" si="175"/>
        <v>1.9746835443037975E-2</v>
      </c>
    </row>
    <row r="618" spans="1:31" ht="12.75" customHeight="1" x14ac:dyDescent="0.35">
      <c r="A618" s="17" t="s">
        <v>1553</v>
      </c>
      <c r="B618" s="17" t="s">
        <v>1554</v>
      </c>
      <c r="C618" s="17" t="s">
        <v>1552</v>
      </c>
      <c r="D618" s="18">
        <v>24289</v>
      </c>
      <c r="E618" s="17" t="s">
        <v>118</v>
      </c>
      <c r="F618" s="19">
        <v>50</v>
      </c>
      <c r="G618" s="17">
        <v>0</v>
      </c>
      <c r="H618" s="17">
        <v>0</v>
      </c>
      <c r="I618" s="20">
        <f t="shared" si="168"/>
        <v>0</v>
      </c>
      <c r="J618" s="21">
        <v>-269</v>
      </c>
      <c r="K618" s="18">
        <v>44804</v>
      </c>
      <c r="L618" s="21">
        <v>-268.74</v>
      </c>
      <c r="M618" s="21">
        <v>-0.26</v>
      </c>
      <c r="N618" s="21">
        <v>0</v>
      </c>
      <c r="O618" s="21">
        <f t="shared" si="169"/>
        <v>0</v>
      </c>
      <c r="P618" s="21">
        <v>0</v>
      </c>
      <c r="Q618" s="21">
        <v>-0.26</v>
      </c>
      <c r="S618" s="21">
        <f t="shared" si="173"/>
        <v>-0.26</v>
      </c>
      <c r="T618" s="19">
        <v>62.5</v>
      </c>
      <c r="U618" s="19">
        <f t="shared" si="170"/>
        <v>12.5</v>
      </c>
      <c r="V618" s="22">
        <f t="shared" si="171"/>
        <v>150</v>
      </c>
      <c r="W618" s="5">
        <f t="shared" si="174"/>
        <v>158</v>
      </c>
      <c r="X618" s="21">
        <f t="shared" si="176"/>
        <v>-1.6455696202531645E-3</v>
      </c>
      <c r="Y618" s="21">
        <f t="shared" si="177"/>
        <v>-1.9746835443037975E-2</v>
      </c>
      <c r="Z618" s="21">
        <f t="shared" si="172"/>
        <v>-0.24025316455696202</v>
      </c>
      <c r="AA618" s="21">
        <f t="shared" ref="AA618:AA681" si="178">+Z618-Q618</f>
        <v>1.9746835443037986E-2</v>
      </c>
      <c r="AC618" s="5">
        <v>-1.9746835443037975E-2</v>
      </c>
      <c r="AD618" s="5">
        <v>0</v>
      </c>
      <c r="AE618" s="5">
        <f t="shared" si="175"/>
        <v>-1.9746835443037975E-2</v>
      </c>
    </row>
    <row r="619" spans="1:31" ht="12.75" customHeight="1" x14ac:dyDescent="0.35">
      <c r="A619" s="17" t="s">
        <v>1555</v>
      </c>
      <c r="B619" s="17" t="s">
        <v>1556</v>
      </c>
      <c r="C619" s="17" t="s">
        <v>1557</v>
      </c>
      <c r="D619" s="18">
        <v>25385</v>
      </c>
      <c r="E619" s="17" t="s">
        <v>118</v>
      </c>
      <c r="F619" s="19">
        <v>50</v>
      </c>
      <c r="G619" s="17">
        <v>0</v>
      </c>
      <c r="H619" s="17">
        <v>0</v>
      </c>
      <c r="I619" s="20">
        <f t="shared" si="168"/>
        <v>0</v>
      </c>
      <c r="J619" s="21">
        <v>-2117</v>
      </c>
      <c r="K619" s="18">
        <v>44804</v>
      </c>
      <c r="L619" s="21">
        <v>-2117</v>
      </c>
      <c r="M619" s="21">
        <v>0</v>
      </c>
      <c r="N619" s="21">
        <v>0</v>
      </c>
      <c r="O619" s="21">
        <f t="shared" si="169"/>
        <v>0</v>
      </c>
      <c r="P619" s="21">
        <v>0</v>
      </c>
      <c r="Q619" s="21">
        <v>0</v>
      </c>
      <c r="S619" s="21">
        <f t="shared" si="173"/>
        <v>0</v>
      </c>
      <c r="T619" s="19">
        <v>62.5</v>
      </c>
      <c r="U619" s="19">
        <f t="shared" si="170"/>
        <v>12.5</v>
      </c>
      <c r="V619" s="22">
        <f t="shared" si="171"/>
        <v>150</v>
      </c>
      <c r="W619" s="5">
        <f t="shared" si="174"/>
        <v>158</v>
      </c>
      <c r="X619" s="21">
        <f t="shared" si="176"/>
        <v>0</v>
      </c>
      <c r="Y619" s="21">
        <f t="shared" si="177"/>
        <v>0</v>
      </c>
      <c r="Z619" s="21">
        <f t="shared" si="172"/>
        <v>0</v>
      </c>
      <c r="AA619" s="21">
        <f t="shared" si="178"/>
        <v>0</v>
      </c>
      <c r="AC619" s="5">
        <v>0</v>
      </c>
      <c r="AD619" s="5">
        <v>0</v>
      </c>
      <c r="AE619" s="5">
        <f t="shared" si="175"/>
        <v>0</v>
      </c>
    </row>
    <row r="620" spans="1:31" ht="12.75" customHeight="1" x14ac:dyDescent="0.35">
      <c r="A620" s="17" t="s">
        <v>1558</v>
      </c>
      <c r="B620" s="17" t="s">
        <v>1559</v>
      </c>
      <c r="C620" s="17" t="s">
        <v>1557</v>
      </c>
      <c r="D620" s="18">
        <v>25385</v>
      </c>
      <c r="E620" s="17" t="s">
        <v>118</v>
      </c>
      <c r="F620" s="19">
        <v>50</v>
      </c>
      <c r="G620" s="17">
        <v>0</v>
      </c>
      <c r="H620" s="17">
        <v>0</v>
      </c>
      <c r="I620" s="20">
        <f t="shared" si="168"/>
        <v>0</v>
      </c>
      <c r="J620" s="21">
        <v>2117</v>
      </c>
      <c r="K620" s="18">
        <v>44804</v>
      </c>
      <c r="L620" s="21">
        <v>2117</v>
      </c>
      <c r="M620" s="21">
        <v>0</v>
      </c>
      <c r="N620" s="21">
        <v>0</v>
      </c>
      <c r="O620" s="21">
        <f t="shared" si="169"/>
        <v>0</v>
      </c>
      <c r="P620" s="21">
        <v>0</v>
      </c>
      <c r="Q620" s="21">
        <v>0</v>
      </c>
      <c r="S620" s="21">
        <f t="shared" si="173"/>
        <v>0</v>
      </c>
      <c r="T620" s="19">
        <v>62.5</v>
      </c>
      <c r="U620" s="19">
        <f t="shared" si="170"/>
        <v>12.5</v>
      </c>
      <c r="V620" s="22">
        <f t="shared" si="171"/>
        <v>150</v>
      </c>
      <c r="W620" s="5">
        <f t="shared" si="174"/>
        <v>158</v>
      </c>
      <c r="X620" s="21">
        <f t="shared" si="176"/>
        <v>0</v>
      </c>
      <c r="Y620" s="21">
        <f t="shared" si="177"/>
        <v>0</v>
      </c>
      <c r="Z620" s="21">
        <f t="shared" si="172"/>
        <v>0</v>
      </c>
      <c r="AA620" s="21">
        <f t="shared" si="178"/>
        <v>0</v>
      </c>
      <c r="AC620" s="5">
        <v>0</v>
      </c>
      <c r="AD620" s="5">
        <v>0</v>
      </c>
      <c r="AE620" s="5">
        <f t="shared" si="175"/>
        <v>0</v>
      </c>
    </row>
    <row r="621" spans="1:31" ht="12.75" customHeight="1" x14ac:dyDescent="0.35">
      <c r="A621" s="17" t="s">
        <v>1560</v>
      </c>
      <c r="B621" s="17" t="s">
        <v>1561</v>
      </c>
      <c r="C621" s="17" t="s">
        <v>1557</v>
      </c>
      <c r="D621" s="18">
        <v>25385</v>
      </c>
      <c r="E621" s="17" t="s">
        <v>118</v>
      </c>
      <c r="F621" s="19">
        <v>50</v>
      </c>
      <c r="G621" s="17">
        <v>0</v>
      </c>
      <c r="H621" s="17">
        <v>0</v>
      </c>
      <c r="I621" s="20">
        <f t="shared" si="168"/>
        <v>0</v>
      </c>
      <c r="J621" s="21">
        <v>-2117</v>
      </c>
      <c r="K621" s="18">
        <v>44804</v>
      </c>
      <c r="L621" s="21">
        <v>-2117</v>
      </c>
      <c r="M621" s="21">
        <v>0</v>
      </c>
      <c r="N621" s="21">
        <v>0</v>
      </c>
      <c r="O621" s="21">
        <f t="shared" si="169"/>
        <v>0</v>
      </c>
      <c r="P621" s="21">
        <v>0</v>
      </c>
      <c r="Q621" s="21">
        <v>0</v>
      </c>
      <c r="S621" s="21">
        <f t="shared" si="173"/>
        <v>0</v>
      </c>
      <c r="T621" s="19">
        <v>62.5</v>
      </c>
      <c r="U621" s="19">
        <f t="shared" si="170"/>
        <v>12.5</v>
      </c>
      <c r="V621" s="22">
        <f t="shared" si="171"/>
        <v>150</v>
      </c>
      <c r="W621" s="5">
        <f t="shared" si="174"/>
        <v>158</v>
      </c>
      <c r="X621" s="21">
        <f t="shared" si="176"/>
        <v>0</v>
      </c>
      <c r="Y621" s="21">
        <f t="shared" si="177"/>
        <v>0</v>
      </c>
      <c r="Z621" s="21">
        <f t="shared" si="172"/>
        <v>0</v>
      </c>
      <c r="AA621" s="21">
        <f t="shared" si="178"/>
        <v>0</v>
      </c>
      <c r="AC621" s="5">
        <v>0</v>
      </c>
      <c r="AD621" s="5">
        <v>0</v>
      </c>
      <c r="AE621" s="5">
        <f t="shared" si="175"/>
        <v>0</v>
      </c>
    </row>
    <row r="622" spans="1:31" ht="12.75" customHeight="1" x14ac:dyDescent="0.35">
      <c r="A622" s="17" t="s">
        <v>1562</v>
      </c>
      <c r="B622" s="17" t="s">
        <v>1563</v>
      </c>
      <c r="C622" s="17" t="s">
        <v>1564</v>
      </c>
      <c r="D622" s="18">
        <v>33055</v>
      </c>
      <c r="E622" s="17" t="s">
        <v>118</v>
      </c>
      <c r="F622" s="19">
        <v>50</v>
      </c>
      <c r="G622" s="17">
        <v>17</v>
      </c>
      <c r="H622" s="17">
        <v>10</v>
      </c>
      <c r="I622" s="20">
        <f t="shared" si="168"/>
        <v>214</v>
      </c>
      <c r="J622" s="21">
        <v>-3638</v>
      </c>
      <c r="K622" s="18">
        <v>44804</v>
      </c>
      <c r="L622" s="21">
        <v>-3638</v>
      </c>
      <c r="M622" s="21">
        <v>0</v>
      </c>
      <c r="N622" s="21">
        <v>0</v>
      </c>
      <c r="O622" s="21">
        <f t="shared" si="169"/>
        <v>0</v>
      </c>
      <c r="P622" s="21">
        <v>0</v>
      </c>
      <c r="Q622" s="21">
        <v>0</v>
      </c>
      <c r="S622" s="21">
        <f t="shared" si="173"/>
        <v>0</v>
      </c>
      <c r="T622" s="19">
        <v>62.5</v>
      </c>
      <c r="U622" s="19">
        <f t="shared" si="170"/>
        <v>12.5</v>
      </c>
      <c r="V622" s="22">
        <f t="shared" si="171"/>
        <v>150</v>
      </c>
      <c r="W622" s="5">
        <f t="shared" si="174"/>
        <v>372</v>
      </c>
      <c r="X622" s="21">
        <f t="shared" si="176"/>
        <v>0</v>
      </c>
      <c r="Y622" s="21">
        <f t="shared" si="177"/>
        <v>0</v>
      </c>
      <c r="Z622" s="21">
        <f t="shared" si="172"/>
        <v>0</v>
      </c>
      <c r="AA622" s="21">
        <f t="shared" si="178"/>
        <v>0</v>
      </c>
      <c r="AC622" s="5">
        <v>0</v>
      </c>
      <c r="AD622" s="5">
        <v>0</v>
      </c>
      <c r="AE622" s="5">
        <f t="shared" si="175"/>
        <v>0</v>
      </c>
    </row>
    <row r="623" spans="1:31" ht="12.75" customHeight="1" x14ac:dyDescent="0.35">
      <c r="A623" s="17" t="s">
        <v>1565</v>
      </c>
      <c r="B623" s="17" t="s">
        <v>1566</v>
      </c>
      <c r="C623" s="17" t="s">
        <v>1567</v>
      </c>
      <c r="D623" s="18">
        <v>33055</v>
      </c>
      <c r="E623" s="17" t="s">
        <v>118</v>
      </c>
      <c r="F623" s="19">
        <v>50</v>
      </c>
      <c r="G623" s="17">
        <v>17</v>
      </c>
      <c r="H623" s="17">
        <v>10</v>
      </c>
      <c r="I623" s="20">
        <f t="shared" si="168"/>
        <v>214</v>
      </c>
      <c r="J623" s="21">
        <v>3638</v>
      </c>
      <c r="K623" s="18">
        <v>44804</v>
      </c>
      <c r="L623" s="21">
        <v>2340.14</v>
      </c>
      <c r="M623" s="21">
        <v>1297.8599999999999</v>
      </c>
      <c r="N623" s="21">
        <v>48.5</v>
      </c>
      <c r="O623" s="21">
        <f t="shared" si="169"/>
        <v>24.25</v>
      </c>
      <c r="P623" s="21">
        <v>72.760000000000005</v>
      </c>
      <c r="Q623" s="21">
        <v>1273.5999999999999</v>
      </c>
      <c r="S623" s="21">
        <f t="shared" si="173"/>
        <v>1346.36</v>
      </c>
      <c r="T623" s="19">
        <v>62.5</v>
      </c>
      <c r="U623" s="19">
        <f t="shared" si="170"/>
        <v>12.5</v>
      </c>
      <c r="V623" s="22">
        <f t="shared" si="171"/>
        <v>150</v>
      </c>
      <c r="W623" s="5">
        <f t="shared" si="174"/>
        <v>372</v>
      </c>
      <c r="X623" s="21">
        <f t="shared" si="176"/>
        <v>3.6192473118279569</v>
      </c>
      <c r="Y623" s="21">
        <f t="shared" si="177"/>
        <v>43.430967741935483</v>
      </c>
      <c r="Z623" s="21">
        <f t="shared" si="172"/>
        <v>1302.9290322580644</v>
      </c>
      <c r="AA623" s="21">
        <f t="shared" si="178"/>
        <v>29.329032258064444</v>
      </c>
      <c r="AC623" s="5">
        <v>43.430967741935483</v>
      </c>
      <c r="AD623" s="5">
        <v>0</v>
      </c>
      <c r="AE623" s="5">
        <f t="shared" si="175"/>
        <v>43.430967741935483</v>
      </c>
    </row>
    <row r="624" spans="1:31" ht="12.75" customHeight="1" x14ac:dyDescent="0.35">
      <c r="A624" s="17" t="s">
        <v>1568</v>
      </c>
      <c r="B624" s="17" t="s">
        <v>1569</v>
      </c>
      <c r="C624" s="17" t="s">
        <v>1567</v>
      </c>
      <c r="D624" s="18">
        <v>33055</v>
      </c>
      <c r="E624" s="17" t="s">
        <v>118</v>
      </c>
      <c r="F624" s="19">
        <v>50</v>
      </c>
      <c r="G624" s="17">
        <v>17</v>
      </c>
      <c r="H624" s="17">
        <v>10</v>
      </c>
      <c r="I624" s="20">
        <f t="shared" si="168"/>
        <v>214</v>
      </c>
      <c r="J624" s="21">
        <v>-3638</v>
      </c>
      <c r="K624" s="18">
        <v>44804</v>
      </c>
      <c r="L624" s="21">
        <v>-2340.14</v>
      </c>
      <c r="M624" s="21">
        <v>-1297.8599999999999</v>
      </c>
      <c r="N624" s="21">
        <v>-48.5</v>
      </c>
      <c r="O624" s="21">
        <f t="shared" si="169"/>
        <v>-24.25</v>
      </c>
      <c r="P624" s="21">
        <v>-72.760000000000005</v>
      </c>
      <c r="Q624" s="21">
        <v>-1273.5999999999999</v>
      </c>
      <c r="S624" s="21">
        <f t="shared" si="173"/>
        <v>-1346.36</v>
      </c>
      <c r="T624" s="19">
        <v>62.5</v>
      </c>
      <c r="U624" s="19">
        <f t="shared" si="170"/>
        <v>12.5</v>
      </c>
      <c r="V624" s="22">
        <f t="shared" si="171"/>
        <v>150</v>
      </c>
      <c r="W624" s="5">
        <f t="shared" si="174"/>
        <v>372</v>
      </c>
      <c r="X624" s="21">
        <f t="shared" si="176"/>
        <v>-3.6192473118279569</v>
      </c>
      <c r="Y624" s="21">
        <f t="shared" si="177"/>
        <v>-43.430967741935483</v>
      </c>
      <c r="Z624" s="21">
        <f t="shared" si="172"/>
        <v>-1302.9290322580644</v>
      </c>
      <c r="AA624" s="21">
        <f t="shared" si="178"/>
        <v>-29.329032258064444</v>
      </c>
      <c r="AC624" s="5">
        <v>-43.430967741935483</v>
      </c>
      <c r="AD624" s="5">
        <v>0</v>
      </c>
      <c r="AE624" s="5">
        <f t="shared" si="175"/>
        <v>-43.430967741935483</v>
      </c>
    </row>
    <row r="625" spans="1:31" ht="12.75" customHeight="1" x14ac:dyDescent="0.35">
      <c r="A625" s="17" t="s">
        <v>1570</v>
      </c>
      <c r="B625" s="17" t="s">
        <v>1571</v>
      </c>
      <c r="C625" s="17" t="s">
        <v>1572</v>
      </c>
      <c r="D625" s="18">
        <v>35612</v>
      </c>
      <c r="E625" s="17" t="s">
        <v>118</v>
      </c>
      <c r="F625" s="19">
        <v>50</v>
      </c>
      <c r="G625" s="17">
        <v>24</v>
      </c>
      <c r="H625" s="17">
        <v>10</v>
      </c>
      <c r="I625" s="20">
        <f t="shared" si="168"/>
        <v>298</v>
      </c>
      <c r="J625" s="21">
        <v>-1363</v>
      </c>
      <c r="K625" s="18">
        <v>44804</v>
      </c>
      <c r="L625" s="21">
        <v>-1363</v>
      </c>
      <c r="M625" s="21">
        <v>0</v>
      </c>
      <c r="N625" s="21">
        <v>0</v>
      </c>
      <c r="O625" s="21">
        <f t="shared" si="169"/>
        <v>0</v>
      </c>
      <c r="P625" s="21">
        <v>0</v>
      </c>
      <c r="Q625" s="21">
        <v>0</v>
      </c>
      <c r="S625" s="21">
        <f t="shared" si="173"/>
        <v>0</v>
      </c>
      <c r="T625" s="19">
        <v>62.5</v>
      </c>
      <c r="U625" s="19">
        <f t="shared" si="170"/>
        <v>12.5</v>
      </c>
      <c r="V625" s="22">
        <f t="shared" si="171"/>
        <v>150</v>
      </c>
      <c r="W625" s="5">
        <f t="shared" si="174"/>
        <v>456</v>
      </c>
      <c r="X625" s="21">
        <f t="shared" si="176"/>
        <v>0</v>
      </c>
      <c r="Y625" s="21">
        <f t="shared" si="177"/>
        <v>0</v>
      </c>
      <c r="Z625" s="21">
        <f t="shared" si="172"/>
        <v>0</v>
      </c>
      <c r="AA625" s="21">
        <f t="shared" si="178"/>
        <v>0</v>
      </c>
      <c r="AC625" s="5">
        <v>0</v>
      </c>
      <c r="AD625" s="5">
        <v>0</v>
      </c>
      <c r="AE625" s="5">
        <f t="shared" si="175"/>
        <v>0</v>
      </c>
    </row>
    <row r="626" spans="1:31" ht="12.75" customHeight="1" x14ac:dyDescent="0.35">
      <c r="A626" s="17" t="s">
        <v>1573</v>
      </c>
      <c r="B626" s="17" t="s">
        <v>1574</v>
      </c>
      <c r="C626" s="17" t="s">
        <v>1575</v>
      </c>
      <c r="D626" s="18">
        <v>35612</v>
      </c>
      <c r="E626" s="17" t="s">
        <v>118</v>
      </c>
      <c r="F626" s="19">
        <v>50</v>
      </c>
      <c r="G626" s="17">
        <v>24</v>
      </c>
      <c r="H626" s="17">
        <v>10</v>
      </c>
      <c r="I626" s="20">
        <f t="shared" si="168"/>
        <v>298</v>
      </c>
      <c r="J626" s="21">
        <v>-1363</v>
      </c>
      <c r="K626" s="18">
        <v>44804</v>
      </c>
      <c r="L626" s="21">
        <v>-685.81</v>
      </c>
      <c r="M626" s="21">
        <v>-677.19</v>
      </c>
      <c r="N626" s="21">
        <v>-18.170000000000002</v>
      </c>
      <c r="O626" s="21">
        <f t="shared" si="169"/>
        <v>-9.0850000000000009</v>
      </c>
      <c r="P626" s="21">
        <v>-27.26</v>
      </c>
      <c r="Q626" s="21">
        <v>-668.1</v>
      </c>
      <c r="S626" s="21">
        <f t="shared" si="173"/>
        <v>-695.36</v>
      </c>
      <c r="T626" s="19">
        <v>62.5</v>
      </c>
      <c r="U626" s="19">
        <f t="shared" si="170"/>
        <v>12.5</v>
      </c>
      <c r="V626" s="22">
        <f t="shared" si="171"/>
        <v>150</v>
      </c>
      <c r="W626" s="5">
        <f t="shared" si="174"/>
        <v>456</v>
      </c>
      <c r="X626" s="21">
        <f t="shared" si="176"/>
        <v>-1.5249122807017543</v>
      </c>
      <c r="Y626" s="21">
        <f t="shared" si="177"/>
        <v>-18.298947368421054</v>
      </c>
      <c r="Z626" s="21">
        <f t="shared" si="172"/>
        <v>-677.06105263157895</v>
      </c>
      <c r="AA626" s="21">
        <f t="shared" si="178"/>
        <v>-8.961052631578923</v>
      </c>
      <c r="AC626" s="5">
        <v>-18.298947368421054</v>
      </c>
      <c r="AD626" s="5">
        <v>0</v>
      </c>
      <c r="AE626" s="5">
        <f t="shared" si="175"/>
        <v>-18.298947368421054</v>
      </c>
    </row>
    <row r="627" spans="1:31" ht="12.75" customHeight="1" x14ac:dyDescent="0.35">
      <c r="A627" s="17" t="s">
        <v>1576</v>
      </c>
      <c r="B627" s="17" t="s">
        <v>1577</v>
      </c>
      <c r="C627" s="17" t="s">
        <v>1575</v>
      </c>
      <c r="D627" s="18">
        <v>35612</v>
      </c>
      <c r="E627" s="17" t="s">
        <v>118</v>
      </c>
      <c r="F627" s="19">
        <v>50</v>
      </c>
      <c r="G627" s="17">
        <v>24</v>
      </c>
      <c r="H627" s="17">
        <v>10</v>
      </c>
      <c r="I627" s="20">
        <f t="shared" si="168"/>
        <v>298</v>
      </c>
      <c r="J627" s="21">
        <v>1363</v>
      </c>
      <c r="K627" s="18">
        <v>44804</v>
      </c>
      <c r="L627" s="21">
        <v>685.81</v>
      </c>
      <c r="M627" s="21">
        <v>677.19</v>
      </c>
      <c r="N627" s="21">
        <v>18.170000000000002</v>
      </c>
      <c r="O627" s="21">
        <f t="shared" si="169"/>
        <v>9.0850000000000009</v>
      </c>
      <c r="P627" s="21">
        <v>27.26</v>
      </c>
      <c r="Q627" s="21">
        <v>668.1</v>
      </c>
      <c r="S627" s="21">
        <f t="shared" si="173"/>
        <v>695.36</v>
      </c>
      <c r="T627" s="19">
        <v>62.5</v>
      </c>
      <c r="U627" s="19">
        <f t="shared" si="170"/>
        <v>12.5</v>
      </c>
      <c r="V627" s="22">
        <f t="shared" si="171"/>
        <v>150</v>
      </c>
      <c r="W627" s="5">
        <f t="shared" si="174"/>
        <v>456</v>
      </c>
      <c r="X627" s="21">
        <f t="shared" si="176"/>
        <v>1.5249122807017543</v>
      </c>
      <c r="Y627" s="21">
        <f t="shared" si="177"/>
        <v>18.298947368421054</v>
      </c>
      <c r="Z627" s="21">
        <f t="shared" si="172"/>
        <v>677.06105263157895</v>
      </c>
      <c r="AA627" s="21">
        <f t="shared" si="178"/>
        <v>8.961052631578923</v>
      </c>
      <c r="AC627" s="5">
        <v>18.298947368421054</v>
      </c>
      <c r="AD627" s="5">
        <v>0</v>
      </c>
      <c r="AE627" s="5">
        <f t="shared" si="175"/>
        <v>18.298947368421054</v>
      </c>
    </row>
    <row r="628" spans="1:31" ht="12.75" customHeight="1" x14ac:dyDescent="0.35">
      <c r="A628" s="17" t="s">
        <v>1578</v>
      </c>
      <c r="B628" s="17" t="s">
        <v>1579</v>
      </c>
      <c r="C628" s="17" t="s">
        <v>1580</v>
      </c>
      <c r="D628" s="18">
        <v>37438</v>
      </c>
      <c r="E628" s="17" t="s">
        <v>118</v>
      </c>
      <c r="F628" s="19">
        <v>50</v>
      </c>
      <c r="G628" s="17">
        <v>29</v>
      </c>
      <c r="H628" s="17">
        <v>10</v>
      </c>
      <c r="I628" s="20">
        <f t="shared" si="168"/>
        <v>358</v>
      </c>
      <c r="J628" s="21">
        <v>-360</v>
      </c>
      <c r="K628" s="18">
        <v>44804</v>
      </c>
      <c r="L628" s="21">
        <v>-360</v>
      </c>
      <c r="M628" s="21">
        <v>0</v>
      </c>
      <c r="N628" s="21">
        <v>0</v>
      </c>
      <c r="O628" s="21">
        <f t="shared" si="169"/>
        <v>0</v>
      </c>
      <c r="P628" s="21">
        <v>0</v>
      </c>
      <c r="Q628" s="21">
        <v>0</v>
      </c>
      <c r="S628" s="21">
        <f t="shared" si="173"/>
        <v>0</v>
      </c>
      <c r="T628" s="19">
        <v>62.5</v>
      </c>
      <c r="U628" s="19">
        <f t="shared" si="170"/>
        <v>12.5</v>
      </c>
      <c r="V628" s="22">
        <f t="shared" si="171"/>
        <v>150</v>
      </c>
      <c r="W628" s="5">
        <f t="shared" si="174"/>
        <v>516</v>
      </c>
      <c r="X628" s="21">
        <f t="shared" si="176"/>
        <v>0</v>
      </c>
      <c r="Y628" s="21">
        <f t="shared" si="177"/>
        <v>0</v>
      </c>
      <c r="Z628" s="21">
        <f t="shared" si="172"/>
        <v>0</v>
      </c>
      <c r="AA628" s="21">
        <f t="shared" si="178"/>
        <v>0</v>
      </c>
      <c r="AC628" s="5">
        <v>0</v>
      </c>
      <c r="AD628" s="5">
        <v>0</v>
      </c>
      <c r="AE628" s="5">
        <f t="shared" si="175"/>
        <v>0</v>
      </c>
    </row>
    <row r="629" spans="1:31" ht="12.75" customHeight="1" x14ac:dyDescent="0.35">
      <c r="A629" s="17" t="s">
        <v>1581</v>
      </c>
      <c r="B629" s="17" t="s">
        <v>1582</v>
      </c>
      <c r="C629" s="17" t="s">
        <v>1583</v>
      </c>
      <c r="D629" s="18">
        <v>37438</v>
      </c>
      <c r="E629" s="17" t="s">
        <v>118</v>
      </c>
      <c r="F629" s="19">
        <v>50</v>
      </c>
      <c r="G629" s="17">
        <v>29</v>
      </c>
      <c r="H629" s="17">
        <v>10</v>
      </c>
      <c r="I629" s="20">
        <f t="shared" si="168"/>
        <v>358</v>
      </c>
      <c r="J629" s="21">
        <v>360</v>
      </c>
      <c r="K629" s="18">
        <v>44804</v>
      </c>
      <c r="L629" s="21">
        <v>145.6</v>
      </c>
      <c r="M629" s="21">
        <v>214.4</v>
      </c>
      <c r="N629" s="21">
        <v>4.8</v>
      </c>
      <c r="O629" s="21">
        <f t="shared" si="169"/>
        <v>2.4</v>
      </c>
      <c r="P629" s="21">
        <v>7.2</v>
      </c>
      <c r="Q629" s="21">
        <v>212</v>
      </c>
      <c r="S629" s="21">
        <f t="shared" si="173"/>
        <v>219.20000000000002</v>
      </c>
      <c r="T629" s="19">
        <v>62.5</v>
      </c>
      <c r="U629" s="19">
        <f t="shared" si="170"/>
        <v>12.5</v>
      </c>
      <c r="V629" s="22">
        <f t="shared" si="171"/>
        <v>150</v>
      </c>
      <c r="W629" s="5">
        <f t="shared" si="174"/>
        <v>516</v>
      </c>
      <c r="X629" s="21">
        <f t="shared" si="176"/>
        <v>0.42480620155038762</v>
      </c>
      <c r="Y629" s="21">
        <f t="shared" si="177"/>
        <v>5.097674418604651</v>
      </c>
      <c r="Z629" s="21">
        <f t="shared" si="172"/>
        <v>214.10232558139538</v>
      </c>
      <c r="AA629" s="21">
        <f t="shared" si="178"/>
        <v>2.1023255813953767</v>
      </c>
      <c r="AC629" s="5">
        <v>5.097674418604651</v>
      </c>
      <c r="AD629" s="5">
        <v>0</v>
      </c>
      <c r="AE629" s="5">
        <f t="shared" si="175"/>
        <v>5.097674418604651</v>
      </c>
    </row>
    <row r="630" spans="1:31" ht="12.75" customHeight="1" x14ac:dyDescent="0.35">
      <c r="A630" s="17" t="s">
        <v>1584</v>
      </c>
      <c r="B630" s="17" t="s">
        <v>1585</v>
      </c>
      <c r="C630" s="17" t="s">
        <v>1583</v>
      </c>
      <c r="D630" s="18">
        <v>37438</v>
      </c>
      <c r="E630" s="17" t="s">
        <v>118</v>
      </c>
      <c r="F630" s="19">
        <v>50</v>
      </c>
      <c r="G630" s="17">
        <v>29</v>
      </c>
      <c r="H630" s="17">
        <v>10</v>
      </c>
      <c r="I630" s="20">
        <f t="shared" si="168"/>
        <v>358</v>
      </c>
      <c r="J630" s="21">
        <v>-360</v>
      </c>
      <c r="K630" s="18">
        <v>44804</v>
      </c>
      <c r="L630" s="21">
        <v>-145.6</v>
      </c>
      <c r="M630" s="21">
        <v>-214.4</v>
      </c>
      <c r="N630" s="21">
        <v>-4.8</v>
      </c>
      <c r="O630" s="21">
        <f t="shared" si="169"/>
        <v>-2.4</v>
      </c>
      <c r="P630" s="21">
        <v>-7.2</v>
      </c>
      <c r="Q630" s="21">
        <v>-212</v>
      </c>
      <c r="S630" s="21">
        <f t="shared" si="173"/>
        <v>-219.20000000000002</v>
      </c>
      <c r="T630" s="19">
        <v>62.5</v>
      </c>
      <c r="U630" s="19">
        <f t="shared" si="170"/>
        <v>12.5</v>
      </c>
      <c r="V630" s="22">
        <f t="shared" si="171"/>
        <v>150</v>
      </c>
      <c r="W630" s="5">
        <f t="shared" si="174"/>
        <v>516</v>
      </c>
      <c r="X630" s="21">
        <f t="shared" si="176"/>
        <v>-0.42480620155038762</v>
      </c>
      <c r="Y630" s="21">
        <f t="shared" si="177"/>
        <v>-5.097674418604651</v>
      </c>
      <c r="Z630" s="21">
        <f t="shared" si="172"/>
        <v>-214.10232558139538</v>
      </c>
      <c r="AA630" s="21">
        <f t="shared" si="178"/>
        <v>-2.1023255813953767</v>
      </c>
      <c r="AC630" s="5">
        <v>-5.097674418604651</v>
      </c>
      <c r="AD630" s="5">
        <v>0</v>
      </c>
      <c r="AE630" s="5">
        <f t="shared" si="175"/>
        <v>-5.097674418604651</v>
      </c>
    </row>
    <row r="631" spans="1:31" ht="12.75" customHeight="1" x14ac:dyDescent="0.35">
      <c r="A631" s="17" t="s">
        <v>1586</v>
      </c>
      <c r="B631" s="17" t="s">
        <v>1587</v>
      </c>
      <c r="C631" s="17" t="s">
        <v>1588</v>
      </c>
      <c r="D631" s="18">
        <v>37803</v>
      </c>
      <c r="E631" s="17" t="s">
        <v>118</v>
      </c>
      <c r="F631" s="19">
        <v>50</v>
      </c>
      <c r="G631" s="17">
        <v>30</v>
      </c>
      <c r="H631" s="17">
        <v>10</v>
      </c>
      <c r="I631" s="20">
        <f t="shared" si="168"/>
        <v>370</v>
      </c>
      <c r="J631" s="21">
        <v>-10175</v>
      </c>
      <c r="K631" s="18">
        <v>44804</v>
      </c>
      <c r="L631" s="21">
        <v>-10175</v>
      </c>
      <c r="M631" s="21">
        <v>0</v>
      </c>
      <c r="N631" s="21">
        <v>0</v>
      </c>
      <c r="O631" s="21">
        <f t="shared" si="169"/>
        <v>0</v>
      </c>
      <c r="P631" s="21">
        <v>0</v>
      </c>
      <c r="Q631" s="21">
        <v>0</v>
      </c>
      <c r="S631" s="21">
        <f t="shared" si="173"/>
        <v>0</v>
      </c>
      <c r="T631" s="19">
        <v>62.5</v>
      </c>
      <c r="U631" s="19">
        <f t="shared" si="170"/>
        <v>12.5</v>
      </c>
      <c r="V631" s="22">
        <f t="shared" si="171"/>
        <v>150</v>
      </c>
      <c r="W631" s="5">
        <f t="shared" si="174"/>
        <v>528</v>
      </c>
      <c r="X631" s="21">
        <f t="shared" si="176"/>
        <v>0</v>
      </c>
      <c r="Y631" s="21">
        <f t="shared" si="177"/>
        <v>0</v>
      </c>
      <c r="Z631" s="21">
        <f t="shared" si="172"/>
        <v>0</v>
      </c>
      <c r="AA631" s="21">
        <f t="shared" si="178"/>
        <v>0</v>
      </c>
      <c r="AC631" s="5">
        <v>0</v>
      </c>
      <c r="AD631" s="5">
        <v>0</v>
      </c>
      <c r="AE631" s="5">
        <f t="shared" si="175"/>
        <v>0</v>
      </c>
    </row>
    <row r="632" spans="1:31" ht="12.75" customHeight="1" x14ac:dyDescent="0.35">
      <c r="A632" s="17" t="s">
        <v>1589</v>
      </c>
      <c r="B632" s="17" t="s">
        <v>1590</v>
      </c>
      <c r="C632" s="17" t="s">
        <v>1588</v>
      </c>
      <c r="D632" s="18">
        <v>37803</v>
      </c>
      <c r="E632" s="17" t="s">
        <v>118</v>
      </c>
      <c r="F632" s="19">
        <v>50</v>
      </c>
      <c r="G632" s="17">
        <v>30</v>
      </c>
      <c r="H632" s="17">
        <v>10</v>
      </c>
      <c r="I632" s="20">
        <f t="shared" si="168"/>
        <v>370</v>
      </c>
      <c r="J632" s="21">
        <v>10175</v>
      </c>
      <c r="K632" s="18">
        <v>44804</v>
      </c>
      <c r="L632" s="21">
        <v>3900.67</v>
      </c>
      <c r="M632" s="21">
        <v>6274.33</v>
      </c>
      <c r="N632" s="21">
        <v>135.66</v>
      </c>
      <c r="O632" s="21">
        <f t="shared" si="169"/>
        <v>67.83</v>
      </c>
      <c r="P632" s="21">
        <v>203.5</v>
      </c>
      <c r="Q632" s="21">
        <v>6206.49</v>
      </c>
      <c r="S632" s="21">
        <f t="shared" si="173"/>
        <v>6409.99</v>
      </c>
      <c r="T632" s="19">
        <v>62.5</v>
      </c>
      <c r="U632" s="19">
        <f t="shared" si="170"/>
        <v>12.5</v>
      </c>
      <c r="V632" s="22">
        <f t="shared" si="171"/>
        <v>150</v>
      </c>
      <c r="W632" s="5">
        <f t="shared" si="174"/>
        <v>528</v>
      </c>
      <c r="X632" s="21">
        <f t="shared" si="176"/>
        <v>12.140132575757576</v>
      </c>
      <c r="Y632" s="21">
        <f t="shared" si="177"/>
        <v>145.68159090909091</v>
      </c>
      <c r="Z632" s="21">
        <f t="shared" si="172"/>
        <v>6264.3084090909088</v>
      </c>
      <c r="AA632" s="21">
        <f t="shared" si="178"/>
        <v>57.818409090908972</v>
      </c>
      <c r="AC632" s="5">
        <v>145.68159090909091</v>
      </c>
      <c r="AD632" s="5">
        <v>0</v>
      </c>
      <c r="AE632" s="5">
        <f t="shared" si="175"/>
        <v>145.68159090909091</v>
      </c>
    </row>
    <row r="633" spans="1:31" ht="12.75" customHeight="1" x14ac:dyDescent="0.35">
      <c r="A633" s="17" t="s">
        <v>1591</v>
      </c>
      <c r="B633" s="17" t="s">
        <v>1592</v>
      </c>
      <c r="C633" s="17" t="s">
        <v>1588</v>
      </c>
      <c r="D633" s="18">
        <v>37803</v>
      </c>
      <c r="E633" s="17" t="s">
        <v>118</v>
      </c>
      <c r="F633" s="19">
        <v>50</v>
      </c>
      <c r="G633" s="17">
        <v>30</v>
      </c>
      <c r="H633" s="17">
        <v>10</v>
      </c>
      <c r="I633" s="20">
        <f t="shared" si="168"/>
        <v>370</v>
      </c>
      <c r="J633" s="21">
        <v>-10175</v>
      </c>
      <c r="K633" s="18">
        <v>44804</v>
      </c>
      <c r="L633" s="21">
        <v>-3900.67</v>
      </c>
      <c r="M633" s="21">
        <v>-6274.33</v>
      </c>
      <c r="N633" s="21">
        <v>-135.66</v>
      </c>
      <c r="O633" s="21">
        <f t="shared" si="169"/>
        <v>-67.83</v>
      </c>
      <c r="P633" s="21">
        <v>-203.5</v>
      </c>
      <c r="Q633" s="21">
        <v>-6206.49</v>
      </c>
      <c r="S633" s="21">
        <f t="shared" si="173"/>
        <v>-6409.99</v>
      </c>
      <c r="T633" s="19">
        <v>62.5</v>
      </c>
      <c r="U633" s="19">
        <f t="shared" si="170"/>
        <v>12.5</v>
      </c>
      <c r="V633" s="22">
        <f t="shared" si="171"/>
        <v>150</v>
      </c>
      <c r="W633" s="5">
        <f t="shared" si="174"/>
        <v>528</v>
      </c>
      <c r="X633" s="21">
        <f t="shared" si="176"/>
        <v>-12.140132575757576</v>
      </c>
      <c r="Y633" s="21">
        <f t="shared" si="177"/>
        <v>-145.68159090909091</v>
      </c>
      <c r="Z633" s="21">
        <f t="shared" si="172"/>
        <v>-6264.3084090909088</v>
      </c>
      <c r="AA633" s="21">
        <f t="shared" si="178"/>
        <v>-57.818409090908972</v>
      </c>
      <c r="AC633" s="5">
        <v>-145.68159090909091</v>
      </c>
      <c r="AD633" s="5">
        <v>0</v>
      </c>
      <c r="AE633" s="5">
        <f t="shared" si="175"/>
        <v>-145.68159090909091</v>
      </c>
    </row>
    <row r="634" spans="1:31" ht="12.75" customHeight="1" x14ac:dyDescent="0.35">
      <c r="A634" s="17" t="s">
        <v>1593</v>
      </c>
      <c r="B634" s="17" t="s">
        <v>1594</v>
      </c>
      <c r="C634" s="17" t="s">
        <v>1218</v>
      </c>
      <c r="D634" s="18">
        <v>39448</v>
      </c>
      <c r="E634" s="17" t="s">
        <v>118</v>
      </c>
      <c r="F634" s="19">
        <v>50</v>
      </c>
      <c r="G634" s="17">
        <v>35</v>
      </c>
      <c r="H634" s="17">
        <v>4</v>
      </c>
      <c r="I634" s="20">
        <f t="shared" si="168"/>
        <v>424</v>
      </c>
      <c r="J634" s="21">
        <v>2001.52</v>
      </c>
      <c r="K634" s="18">
        <v>44804</v>
      </c>
      <c r="L634" s="21">
        <v>587.11</v>
      </c>
      <c r="M634" s="21">
        <v>1414.41</v>
      </c>
      <c r="N634" s="21">
        <v>26.68</v>
      </c>
      <c r="O634" s="21">
        <f t="shared" si="169"/>
        <v>13.34</v>
      </c>
      <c r="P634" s="21">
        <v>40.03</v>
      </c>
      <c r="Q634" s="21">
        <v>1401.06</v>
      </c>
      <c r="S634" s="21">
        <f t="shared" si="173"/>
        <v>1441.0900000000001</v>
      </c>
      <c r="T634" s="19">
        <v>62.5</v>
      </c>
      <c r="U634" s="19">
        <f t="shared" si="170"/>
        <v>12.5</v>
      </c>
      <c r="V634" s="22">
        <f t="shared" si="171"/>
        <v>150</v>
      </c>
      <c r="W634" s="5">
        <f t="shared" si="174"/>
        <v>582</v>
      </c>
      <c r="X634" s="21">
        <f t="shared" si="176"/>
        <v>2.4760996563573885</v>
      </c>
      <c r="Y634" s="21">
        <f t="shared" si="177"/>
        <v>29.713195876288662</v>
      </c>
      <c r="Z634" s="21">
        <f t="shared" si="172"/>
        <v>1411.3768041237115</v>
      </c>
      <c r="AA634" s="21">
        <f t="shared" si="178"/>
        <v>10.316804123711563</v>
      </c>
      <c r="AC634" s="5">
        <v>29.713195876288662</v>
      </c>
      <c r="AD634" s="5">
        <v>0</v>
      </c>
      <c r="AE634" s="5">
        <f t="shared" si="175"/>
        <v>29.713195876288662</v>
      </c>
    </row>
    <row r="635" spans="1:31" ht="12.75" customHeight="1" x14ac:dyDescent="0.35">
      <c r="A635" s="17" t="s">
        <v>1595</v>
      </c>
      <c r="B635" s="17" t="s">
        <v>1596</v>
      </c>
      <c r="C635" s="17" t="s">
        <v>1331</v>
      </c>
      <c r="D635" s="18">
        <v>39448</v>
      </c>
      <c r="E635" s="17" t="s">
        <v>118</v>
      </c>
      <c r="F635" s="19">
        <v>50</v>
      </c>
      <c r="G635" s="17">
        <v>35</v>
      </c>
      <c r="H635" s="17">
        <v>4</v>
      </c>
      <c r="I635" s="20">
        <f t="shared" si="168"/>
        <v>424</v>
      </c>
      <c r="J635" s="21">
        <v>2165.7800000000002</v>
      </c>
      <c r="K635" s="18">
        <v>44804</v>
      </c>
      <c r="L635" s="21">
        <v>635.36</v>
      </c>
      <c r="M635" s="21">
        <v>1530.42</v>
      </c>
      <c r="N635" s="21">
        <v>28.88</v>
      </c>
      <c r="O635" s="21">
        <f t="shared" si="169"/>
        <v>14.44</v>
      </c>
      <c r="P635" s="21">
        <v>43.32</v>
      </c>
      <c r="Q635" s="21">
        <v>1515.98</v>
      </c>
      <c r="S635" s="21">
        <f t="shared" si="173"/>
        <v>1559.3000000000002</v>
      </c>
      <c r="T635" s="19">
        <v>62.5</v>
      </c>
      <c r="U635" s="19">
        <f t="shared" si="170"/>
        <v>12.5</v>
      </c>
      <c r="V635" s="22">
        <f t="shared" si="171"/>
        <v>150</v>
      </c>
      <c r="W635" s="5">
        <f t="shared" si="174"/>
        <v>582</v>
      </c>
      <c r="X635" s="21">
        <f t="shared" si="176"/>
        <v>2.6792096219931274</v>
      </c>
      <c r="Y635" s="21">
        <f t="shared" si="177"/>
        <v>32.150515463917529</v>
      </c>
      <c r="Z635" s="21">
        <f t="shared" si="172"/>
        <v>1527.1494845360826</v>
      </c>
      <c r="AA635" s="21">
        <f t="shared" si="178"/>
        <v>11.169484536082564</v>
      </c>
      <c r="AC635" s="5">
        <v>32.150515463917529</v>
      </c>
      <c r="AD635" s="5">
        <v>0</v>
      </c>
      <c r="AE635" s="5">
        <f t="shared" si="175"/>
        <v>32.150515463917529</v>
      </c>
    </row>
    <row r="636" spans="1:31" ht="12.75" customHeight="1" x14ac:dyDescent="0.35">
      <c r="A636" s="17" t="s">
        <v>1597</v>
      </c>
      <c r="B636" s="17" t="s">
        <v>1598</v>
      </c>
      <c r="C636" s="17" t="s">
        <v>1224</v>
      </c>
      <c r="D636" s="18">
        <v>39448</v>
      </c>
      <c r="E636" s="17" t="s">
        <v>118</v>
      </c>
      <c r="F636" s="19">
        <v>50</v>
      </c>
      <c r="G636" s="17">
        <v>35</v>
      </c>
      <c r="H636" s="17">
        <v>4</v>
      </c>
      <c r="I636" s="20">
        <f t="shared" si="168"/>
        <v>424</v>
      </c>
      <c r="J636" s="21">
        <v>2177.9499999999998</v>
      </c>
      <c r="K636" s="18">
        <v>44804</v>
      </c>
      <c r="L636" s="21">
        <v>638.88</v>
      </c>
      <c r="M636" s="21">
        <v>1539.07</v>
      </c>
      <c r="N636" s="21">
        <v>29.04</v>
      </c>
      <c r="O636" s="21">
        <f t="shared" si="169"/>
        <v>14.52</v>
      </c>
      <c r="P636" s="21">
        <v>43.56</v>
      </c>
      <c r="Q636" s="21">
        <v>1524.55</v>
      </c>
      <c r="S636" s="21">
        <f t="shared" si="173"/>
        <v>1568.11</v>
      </c>
      <c r="T636" s="19">
        <v>62.5</v>
      </c>
      <c r="U636" s="19">
        <f t="shared" si="170"/>
        <v>12.5</v>
      </c>
      <c r="V636" s="22">
        <f t="shared" si="171"/>
        <v>150</v>
      </c>
      <c r="W636" s="5">
        <f t="shared" si="174"/>
        <v>582</v>
      </c>
      <c r="X636" s="21">
        <f t="shared" si="176"/>
        <v>2.6943470790378004</v>
      </c>
      <c r="Y636" s="21">
        <f t="shared" si="177"/>
        <v>32.332164948453602</v>
      </c>
      <c r="Z636" s="21">
        <f t="shared" si="172"/>
        <v>1535.7778350515464</v>
      </c>
      <c r="AA636" s="21">
        <f t="shared" si="178"/>
        <v>11.227835051546435</v>
      </c>
      <c r="AC636" s="5">
        <v>32.332164948453602</v>
      </c>
      <c r="AD636" s="5">
        <v>0</v>
      </c>
      <c r="AE636" s="5">
        <f t="shared" si="175"/>
        <v>32.332164948453602</v>
      </c>
    </row>
    <row r="637" spans="1:31" ht="12.75" customHeight="1" x14ac:dyDescent="0.35">
      <c r="A637" s="17" t="s">
        <v>1599</v>
      </c>
      <c r="B637" s="17" t="s">
        <v>1600</v>
      </c>
      <c r="C637" s="17" t="s">
        <v>445</v>
      </c>
      <c r="D637" s="18">
        <v>39448</v>
      </c>
      <c r="E637" s="17" t="s">
        <v>118</v>
      </c>
      <c r="F637" s="19">
        <v>50</v>
      </c>
      <c r="G637" s="17">
        <v>35</v>
      </c>
      <c r="H637" s="17">
        <v>4</v>
      </c>
      <c r="I637" s="20">
        <f t="shared" si="168"/>
        <v>424</v>
      </c>
      <c r="J637" s="21">
        <v>1703.42</v>
      </c>
      <c r="K637" s="18">
        <v>44804</v>
      </c>
      <c r="L637" s="21">
        <v>499.7</v>
      </c>
      <c r="M637" s="21">
        <v>1203.72</v>
      </c>
      <c r="N637" s="21">
        <v>22.71</v>
      </c>
      <c r="O637" s="21">
        <f t="shared" si="169"/>
        <v>11.355</v>
      </c>
      <c r="P637" s="21">
        <v>34.07</v>
      </c>
      <c r="Q637" s="21">
        <v>1192.3599999999999</v>
      </c>
      <c r="S637" s="21">
        <f t="shared" si="173"/>
        <v>1226.43</v>
      </c>
      <c r="T637" s="19">
        <v>62.5</v>
      </c>
      <c r="U637" s="19">
        <f t="shared" si="170"/>
        <v>12.5</v>
      </c>
      <c r="V637" s="22">
        <f t="shared" si="171"/>
        <v>150</v>
      </c>
      <c r="W637" s="5">
        <f t="shared" si="174"/>
        <v>582</v>
      </c>
      <c r="X637" s="21">
        <f t="shared" si="176"/>
        <v>2.1072680412371136</v>
      </c>
      <c r="Y637" s="21">
        <f t="shared" si="177"/>
        <v>25.287216494845364</v>
      </c>
      <c r="Z637" s="21">
        <f t="shared" si="172"/>
        <v>1201.1427835051547</v>
      </c>
      <c r="AA637" s="21">
        <f t="shared" si="178"/>
        <v>8.7827835051548391</v>
      </c>
      <c r="AC637" s="5">
        <v>25.287216494845364</v>
      </c>
      <c r="AD637" s="5">
        <v>0</v>
      </c>
      <c r="AE637" s="5">
        <f t="shared" si="175"/>
        <v>25.287216494845364</v>
      </c>
    </row>
    <row r="638" spans="1:31" ht="12.75" customHeight="1" x14ac:dyDescent="0.35">
      <c r="A638" s="17" t="s">
        <v>1601</v>
      </c>
      <c r="B638" s="17" t="s">
        <v>1602</v>
      </c>
      <c r="C638" s="17" t="s">
        <v>507</v>
      </c>
      <c r="D638" s="18">
        <v>39448</v>
      </c>
      <c r="E638" s="17" t="s">
        <v>118</v>
      </c>
      <c r="F638" s="19">
        <v>50</v>
      </c>
      <c r="G638" s="17">
        <v>35</v>
      </c>
      <c r="H638" s="17">
        <v>4</v>
      </c>
      <c r="I638" s="20">
        <f t="shared" si="168"/>
        <v>424</v>
      </c>
      <c r="J638" s="21">
        <v>1119.3900000000001</v>
      </c>
      <c r="K638" s="18">
        <v>44804</v>
      </c>
      <c r="L638" s="21">
        <v>328.39</v>
      </c>
      <c r="M638" s="21">
        <v>791</v>
      </c>
      <c r="N638" s="21">
        <v>14.92</v>
      </c>
      <c r="O638" s="21">
        <f t="shared" si="169"/>
        <v>7.46</v>
      </c>
      <c r="P638" s="21">
        <v>22.39</v>
      </c>
      <c r="Q638" s="21">
        <v>783.53</v>
      </c>
      <c r="S638" s="21">
        <f t="shared" si="173"/>
        <v>805.92</v>
      </c>
      <c r="T638" s="19">
        <v>62.5</v>
      </c>
      <c r="U638" s="19">
        <f t="shared" si="170"/>
        <v>12.5</v>
      </c>
      <c r="V638" s="22">
        <f t="shared" si="171"/>
        <v>150</v>
      </c>
      <c r="W638" s="5">
        <f t="shared" si="174"/>
        <v>582</v>
      </c>
      <c r="X638" s="21">
        <f t="shared" si="176"/>
        <v>1.3847422680412371</v>
      </c>
      <c r="Y638" s="21">
        <f t="shared" si="177"/>
        <v>16.616907216494845</v>
      </c>
      <c r="Z638" s="21">
        <f t="shared" si="172"/>
        <v>789.30309278350512</v>
      </c>
      <c r="AA638" s="21">
        <f t="shared" si="178"/>
        <v>5.7730927835051489</v>
      </c>
      <c r="AC638" s="5">
        <v>16.616907216494845</v>
      </c>
      <c r="AD638" s="5">
        <v>0</v>
      </c>
      <c r="AE638" s="5">
        <f t="shared" si="175"/>
        <v>16.616907216494845</v>
      </c>
    </row>
    <row r="639" spans="1:31" ht="12.75" customHeight="1" x14ac:dyDescent="0.35">
      <c r="A639" s="17" t="s">
        <v>1603</v>
      </c>
      <c r="B639" s="17" t="s">
        <v>1604</v>
      </c>
      <c r="C639" s="17" t="s">
        <v>429</v>
      </c>
      <c r="D639" s="18">
        <v>39448</v>
      </c>
      <c r="E639" s="17" t="s">
        <v>118</v>
      </c>
      <c r="F639" s="19">
        <v>50</v>
      </c>
      <c r="G639" s="17">
        <v>35</v>
      </c>
      <c r="H639" s="17">
        <v>4</v>
      </c>
      <c r="I639" s="20">
        <f t="shared" si="168"/>
        <v>424</v>
      </c>
      <c r="J639" s="21">
        <v>2044.11</v>
      </c>
      <c r="K639" s="18">
        <v>44804</v>
      </c>
      <c r="L639" s="21">
        <v>599.58000000000004</v>
      </c>
      <c r="M639" s="21">
        <v>1444.53</v>
      </c>
      <c r="N639" s="21">
        <v>27.25</v>
      </c>
      <c r="O639" s="21">
        <f t="shared" si="169"/>
        <v>13.625</v>
      </c>
      <c r="P639" s="21">
        <v>40.880000000000003</v>
      </c>
      <c r="Q639" s="21">
        <v>1430.9</v>
      </c>
      <c r="S639" s="21">
        <f t="shared" si="173"/>
        <v>1471.78</v>
      </c>
      <c r="T639" s="19">
        <v>62.5</v>
      </c>
      <c r="U639" s="19">
        <f t="shared" si="170"/>
        <v>12.5</v>
      </c>
      <c r="V639" s="22">
        <f t="shared" si="171"/>
        <v>150</v>
      </c>
      <c r="W639" s="5">
        <f t="shared" si="174"/>
        <v>582</v>
      </c>
      <c r="X639" s="21">
        <f t="shared" si="176"/>
        <v>2.528831615120275</v>
      </c>
      <c r="Y639" s="21">
        <f t="shared" si="177"/>
        <v>30.3459793814433</v>
      </c>
      <c r="Z639" s="21">
        <f t="shared" si="172"/>
        <v>1441.4340206185566</v>
      </c>
      <c r="AA639" s="21">
        <f t="shared" si="178"/>
        <v>10.534020618556497</v>
      </c>
      <c r="AC639" s="5">
        <v>30.3459793814433</v>
      </c>
      <c r="AD639" s="5">
        <v>0</v>
      </c>
      <c r="AE639" s="5">
        <f t="shared" si="175"/>
        <v>30.3459793814433</v>
      </c>
    </row>
    <row r="640" spans="1:31" ht="12.75" customHeight="1" x14ac:dyDescent="0.35">
      <c r="A640" s="17" t="s">
        <v>1605</v>
      </c>
      <c r="B640" s="17" t="s">
        <v>1606</v>
      </c>
      <c r="C640" s="17" t="s">
        <v>1103</v>
      </c>
      <c r="D640" s="18">
        <v>39448</v>
      </c>
      <c r="E640" s="17" t="s">
        <v>118</v>
      </c>
      <c r="F640" s="19">
        <v>50</v>
      </c>
      <c r="G640" s="17">
        <v>35</v>
      </c>
      <c r="H640" s="17">
        <v>4</v>
      </c>
      <c r="I640" s="20">
        <f t="shared" si="168"/>
        <v>424</v>
      </c>
      <c r="J640" s="21">
        <v>973.38</v>
      </c>
      <c r="K640" s="18">
        <v>44804</v>
      </c>
      <c r="L640" s="21">
        <v>285.56</v>
      </c>
      <c r="M640" s="21">
        <v>687.82</v>
      </c>
      <c r="N640" s="21">
        <v>12.98</v>
      </c>
      <c r="O640" s="21">
        <f t="shared" si="169"/>
        <v>6.49</v>
      </c>
      <c r="P640" s="21">
        <v>19.47</v>
      </c>
      <c r="Q640" s="21">
        <v>681.33</v>
      </c>
      <c r="S640" s="21">
        <f t="shared" si="173"/>
        <v>700.80000000000007</v>
      </c>
      <c r="T640" s="19">
        <v>62.5</v>
      </c>
      <c r="U640" s="19">
        <f t="shared" si="170"/>
        <v>12.5</v>
      </c>
      <c r="V640" s="22">
        <f t="shared" si="171"/>
        <v>150</v>
      </c>
      <c r="W640" s="5">
        <f t="shared" si="174"/>
        <v>582</v>
      </c>
      <c r="X640" s="21">
        <f t="shared" si="176"/>
        <v>1.2041237113402063</v>
      </c>
      <c r="Y640" s="21">
        <f t="shared" si="177"/>
        <v>14.449484536082476</v>
      </c>
      <c r="Z640" s="21">
        <f t="shared" si="172"/>
        <v>686.35051546391765</v>
      </c>
      <c r="AA640" s="21">
        <f t="shared" si="178"/>
        <v>5.0205154639176044</v>
      </c>
      <c r="AC640" s="5">
        <v>14.449484536082476</v>
      </c>
      <c r="AD640" s="5">
        <v>0</v>
      </c>
      <c r="AE640" s="5">
        <f t="shared" si="175"/>
        <v>14.449484536082476</v>
      </c>
    </row>
    <row r="641" spans="1:31" ht="12.75" customHeight="1" x14ac:dyDescent="0.35">
      <c r="A641" s="17" t="s">
        <v>1607</v>
      </c>
      <c r="B641" s="17" t="s">
        <v>1608</v>
      </c>
      <c r="C641" s="17" t="s">
        <v>1609</v>
      </c>
      <c r="D641" s="18">
        <v>39448</v>
      </c>
      <c r="E641" s="17" t="s">
        <v>118</v>
      </c>
      <c r="F641" s="19">
        <v>50</v>
      </c>
      <c r="G641" s="17">
        <v>35</v>
      </c>
      <c r="H641" s="17">
        <v>4</v>
      </c>
      <c r="I641" s="20">
        <f t="shared" si="168"/>
        <v>424</v>
      </c>
      <c r="J641" s="21">
        <v>486.69</v>
      </c>
      <c r="K641" s="18">
        <v>44804</v>
      </c>
      <c r="L641" s="21">
        <v>142.69999999999999</v>
      </c>
      <c r="M641" s="21">
        <v>343.99</v>
      </c>
      <c r="N641" s="21">
        <v>6.48</v>
      </c>
      <c r="O641" s="21">
        <f t="shared" si="169"/>
        <v>3.24</v>
      </c>
      <c r="P641" s="21">
        <v>9.73</v>
      </c>
      <c r="Q641" s="21">
        <v>340.74</v>
      </c>
      <c r="S641" s="21">
        <f t="shared" si="173"/>
        <v>350.47</v>
      </c>
      <c r="T641" s="19">
        <v>62.5</v>
      </c>
      <c r="U641" s="19">
        <f t="shared" si="170"/>
        <v>12.5</v>
      </c>
      <c r="V641" s="22">
        <f t="shared" si="171"/>
        <v>150</v>
      </c>
      <c r="W641" s="5">
        <f t="shared" si="174"/>
        <v>582</v>
      </c>
      <c r="X641" s="21">
        <f t="shared" si="176"/>
        <v>0.60218213058419245</v>
      </c>
      <c r="Y641" s="21">
        <f t="shared" si="177"/>
        <v>7.2261855670103099</v>
      </c>
      <c r="Z641" s="21">
        <f t="shared" si="172"/>
        <v>343.24381443298972</v>
      </c>
      <c r="AA641" s="21">
        <f t="shared" si="178"/>
        <v>2.5038144329897136</v>
      </c>
      <c r="AC641" s="5">
        <v>7.2261855670103099</v>
      </c>
      <c r="AD641" s="5">
        <v>0</v>
      </c>
      <c r="AE641" s="5">
        <f t="shared" si="175"/>
        <v>7.2261855670103099</v>
      </c>
    </row>
    <row r="642" spans="1:31" ht="12.75" customHeight="1" x14ac:dyDescent="0.35">
      <c r="A642" s="17" t="s">
        <v>1610</v>
      </c>
      <c r="B642" s="17" t="s">
        <v>1611</v>
      </c>
      <c r="C642" s="17" t="s">
        <v>1612</v>
      </c>
      <c r="D642" s="18">
        <v>39448</v>
      </c>
      <c r="E642" s="17" t="s">
        <v>118</v>
      </c>
      <c r="F642" s="19">
        <v>50</v>
      </c>
      <c r="G642" s="17">
        <v>35</v>
      </c>
      <c r="H642" s="17">
        <v>4</v>
      </c>
      <c r="I642" s="20">
        <f t="shared" si="168"/>
        <v>424</v>
      </c>
      <c r="J642" s="21">
        <v>4015.21</v>
      </c>
      <c r="K642" s="18">
        <v>44804</v>
      </c>
      <c r="L642" s="21">
        <v>1177.8699999999999</v>
      </c>
      <c r="M642" s="21">
        <v>2837.34</v>
      </c>
      <c r="N642" s="21">
        <v>53.54</v>
      </c>
      <c r="O642" s="21">
        <f t="shared" si="169"/>
        <v>26.77</v>
      </c>
      <c r="P642" s="21">
        <v>80.31</v>
      </c>
      <c r="Q642" s="21">
        <v>2810.57</v>
      </c>
      <c r="S642" s="21">
        <f t="shared" si="173"/>
        <v>2890.88</v>
      </c>
      <c r="T642" s="19">
        <v>62.5</v>
      </c>
      <c r="U642" s="19">
        <f t="shared" si="170"/>
        <v>12.5</v>
      </c>
      <c r="V642" s="22">
        <f t="shared" si="171"/>
        <v>150</v>
      </c>
      <c r="W642" s="5">
        <f t="shared" si="174"/>
        <v>582</v>
      </c>
      <c r="X642" s="21">
        <f t="shared" si="176"/>
        <v>4.9671477663230243</v>
      </c>
      <c r="Y642" s="21">
        <f t="shared" si="177"/>
        <v>59.605773195876296</v>
      </c>
      <c r="Z642" s="21">
        <f t="shared" si="172"/>
        <v>2831.2742268041238</v>
      </c>
      <c r="AA642" s="21">
        <f t="shared" si="178"/>
        <v>20.704226804123664</v>
      </c>
      <c r="AC642" s="5">
        <v>59.605773195876296</v>
      </c>
      <c r="AD642" s="5">
        <v>0</v>
      </c>
      <c r="AE642" s="5">
        <f t="shared" si="175"/>
        <v>59.605773195876296</v>
      </c>
    </row>
    <row r="643" spans="1:31" ht="12.75" customHeight="1" x14ac:dyDescent="0.35">
      <c r="A643" s="17" t="s">
        <v>1613</v>
      </c>
      <c r="B643" s="17" t="s">
        <v>1614</v>
      </c>
      <c r="C643" s="17" t="s">
        <v>1316</v>
      </c>
      <c r="D643" s="18">
        <v>39448</v>
      </c>
      <c r="E643" s="17" t="s">
        <v>118</v>
      </c>
      <c r="F643" s="19">
        <v>50</v>
      </c>
      <c r="G643" s="17">
        <v>35</v>
      </c>
      <c r="H643" s="17">
        <v>4</v>
      </c>
      <c r="I643" s="20">
        <f t="shared" si="168"/>
        <v>424</v>
      </c>
      <c r="J643" s="21">
        <v>87733.119999999995</v>
      </c>
      <c r="K643" s="18">
        <v>44804</v>
      </c>
      <c r="L643" s="21">
        <v>25735.01</v>
      </c>
      <c r="M643" s="21">
        <v>61998.11</v>
      </c>
      <c r="N643" s="21">
        <v>1169.77</v>
      </c>
      <c r="O643" s="21">
        <f t="shared" si="169"/>
        <v>584.88499999999999</v>
      </c>
      <c r="P643" s="21">
        <v>1754.66</v>
      </c>
      <c r="Q643" s="21">
        <v>61413.22</v>
      </c>
      <c r="S643" s="21">
        <f t="shared" si="173"/>
        <v>63167.88</v>
      </c>
      <c r="T643" s="19">
        <v>62.5</v>
      </c>
      <c r="U643" s="19">
        <f t="shared" si="170"/>
        <v>12.5</v>
      </c>
      <c r="V643" s="22">
        <f t="shared" si="171"/>
        <v>150</v>
      </c>
      <c r="W643" s="5">
        <f t="shared" si="174"/>
        <v>582</v>
      </c>
      <c r="X643" s="21">
        <f t="shared" si="176"/>
        <v>108.53587628865979</v>
      </c>
      <c r="Y643" s="21">
        <f t="shared" si="177"/>
        <v>1302.4305154639176</v>
      </c>
      <c r="Z643" s="21">
        <f t="shared" si="172"/>
        <v>61865.449484536082</v>
      </c>
      <c r="AA643" s="21">
        <f t="shared" si="178"/>
        <v>452.22948453608115</v>
      </c>
      <c r="AC643" s="5">
        <v>1302.4305154639176</v>
      </c>
      <c r="AD643" s="5">
        <v>0</v>
      </c>
      <c r="AE643" s="5">
        <f t="shared" si="175"/>
        <v>1302.4305154639176</v>
      </c>
    </row>
    <row r="644" spans="1:31" ht="12.75" customHeight="1" x14ac:dyDescent="0.35">
      <c r="A644" s="17" t="s">
        <v>1615</v>
      </c>
      <c r="B644" s="17" t="s">
        <v>1616</v>
      </c>
      <c r="C644" s="17" t="s">
        <v>1368</v>
      </c>
      <c r="D644" s="18">
        <v>39448</v>
      </c>
      <c r="E644" s="17" t="s">
        <v>118</v>
      </c>
      <c r="F644" s="19">
        <v>50</v>
      </c>
      <c r="G644" s="17">
        <v>35</v>
      </c>
      <c r="H644" s="17">
        <v>4</v>
      </c>
      <c r="I644" s="20">
        <f t="shared" si="168"/>
        <v>424</v>
      </c>
      <c r="J644" s="21">
        <v>146.01</v>
      </c>
      <c r="K644" s="18">
        <v>44804</v>
      </c>
      <c r="L644" s="21">
        <v>42.82</v>
      </c>
      <c r="M644" s="21">
        <v>103.19</v>
      </c>
      <c r="N644" s="21">
        <v>1.94</v>
      </c>
      <c r="O644" s="21">
        <f t="shared" si="169"/>
        <v>0.97</v>
      </c>
      <c r="P644" s="21">
        <v>2.92</v>
      </c>
      <c r="Q644" s="21">
        <v>102.21</v>
      </c>
      <c r="S644" s="21">
        <f t="shared" si="173"/>
        <v>105.13</v>
      </c>
      <c r="T644" s="19">
        <v>62.5</v>
      </c>
      <c r="U644" s="19">
        <f t="shared" si="170"/>
        <v>12.5</v>
      </c>
      <c r="V644" s="22">
        <f t="shared" si="171"/>
        <v>150</v>
      </c>
      <c r="W644" s="5">
        <f t="shared" si="174"/>
        <v>582</v>
      </c>
      <c r="X644" s="21">
        <f t="shared" si="176"/>
        <v>0.1806357388316151</v>
      </c>
      <c r="Y644" s="21">
        <f t="shared" si="177"/>
        <v>2.1676288659793812</v>
      </c>
      <c r="Z644" s="21">
        <f t="shared" si="172"/>
        <v>102.96237113402061</v>
      </c>
      <c r="AA644" s="21">
        <f t="shared" si="178"/>
        <v>0.7523711340206205</v>
      </c>
      <c r="AC644" s="5">
        <v>2.1676288659793812</v>
      </c>
      <c r="AD644" s="5">
        <v>0</v>
      </c>
      <c r="AE644" s="5">
        <f t="shared" si="175"/>
        <v>2.1676288659793812</v>
      </c>
    </row>
    <row r="645" spans="1:31" ht="12.75" customHeight="1" x14ac:dyDescent="0.35">
      <c r="A645" s="17" t="s">
        <v>1617</v>
      </c>
      <c r="B645" s="17" t="s">
        <v>1618</v>
      </c>
      <c r="C645" s="17" t="s">
        <v>1375</v>
      </c>
      <c r="D645" s="18">
        <v>39448</v>
      </c>
      <c r="E645" s="17" t="s">
        <v>118</v>
      </c>
      <c r="F645" s="19">
        <v>50</v>
      </c>
      <c r="G645" s="17">
        <v>35</v>
      </c>
      <c r="H645" s="17">
        <v>4</v>
      </c>
      <c r="I645" s="20">
        <f t="shared" si="168"/>
        <v>424</v>
      </c>
      <c r="J645" s="21">
        <v>16499.03</v>
      </c>
      <c r="K645" s="18">
        <v>44804</v>
      </c>
      <c r="L645" s="21">
        <v>4839.71</v>
      </c>
      <c r="M645" s="21">
        <v>11659.32</v>
      </c>
      <c r="N645" s="21">
        <v>219.98</v>
      </c>
      <c r="O645" s="21">
        <f t="shared" si="169"/>
        <v>109.99</v>
      </c>
      <c r="P645" s="21">
        <v>329.98</v>
      </c>
      <c r="Q645" s="21">
        <v>11549.32</v>
      </c>
      <c r="S645" s="21">
        <f t="shared" si="173"/>
        <v>11879.3</v>
      </c>
      <c r="T645" s="19">
        <v>62.5</v>
      </c>
      <c r="U645" s="19">
        <f t="shared" si="170"/>
        <v>12.5</v>
      </c>
      <c r="V645" s="22">
        <f t="shared" si="171"/>
        <v>150</v>
      </c>
      <c r="W645" s="5">
        <f t="shared" si="174"/>
        <v>582</v>
      </c>
      <c r="X645" s="21">
        <f t="shared" si="176"/>
        <v>20.411168384879723</v>
      </c>
      <c r="Y645" s="21">
        <f t="shared" si="177"/>
        <v>244.93402061855667</v>
      </c>
      <c r="Z645" s="21">
        <f t="shared" si="172"/>
        <v>11634.365979381442</v>
      </c>
      <c r="AA645" s="21">
        <f t="shared" si="178"/>
        <v>85.045979381442521</v>
      </c>
      <c r="AC645" s="5">
        <v>244.93402061855667</v>
      </c>
      <c r="AD645" s="5">
        <v>0</v>
      </c>
      <c r="AE645" s="5">
        <f t="shared" si="175"/>
        <v>244.93402061855667</v>
      </c>
    </row>
    <row r="646" spans="1:31" ht="12.75" customHeight="1" x14ac:dyDescent="0.35">
      <c r="A646" s="17" t="s">
        <v>1619</v>
      </c>
      <c r="B646" s="17" t="s">
        <v>1620</v>
      </c>
      <c r="C646" s="17" t="s">
        <v>1081</v>
      </c>
      <c r="D646" s="18">
        <v>39448</v>
      </c>
      <c r="E646" s="17" t="s">
        <v>118</v>
      </c>
      <c r="F646" s="19">
        <v>50</v>
      </c>
      <c r="G646" s="17">
        <v>35</v>
      </c>
      <c r="H646" s="17">
        <v>4</v>
      </c>
      <c r="I646" s="20">
        <f t="shared" si="168"/>
        <v>424</v>
      </c>
      <c r="J646" s="21">
        <v>3139.53</v>
      </c>
      <c r="K646" s="18">
        <v>44804</v>
      </c>
      <c r="L646" s="21">
        <v>920.92</v>
      </c>
      <c r="M646" s="21">
        <v>2218.61</v>
      </c>
      <c r="N646" s="21">
        <v>41.86</v>
      </c>
      <c r="O646" s="21">
        <f t="shared" si="169"/>
        <v>20.93</v>
      </c>
      <c r="P646" s="21">
        <v>62.79</v>
      </c>
      <c r="Q646" s="21">
        <v>2197.6799999999998</v>
      </c>
      <c r="S646" s="21">
        <f t="shared" si="173"/>
        <v>2260.4700000000003</v>
      </c>
      <c r="T646" s="19">
        <v>62.5</v>
      </c>
      <c r="U646" s="19">
        <f t="shared" si="170"/>
        <v>12.5</v>
      </c>
      <c r="V646" s="22">
        <f t="shared" si="171"/>
        <v>150</v>
      </c>
      <c r="W646" s="5">
        <f t="shared" si="174"/>
        <v>582</v>
      </c>
      <c r="X646" s="21">
        <f t="shared" si="176"/>
        <v>3.8839690721649487</v>
      </c>
      <c r="Y646" s="21">
        <f t="shared" si="177"/>
        <v>46.607628865979386</v>
      </c>
      <c r="Z646" s="21">
        <f t="shared" si="172"/>
        <v>2213.862371134021</v>
      </c>
      <c r="AA646" s="21">
        <f t="shared" si="178"/>
        <v>16.182371134021196</v>
      </c>
      <c r="AC646" s="5">
        <v>46.607628865979386</v>
      </c>
      <c r="AD646" s="5">
        <v>0</v>
      </c>
      <c r="AE646" s="5">
        <f t="shared" si="175"/>
        <v>46.607628865979386</v>
      </c>
    </row>
    <row r="647" spans="1:31" ht="12.75" customHeight="1" x14ac:dyDescent="0.35">
      <c r="A647" s="17" t="s">
        <v>1621</v>
      </c>
      <c r="B647" s="17" t="s">
        <v>1622</v>
      </c>
      <c r="C647" s="17" t="s">
        <v>981</v>
      </c>
      <c r="D647" s="18">
        <v>39448</v>
      </c>
      <c r="E647" s="17" t="s">
        <v>118</v>
      </c>
      <c r="F647" s="19">
        <v>50</v>
      </c>
      <c r="G647" s="17">
        <v>35</v>
      </c>
      <c r="H647" s="17">
        <v>4</v>
      </c>
      <c r="I647" s="20">
        <f t="shared" si="168"/>
        <v>424</v>
      </c>
      <c r="J647" s="21">
        <v>2622.31</v>
      </c>
      <c r="K647" s="18">
        <v>44804</v>
      </c>
      <c r="L647" s="21">
        <v>769.26</v>
      </c>
      <c r="M647" s="21">
        <v>1853.05</v>
      </c>
      <c r="N647" s="21">
        <v>34.96</v>
      </c>
      <c r="O647" s="21">
        <f t="shared" si="169"/>
        <v>17.48</v>
      </c>
      <c r="P647" s="21">
        <v>52.45</v>
      </c>
      <c r="Q647" s="21">
        <v>1835.56</v>
      </c>
      <c r="S647" s="21">
        <f t="shared" si="173"/>
        <v>1888.01</v>
      </c>
      <c r="T647" s="19">
        <v>62.5</v>
      </c>
      <c r="U647" s="19">
        <f t="shared" si="170"/>
        <v>12.5</v>
      </c>
      <c r="V647" s="22">
        <f t="shared" si="171"/>
        <v>150</v>
      </c>
      <c r="W647" s="5">
        <f t="shared" si="174"/>
        <v>582</v>
      </c>
      <c r="X647" s="21">
        <f t="shared" si="176"/>
        <v>3.2440034364261168</v>
      </c>
      <c r="Y647" s="21">
        <f t="shared" si="177"/>
        <v>38.928041237113405</v>
      </c>
      <c r="Z647" s="21">
        <f t="shared" si="172"/>
        <v>1849.0819587628866</v>
      </c>
      <c r="AA647" s="21">
        <f t="shared" si="178"/>
        <v>13.521958762886698</v>
      </c>
      <c r="AC647" s="5">
        <v>38.928041237113405</v>
      </c>
      <c r="AD647" s="5">
        <v>0</v>
      </c>
      <c r="AE647" s="5">
        <f t="shared" si="175"/>
        <v>38.928041237113405</v>
      </c>
    </row>
    <row r="648" spans="1:31" ht="12.75" customHeight="1" x14ac:dyDescent="0.35">
      <c r="A648" s="17" t="s">
        <v>1623</v>
      </c>
      <c r="B648" s="17" t="s">
        <v>1624</v>
      </c>
      <c r="C648" s="17" t="s">
        <v>1218</v>
      </c>
      <c r="D648" s="18">
        <v>39448</v>
      </c>
      <c r="E648" s="17" t="s">
        <v>118</v>
      </c>
      <c r="F648" s="19">
        <v>50</v>
      </c>
      <c r="G648" s="17">
        <v>35</v>
      </c>
      <c r="H648" s="17">
        <v>4</v>
      </c>
      <c r="I648" s="20">
        <f t="shared" si="168"/>
        <v>424</v>
      </c>
      <c r="J648" s="21">
        <v>2360.08</v>
      </c>
      <c r="K648" s="18">
        <v>44804</v>
      </c>
      <c r="L648" s="21">
        <v>692.26</v>
      </c>
      <c r="M648" s="21">
        <v>1667.82</v>
      </c>
      <c r="N648" s="21">
        <v>31.46</v>
      </c>
      <c r="O648" s="21">
        <f t="shared" si="169"/>
        <v>15.73</v>
      </c>
      <c r="P648" s="21">
        <v>47.2</v>
      </c>
      <c r="Q648" s="21">
        <v>1652.08</v>
      </c>
      <c r="S648" s="21">
        <f t="shared" si="173"/>
        <v>1699.28</v>
      </c>
      <c r="T648" s="19">
        <v>62.5</v>
      </c>
      <c r="U648" s="19">
        <f t="shared" si="170"/>
        <v>12.5</v>
      </c>
      <c r="V648" s="22">
        <f t="shared" si="171"/>
        <v>150</v>
      </c>
      <c r="W648" s="5">
        <f t="shared" si="174"/>
        <v>582</v>
      </c>
      <c r="X648" s="21">
        <f t="shared" si="176"/>
        <v>2.9197250859106529</v>
      </c>
      <c r="Y648" s="21">
        <f t="shared" si="177"/>
        <v>35.036701030927837</v>
      </c>
      <c r="Z648" s="21">
        <f t="shared" si="172"/>
        <v>1664.2432989690722</v>
      </c>
      <c r="AA648" s="21">
        <f t="shared" si="178"/>
        <v>12.16329896907223</v>
      </c>
      <c r="AC648" s="5">
        <v>35.036701030927837</v>
      </c>
      <c r="AD648" s="5">
        <v>0</v>
      </c>
      <c r="AE648" s="5">
        <f t="shared" si="175"/>
        <v>35.036701030927837</v>
      </c>
    </row>
    <row r="649" spans="1:31" ht="12.75" customHeight="1" x14ac:dyDescent="0.35">
      <c r="A649" s="17" t="s">
        <v>1625</v>
      </c>
      <c r="B649" s="17" t="s">
        <v>1626</v>
      </c>
      <c r="C649" s="17" t="s">
        <v>1336</v>
      </c>
      <c r="D649" s="18">
        <v>39448</v>
      </c>
      <c r="E649" s="17" t="s">
        <v>118</v>
      </c>
      <c r="F649" s="19">
        <v>50</v>
      </c>
      <c r="G649" s="17">
        <v>35</v>
      </c>
      <c r="H649" s="17">
        <v>4</v>
      </c>
      <c r="I649" s="20">
        <f t="shared" si="168"/>
        <v>424</v>
      </c>
      <c r="J649" s="21">
        <v>2360.08</v>
      </c>
      <c r="K649" s="18">
        <v>44804</v>
      </c>
      <c r="L649" s="21">
        <v>692.26</v>
      </c>
      <c r="M649" s="21">
        <v>1667.82</v>
      </c>
      <c r="N649" s="21">
        <v>31.46</v>
      </c>
      <c r="O649" s="21">
        <f t="shared" si="169"/>
        <v>15.73</v>
      </c>
      <c r="P649" s="21">
        <v>47.2</v>
      </c>
      <c r="Q649" s="21">
        <v>1652.08</v>
      </c>
      <c r="S649" s="21">
        <f t="shared" si="173"/>
        <v>1699.28</v>
      </c>
      <c r="T649" s="19">
        <v>62.5</v>
      </c>
      <c r="U649" s="19">
        <f t="shared" si="170"/>
        <v>12.5</v>
      </c>
      <c r="V649" s="22">
        <f t="shared" si="171"/>
        <v>150</v>
      </c>
      <c r="W649" s="5">
        <f t="shared" si="174"/>
        <v>582</v>
      </c>
      <c r="X649" s="21">
        <f t="shared" si="176"/>
        <v>2.9197250859106529</v>
      </c>
      <c r="Y649" s="21">
        <f t="shared" si="177"/>
        <v>35.036701030927837</v>
      </c>
      <c r="Z649" s="21">
        <f t="shared" si="172"/>
        <v>1664.2432989690722</v>
      </c>
      <c r="AA649" s="21">
        <f t="shared" si="178"/>
        <v>12.16329896907223</v>
      </c>
      <c r="AC649" s="5">
        <v>35.036701030927837</v>
      </c>
      <c r="AD649" s="5">
        <v>0</v>
      </c>
      <c r="AE649" s="5">
        <f t="shared" si="175"/>
        <v>35.036701030927837</v>
      </c>
    </row>
    <row r="650" spans="1:31" ht="12.75" customHeight="1" x14ac:dyDescent="0.35">
      <c r="A650" s="17" t="s">
        <v>1627</v>
      </c>
      <c r="B650" s="17" t="s">
        <v>1628</v>
      </c>
      <c r="C650" s="17" t="s">
        <v>1342</v>
      </c>
      <c r="D650" s="18">
        <v>39448</v>
      </c>
      <c r="E650" s="17" t="s">
        <v>118</v>
      </c>
      <c r="F650" s="19">
        <v>50</v>
      </c>
      <c r="G650" s="17">
        <v>35</v>
      </c>
      <c r="H650" s="17">
        <v>4</v>
      </c>
      <c r="I650" s="20">
        <f t="shared" si="168"/>
        <v>424</v>
      </c>
      <c r="J650" s="21">
        <v>1966.73</v>
      </c>
      <c r="K650" s="18">
        <v>44804</v>
      </c>
      <c r="L650" s="21">
        <v>576.99</v>
      </c>
      <c r="M650" s="21">
        <v>1389.74</v>
      </c>
      <c r="N650" s="21">
        <v>26.22</v>
      </c>
      <c r="O650" s="21">
        <f t="shared" si="169"/>
        <v>13.11</v>
      </c>
      <c r="P650" s="21">
        <v>39.340000000000003</v>
      </c>
      <c r="Q650" s="21">
        <v>1376.62</v>
      </c>
      <c r="S650" s="21">
        <f t="shared" si="173"/>
        <v>1415.96</v>
      </c>
      <c r="T650" s="19">
        <v>62.5</v>
      </c>
      <c r="U650" s="19">
        <f t="shared" si="170"/>
        <v>12.5</v>
      </c>
      <c r="V650" s="22">
        <f t="shared" si="171"/>
        <v>150</v>
      </c>
      <c r="W650" s="5">
        <f t="shared" si="174"/>
        <v>582</v>
      </c>
      <c r="X650" s="21">
        <f t="shared" si="176"/>
        <v>2.4329209621993129</v>
      </c>
      <c r="Y650" s="21">
        <f t="shared" si="177"/>
        <v>29.195051546391753</v>
      </c>
      <c r="Z650" s="21">
        <f t="shared" si="172"/>
        <v>1386.7649484536082</v>
      </c>
      <c r="AA650" s="21">
        <f t="shared" si="178"/>
        <v>10.144948453608322</v>
      </c>
      <c r="AC650" s="5">
        <v>29.195051546391753</v>
      </c>
      <c r="AD650" s="5">
        <v>0</v>
      </c>
      <c r="AE650" s="5">
        <f t="shared" si="175"/>
        <v>29.195051546391753</v>
      </c>
    </row>
    <row r="651" spans="1:31" ht="12.75" customHeight="1" x14ac:dyDescent="0.35">
      <c r="A651" s="17" t="s">
        <v>1629</v>
      </c>
      <c r="B651" s="17" t="s">
        <v>1630</v>
      </c>
      <c r="C651" s="17" t="s">
        <v>507</v>
      </c>
      <c r="D651" s="18">
        <v>39448</v>
      </c>
      <c r="E651" s="17" t="s">
        <v>118</v>
      </c>
      <c r="F651" s="19">
        <v>50</v>
      </c>
      <c r="G651" s="17">
        <v>35</v>
      </c>
      <c r="H651" s="17">
        <v>4</v>
      </c>
      <c r="I651" s="20">
        <f t="shared" si="168"/>
        <v>424</v>
      </c>
      <c r="J651" s="21">
        <v>3146.77</v>
      </c>
      <c r="K651" s="18">
        <v>44804</v>
      </c>
      <c r="L651" s="21">
        <v>923.13</v>
      </c>
      <c r="M651" s="21">
        <v>2223.64</v>
      </c>
      <c r="N651" s="21">
        <v>41.96</v>
      </c>
      <c r="O651" s="21">
        <f t="shared" si="169"/>
        <v>20.98</v>
      </c>
      <c r="P651" s="21">
        <v>62.94</v>
      </c>
      <c r="Q651" s="21">
        <v>2202.66</v>
      </c>
      <c r="S651" s="21">
        <f t="shared" si="173"/>
        <v>2265.6</v>
      </c>
      <c r="T651" s="19">
        <v>62.5</v>
      </c>
      <c r="U651" s="19">
        <f t="shared" si="170"/>
        <v>12.5</v>
      </c>
      <c r="V651" s="22">
        <f t="shared" si="171"/>
        <v>150</v>
      </c>
      <c r="W651" s="5">
        <f t="shared" si="174"/>
        <v>582</v>
      </c>
      <c r="X651" s="21">
        <f t="shared" si="176"/>
        <v>3.8927835051546391</v>
      </c>
      <c r="Y651" s="21">
        <f t="shared" si="177"/>
        <v>46.713402061855668</v>
      </c>
      <c r="Z651" s="21">
        <f t="shared" si="172"/>
        <v>2218.8865979381444</v>
      </c>
      <c r="AA651" s="21">
        <f t="shared" si="178"/>
        <v>16.22659793814455</v>
      </c>
      <c r="AC651" s="5">
        <v>46.713402061855668</v>
      </c>
      <c r="AD651" s="5">
        <v>0</v>
      </c>
      <c r="AE651" s="5">
        <f t="shared" si="175"/>
        <v>46.713402061855668</v>
      </c>
    </row>
    <row r="652" spans="1:31" ht="12.75" customHeight="1" x14ac:dyDescent="0.35">
      <c r="A652" s="17" t="s">
        <v>1631</v>
      </c>
      <c r="B652" s="17" t="s">
        <v>1632</v>
      </c>
      <c r="C652" s="17" t="s">
        <v>432</v>
      </c>
      <c r="D652" s="18">
        <v>39448</v>
      </c>
      <c r="E652" s="17" t="s">
        <v>118</v>
      </c>
      <c r="F652" s="19">
        <v>50</v>
      </c>
      <c r="G652" s="17">
        <v>35</v>
      </c>
      <c r="H652" s="17">
        <v>4</v>
      </c>
      <c r="I652" s="20">
        <f t="shared" si="168"/>
        <v>424</v>
      </c>
      <c r="J652" s="21">
        <v>1835.61</v>
      </c>
      <c r="K652" s="18">
        <v>44804</v>
      </c>
      <c r="L652" s="21">
        <v>538.41999999999996</v>
      </c>
      <c r="M652" s="21">
        <v>1297.19</v>
      </c>
      <c r="N652" s="21">
        <v>24.47</v>
      </c>
      <c r="O652" s="21">
        <f t="shared" si="169"/>
        <v>12.234999999999999</v>
      </c>
      <c r="P652" s="21">
        <v>36.71</v>
      </c>
      <c r="Q652" s="21">
        <v>1284.95</v>
      </c>
      <c r="S652" s="21">
        <f t="shared" si="173"/>
        <v>1321.66</v>
      </c>
      <c r="T652" s="19">
        <v>62.5</v>
      </c>
      <c r="U652" s="19">
        <f t="shared" si="170"/>
        <v>12.5</v>
      </c>
      <c r="V652" s="22">
        <f t="shared" si="171"/>
        <v>150</v>
      </c>
      <c r="W652" s="5">
        <f t="shared" si="174"/>
        <v>582</v>
      </c>
      <c r="X652" s="21">
        <f t="shared" si="176"/>
        <v>2.2708934707903783</v>
      </c>
      <c r="Y652" s="21">
        <f t="shared" si="177"/>
        <v>27.250721649484539</v>
      </c>
      <c r="Z652" s="21">
        <f t="shared" si="172"/>
        <v>1294.4092783505155</v>
      </c>
      <c r="AA652" s="21">
        <f t="shared" si="178"/>
        <v>9.459278350515433</v>
      </c>
      <c r="AC652" s="5">
        <v>27.250721649484539</v>
      </c>
      <c r="AD652" s="5">
        <v>0</v>
      </c>
      <c r="AE652" s="5">
        <f t="shared" si="175"/>
        <v>27.250721649484539</v>
      </c>
    </row>
    <row r="653" spans="1:31" ht="12.75" customHeight="1" x14ac:dyDescent="0.35">
      <c r="A653" s="17" t="s">
        <v>1633</v>
      </c>
      <c r="B653" s="17" t="s">
        <v>1634</v>
      </c>
      <c r="C653" s="17" t="s">
        <v>1635</v>
      </c>
      <c r="D653" s="18">
        <v>39448</v>
      </c>
      <c r="E653" s="17" t="s">
        <v>118</v>
      </c>
      <c r="F653" s="19">
        <v>50</v>
      </c>
      <c r="G653" s="17">
        <v>35</v>
      </c>
      <c r="H653" s="17">
        <v>4</v>
      </c>
      <c r="I653" s="20">
        <f t="shared" si="168"/>
        <v>424</v>
      </c>
      <c r="J653" s="21">
        <v>3933.46</v>
      </c>
      <c r="K653" s="18">
        <v>44804</v>
      </c>
      <c r="L653" s="21">
        <v>1153.83</v>
      </c>
      <c r="M653" s="21">
        <v>2779.63</v>
      </c>
      <c r="N653" s="21">
        <v>52.44</v>
      </c>
      <c r="O653" s="21">
        <f t="shared" si="169"/>
        <v>26.22</v>
      </c>
      <c r="P653" s="21">
        <v>78.67</v>
      </c>
      <c r="Q653" s="21">
        <v>2753.4</v>
      </c>
      <c r="S653" s="21">
        <f t="shared" si="173"/>
        <v>2832.07</v>
      </c>
      <c r="T653" s="19">
        <v>62.5</v>
      </c>
      <c r="U653" s="19">
        <f t="shared" si="170"/>
        <v>12.5</v>
      </c>
      <c r="V653" s="22">
        <f t="shared" si="171"/>
        <v>150</v>
      </c>
      <c r="W653" s="5">
        <f t="shared" si="174"/>
        <v>582</v>
      </c>
      <c r="X653" s="21">
        <f t="shared" si="176"/>
        <v>4.8660996563573882</v>
      </c>
      <c r="Y653" s="21">
        <f t="shared" si="177"/>
        <v>58.393195876288658</v>
      </c>
      <c r="Z653" s="21">
        <f t="shared" si="172"/>
        <v>2773.6768041237115</v>
      </c>
      <c r="AA653" s="21">
        <f t="shared" si="178"/>
        <v>20.276804123711372</v>
      </c>
      <c r="AC653" s="5">
        <v>58.393195876288658</v>
      </c>
      <c r="AD653" s="5">
        <v>0</v>
      </c>
      <c r="AE653" s="5">
        <f t="shared" si="175"/>
        <v>58.393195876288658</v>
      </c>
    </row>
    <row r="654" spans="1:31" ht="12.75" customHeight="1" x14ac:dyDescent="0.35">
      <c r="A654" s="17" t="s">
        <v>1636</v>
      </c>
      <c r="B654" s="17" t="s">
        <v>1637</v>
      </c>
      <c r="C654" s="17" t="s">
        <v>1638</v>
      </c>
      <c r="D654" s="18">
        <v>39448</v>
      </c>
      <c r="E654" s="17" t="s">
        <v>118</v>
      </c>
      <c r="F654" s="19">
        <v>50</v>
      </c>
      <c r="G654" s="17">
        <v>35</v>
      </c>
      <c r="H654" s="17">
        <v>4</v>
      </c>
      <c r="I654" s="20">
        <f t="shared" si="168"/>
        <v>424</v>
      </c>
      <c r="J654" s="21">
        <v>17044.990000000002</v>
      </c>
      <c r="K654" s="18">
        <v>44804</v>
      </c>
      <c r="L654" s="21">
        <v>4999.87</v>
      </c>
      <c r="M654" s="21">
        <v>12045.12</v>
      </c>
      <c r="N654" s="21">
        <v>227.26</v>
      </c>
      <c r="O654" s="21">
        <f t="shared" si="169"/>
        <v>113.63</v>
      </c>
      <c r="P654" s="21">
        <v>340.9</v>
      </c>
      <c r="Q654" s="21">
        <v>11931.48</v>
      </c>
      <c r="S654" s="21">
        <f t="shared" si="173"/>
        <v>12272.380000000001</v>
      </c>
      <c r="T654" s="19">
        <v>62.5</v>
      </c>
      <c r="U654" s="19">
        <f t="shared" si="170"/>
        <v>12.5</v>
      </c>
      <c r="V654" s="22">
        <f t="shared" si="171"/>
        <v>150</v>
      </c>
      <c r="W654" s="5">
        <f t="shared" si="174"/>
        <v>582</v>
      </c>
      <c r="X654" s="21">
        <f t="shared" si="176"/>
        <v>21.086563573883165</v>
      </c>
      <c r="Y654" s="21">
        <f t="shared" si="177"/>
        <v>253.03876288659797</v>
      </c>
      <c r="Z654" s="21">
        <f t="shared" si="172"/>
        <v>12019.341237113404</v>
      </c>
      <c r="AA654" s="21">
        <f t="shared" si="178"/>
        <v>87.861237113404059</v>
      </c>
      <c r="AC654" s="5">
        <v>253.03876288659797</v>
      </c>
      <c r="AD654" s="5">
        <v>0</v>
      </c>
      <c r="AE654" s="5">
        <f t="shared" si="175"/>
        <v>253.03876288659797</v>
      </c>
    </row>
    <row r="655" spans="1:31" ht="12.75" customHeight="1" x14ac:dyDescent="0.35">
      <c r="A655" s="17" t="s">
        <v>1639</v>
      </c>
      <c r="B655" s="17" t="s">
        <v>1640</v>
      </c>
      <c r="C655" s="17" t="s">
        <v>1368</v>
      </c>
      <c r="D655" s="18">
        <v>39448</v>
      </c>
      <c r="E655" s="17" t="s">
        <v>118</v>
      </c>
      <c r="F655" s="19">
        <v>50</v>
      </c>
      <c r="G655" s="17">
        <v>35</v>
      </c>
      <c r="H655" s="17">
        <v>4</v>
      </c>
      <c r="I655" s="20">
        <f t="shared" si="168"/>
        <v>424</v>
      </c>
      <c r="J655" s="21">
        <v>113021.43</v>
      </c>
      <c r="K655" s="18">
        <v>44804</v>
      </c>
      <c r="L655" s="21">
        <v>33152.980000000003</v>
      </c>
      <c r="M655" s="21">
        <v>79868.45</v>
      </c>
      <c r="N655" s="21">
        <v>1506.95</v>
      </c>
      <c r="O655" s="21">
        <f t="shared" si="169"/>
        <v>753.47500000000002</v>
      </c>
      <c r="P655" s="21">
        <v>2260.4299999999998</v>
      </c>
      <c r="Q655" s="21">
        <v>79114.97</v>
      </c>
      <c r="S655" s="21">
        <f t="shared" si="173"/>
        <v>81375.399999999994</v>
      </c>
      <c r="T655" s="19">
        <v>62.5</v>
      </c>
      <c r="U655" s="19">
        <f t="shared" si="170"/>
        <v>12.5</v>
      </c>
      <c r="V655" s="22">
        <f t="shared" si="171"/>
        <v>150</v>
      </c>
      <c r="W655" s="5">
        <f t="shared" si="174"/>
        <v>582</v>
      </c>
      <c r="X655" s="21">
        <f t="shared" si="176"/>
        <v>139.82027491408934</v>
      </c>
      <c r="Y655" s="21">
        <f t="shared" si="177"/>
        <v>1677.8432989690721</v>
      </c>
      <c r="Z655" s="21">
        <f t="shared" si="172"/>
        <v>79697.556701030917</v>
      </c>
      <c r="AA655" s="21">
        <f t="shared" si="178"/>
        <v>582.58670103091572</v>
      </c>
      <c r="AC655" s="5">
        <v>1677.8432989690721</v>
      </c>
      <c r="AD655" s="5">
        <v>0</v>
      </c>
      <c r="AE655" s="5">
        <f t="shared" si="175"/>
        <v>1677.8432989690721</v>
      </c>
    </row>
    <row r="656" spans="1:31" ht="12.75" customHeight="1" x14ac:dyDescent="0.35">
      <c r="A656" s="17" t="s">
        <v>1641</v>
      </c>
      <c r="B656" s="17" t="s">
        <v>1642</v>
      </c>
      <c r="C656" s="17" t="s">
        <v>1375</v>
      </c>
      <c r="D656" s="18">
        <v>39448</v>
      </c>
      <c r="E656" s="17" t="s">
        <v>118</v>
      </c>
      <c r="F656" s="19">
        <v>50</v>
      </c>
      <c r="G656" s="17">
        <v>35</v>
      </c>
      <c r="H656" s="17">
        <v>4</v>
      </c>
      <c r="I656" s="20">
        <f t="shared" si="168"/>
        <v>424</v>
      </c>
      <c r="J656" s="21">
        <v>7210.03</v>
      </c>
      <c r="K656" s="18">
        <v>44804</v>
      </c>
      <c r="L656" s="21">
        <v>2114.94</v>
      </c>
      <c r="M656" s="21">
        <v>5095.09</v>
      </c>
      <c r="N656" s="21">
        <v>96.13</v>
      </c>
      <c r="O656" s="21">
        <f t="shared" si="169"/>
        <v>48.064999999999998</v>
      </c>
      <c r="P656" s="21">
        <v>144.19999999999999</v>
      </c>
      <c r="Q656" s="21">
        <v>5047.0200000000004</v>
      </c>
      <c r="S656" s="21">
        <f t="shared" si="173"/>
        <v>5191.22</v>
      </c>
      <c r="T656" s="19">
        <v>62.5</v>
      </c>
      <c r="U656" s="19">
        <f t="shared" si="170"/>
        <v>12.5</v>
      </c>
      <c r="V656" s="22">
        <f t="shared" si="171"/>
        <v>150</v>
      </c>
      <c r="W656" s="5">
        <f t="shared" si="174"/>
        <v>582</v>
      </c>
      <c r="X656" s="21">
        <f t="shared" si="176"/>
        <v>8.9196219931271479</v>
      </c>
      <c r="Y656" s="21">
        <f t="shared" si="177"/>
        <v>107.03546391752577</v>
      </c>
      <c r="Z656" s="21">
        <f t="shared" si="172"/>
        <v>5084.1845360824746</v>
      </c>
      <c r="AA656" s="21">
        <f t="shared" si="178"/>
        <v>37.164536082474115</v>
      </c>
      <c r="AC656" s="5">
        <v>107.03546391752577</v>
      </c>
      <c r="AD656" s="5">
        <v>0</v>
      </c>
      <c r="AE656" s="5">
        <f t="shared" si="175"/>
        <v>107.03546391752577</v>
      </c>
    </row>
    <row r="657" spans="1:31" ht="12.75" customHeight="1" x14ac:dyDescent="0.35">
      <c r="A657" s="17" t="s">
        <v>1643</v>
      </c>
      <c r="B657" s="17" t="s">
        <v>1644</v>
      </c>
      <c r="C657" s="17" t="s">
        <v>1081</v>
      </c>
      <c r="D657" s="18">
        <v>39448</v>
      </c>
      <c r="E657" s="17" t="s">
        <v>118</v>
      </c>
      <c r="F657" s="19">
        <v>50</v>
      </c>
      <c r="G657" s="17">
        <v>35</v>
      </c>
      <c r="H657" s="17">
        <v>4</v>
      </c>
      <c r="I657" s="20">
        <f t="shared" si="168"/>
        <v>424</v>
      </c>
      <c r="J657" s="21">
        <v>196.67</v>
      </c>
      <c r="K657" s="18">
        <v>44804</v>
      </c>
      <c r="L657" s="21">
        <v>57.65</v>
      </c>
      <c r="M657" s="21">
        <v>139.02000000000001</v>
      </c>
      <c r="N657" s="21">
        <v>2.62</v>
      </c>
      <c r="O657" s="21">
        <f t="shared" si="169"/>
        <v>1.31</v>
      </c>
      <c r="P657" s="21">
        <v>3.93</v>
      </c>
      <c r="Q657" s="21">
        <v>137.71</v>
      </c>
      <c r="S657" s="21">
        <f t="shared" si="173"/>
        <v>141.64000000000001</v>
      </c>
      <c r="T657" s="19">
        <v>62.5</v>
      </c>
      <c r="U657" s="19">
        <f t="shared" si="170"/>
        <v>12.5</v>
      </c>
      <c r="V657" s="22">
        <f t="shared" si="171"/>
        <v>150</v>
      </c>
      <c r="W657" s="5">
        <f t="shared" si="174"/>
        <v>582</v>
      </c>
      <c r="X657" s="21">
        <f t="shared" si="176"/>
        <v>0.24336769759450175</v>
      </c>
      <c r="Y657" s="21">
        <f t="shared" si="177"/>
        <v>2.9204123711340211</v>
      </c>
      <c r="Z657" s="21">
        <f t="shared" si="172"/>
        <v>138.71958762886598</v>
      </c>
      <c r="AA657" s="21">
        <f t="shared" si="178"/>
        <v>1.0095876288659724</v>
      </c>
      <c r="AC657" s="5">
        <v>2.9204123711340211</v>
      </c>
      <c r="AD657" s="5">
        <v>0</v>
      </c>
      <c r="AE657" s="5">
        <f t="shared" si="175"/>
        <v>2.9204123711340211</v>
      </c>
    </row>
    <row r="658" spans="1:31" ht="12.75" customHeight="1" x14ac:dyDescent="0.35">
      <c r="A658" s="17" t="s">
        <v>1645</v>
      </c>
      <c r="B658" s="17" t="s">
        <v>1646</v>
      </c>
      <c r="C658" s="17" t="s">
        <v>1647</v>
      </c>
      <c r="D658" s="18">
        <v>39448</v>
      </c>
      <c r="E658" s="17" t="s">
        <v>118</v>
      </c>
      <c r="F658" s="19">
        <v>50</v>
      </c>
      <c r="G658" s="17">
        <v>35</v>
      </c>
      <c r="H658" s="17">
        <v>4</v>
      </c>
      <c r="I658" s="20">
        <f t="shared" si="168"/>
        <v>424</v>
      </c>
      <c r="J658" s="21">
        <v>15155.59</v>
      </c>
      <c r="K658" s="18">
        <v>44804</v>
      </c>
      <c r="L658" s="21">
        <v>4445.62</v>
      </c>
      <c r="M658" s="21">
        <v>10709.97</v>
      </c>
      <c r="N658" s="21">
        <v>202.07</v>
      </c>
      <c r="O658" s="21">
        <f t="shared" si="169"/>
        <v>101.035</v>
      </c>
      <c r="P658" s="21">
        <v>303.11</v>
      </c>
      <c r="Q658" s="21">
        <v>10608.93</v>
      </c>
      <c r="S658" s="21">
        <f t="shared" si="173"/>
        <v>10912.039999999999</v>
      </c>
      <c r="T658" s="19">
        <v>62.5</v>
      </c>
      <c r="U658" s="19">
        <f t="shared" si="170"/>
        <v>12.5</v>
      </c>
      <c r="V658" s="22">
        <f t="shared" si="171"/>
        <v>150</v>
      </c>
      <c r="W658" s="5">
        <f t="shared" si="174"/>
        <v>582</v>
      </c>
      <c r="X658" s="21">
        <f t="shared" si="176"/>
        <v>18.749209621993124</v>
      </c>
      <c r="Y658" s="21">
        <f t="shared" si="177"/>
        <v>224.99051546391749</v>
      </c>
      <c r="Z658" s="21">
        <f t="shared" si="172"/>
        <v>10687.049484536081</v>
      </c>
      <c r="AA658" s="21">
        <f t="shared" si="178"/>
        <v>78.119484536080563</v>
      </c>
      <c r="AC658" s="5">
        <v>224.99051546391749</v>
      </c>
      <c r="AD658" s="5">
        <v>0</v>
      </c>
      <c r="AE658" s="5">
        <f t="shared" si="175"/>
        <v>224.99051546391749</v>
      </c>
    </row>
    <row r="659" spans="1:31" ht="12.75" customHeight="1" x14ac:dyDescent="0.35">
      <c r="A659" s="17" t="s">
        <v>1648</v>
      </c>
      <c r="B659" s="17" t="s">
        <v>1649</v>
      </c>
      <c r="C659" s="17" t="s">
        <v>1650</v>
      </c>
      <c r="D659" s="18">
        <v>39539</v>
      </c>
      <c r="E659" s="17" t="s">
        <v>118</v>
      </c>
      <c r="F659" s="19">
        <v>50</v>
      </c>
      <c r="G659" s="17">
        <v>35</v>
      </c>
      <c r="H659" s="17">
        <v>7</v>
      </c>
      <c r="I659" s="20">
        <f t="shared" si="168"/>
        <v>427</v>
      </c>
      <c r="J659" s="21">
        <v>73.53</v>
      </c>
      <c r="K659" s="18">
        <v>44804</v>
      </c>
      <c r="L659" s="21">
        <v>21.19</v>
      </c>
      <c r="M659" s="21">
        <v>52.34</v>
      </c>
      <c r="N659" s="21">
        <v>0.98</v>
      </c>
      <c r="O659" s="21">
        <f t="shared" si="169"/>
        <v>0.49</v>
      </c>
      <c r="P659" s="21">
        <v>1.47</v>
      </c>
      <c r="Q659" s="21">
        <v>51.85</v>
      </c>
      <c r="S659" s="21">
        <f t="shared" si="173"/>
        <v>53.32</v>
      </c>
      <c r="T659" s="19">
        <v>62.5</v>
      </c>
      <c r="U659" s="19">
        <f t="shared" si="170"/>
        <v>12.5</v>
      </c>
      <c r="V659" s="22">
        <f t="shared" si="171"/>
        <v>150</v>
      </c>
      <c r="W659" s="5">
        <f t="shared" si="174"/>
        <v>585</v>
      </c>
      <c r="X659" s="21">
        <f t="shared" si="176"/>
        <v>9.1145299145299147E-2</v>
      </c>
      <c r="Y659" s="21">
        <f t="shared" si="177"/>
        <v>1.0937435897435899</v>
      </c>
      <c r="Z659" s="21">
        <f t="shared" si="172"/>
        <v>52.226256410256411</v>
      </c>
      <c r="AA659" s="21">
        <f t="shared" si="178"/>
        <v>0.37625641025640988</v>
      </c>
      <c r="AC659" s="5">
        <v>1.0937435897435899</v>
      </c>
      <c r="AD659" s="5">
        <v>0</v>
      </c>
      <c r="AE659" s="5">
        <f t="shared" si="175"/>
        <v>1.0937435897435899</v>
      </c>
    </row>
    <row r="660" spans="1:31" ht="12.75" customHeight="1" x14ac:dyDescent="0.35">
      <c r="A660" s="17" t="s">
        <v>1651</v>
      </c>
      <c r="B660" s="17" t="s">
        <v>1652</v>
      </c>
      <c r="C660" s="17" t="s">
        <v>1650</v>
      </c>
      <c r="D660" s="18">
        <v>39539</v>
      </c>
      <c r="E660" s="17" t="s">
        <v>118</v>
      </c>
      <c r="F660" s="19">
        <v>50</v>
      </c>
      <c r="G660" s="17">
        <v>35</v>
      </c>
      <c r="H660" s="17">
        <v>7</v>
      </c>
      <c r="I660" s="20">
        <f t="shared" si="168"/>
        <v>427</v>
      </c>
      <c r="J660" s="21">
        <v>292.5</v>
      </c>
      <c r="K660" s="18">
        <v>44804</v>
      </c>
      <c r="L660" s="21">
        <v>84.35</v>
      </c>
      <c r="M660" s="21">
        <v>208.15</v>
      </c>
      <c r="N660" s="21">
        <v>3.9</v>
      </c>
      <c r="O660" s="21">
        <f t="shared" si="169"/>
        <v>1.95</v>
      </c>
      <c r="P660" s="21">
        <v>5.85</v>
      </c>
      <c r="Q660" s="21">
        <v>206.2</v>
      </c>
      <c r="S660" s="21">
        <f t="shared" si="173"/>
        <v>212.05</v>
      </c>
      <c r="T660" s="19">
        <v>62.5</v>
      </c>
      <c r="U660" s="19">
        <f t="shared" si="170"/>
        <v>12.5</v>
      </c>
      <c r="V660" s="22">
        <f t="shared" si="171"/>
        <v>150</v>
      </c>
      <c r="W660" s="5">
        <f t="shared" si="174"/>
        <v>585</v>
      </c>
      <c r="X660" s="21">
        <f t="shared" si="176"/>
        <v>0.36247863247863249</v>
      </c>
      <c r="Y660" s="21">
        <f t="shared" si="177"/>
        <v>4.3497435897435901</v>
      </c>
      <c r="Z660" s="21">
        <f t="shared" si="172"/>
        <v>207.70025641025643</v>
      </c>
      <c r="AA660" s="21">
        <f t="shared" si="178"/>
        <v>1.5002564102564406</v>
      </c>
      <c r="AC660" s="5">
        <v>4.3497435897435901</v>
      </c>
      <c r="AD660" s="5">
        <v>0</v>
      </c>
      <c r="AE660" s="5">
        <f t="shared" si="175"/>
        <v>4.3497435897435901</v>
      </c>
    </row>
    <row r="661" spans="1:31" ht="12.75" customHeight="1" x14ac:dyDescent="0.35">
      <c r="A661" s="17" t="s">
        <v>1653</v>
      </c>
      <c r="B661" s="17" t="s">
        <v>1654</v>
      </c>
      <c r="C661" s="17" t="s">
        <v>1655</v>
      </c>
      <c r="D661" s="18">
        <v>39539</v>
      </c>
      <c r="E661" s="17" t="s">
        <v>118</v>
      </c>
      <c r="F661" s="19">
        <v>50</v>
      </c>
      <c r="G661" s="17">
        <v>35</v>
      </c>
      <c r="H661" s="17">
        <v>7</v>
      </c>
      <c r="I661" s="20">
        <f t="shared" si="168"/>
        <v>427</v>
      </c>
      <c r="J661" s="21">
        <v>1987.5</v>
      </c>
      <c r="K661" s="18">
        <v>44804</v>
      </c>
      <c r="L661" s="21">
        <v>573.05999999999995</v>
      </c>
      <c r="M661" s="21">
        <v>1414.44</v>
      </c>
      <c r="N661" s="21">
        <v>26.5</v>
      </c>
      <c r="O661" s="21">
        <f t="shared" si="169"/>
        <v>13.25</v>
      </c>
      <c r="P661" s="21">
        <v>39.75</v>
      </c>
      <c r="Q661" s="21">
        <v>1401.19</v>
      </c>
      <c r="S661" s="21">
        <f t="shared" si="173"/>
        <v>1440.94</v>
      </c>
      <c r="T661" s="19">
        <v>62.5</v>
      </c>
      <c r="U661" s="19">
        <f t="shared" si="170"/>
        <v>12.5</v>
      </c>
      <c r="V661" s="22">
        <f t="shared" si="171"/>
        <v>150</v>
      </c>
      <c r="W661" s="5">
        <f t="shared" si="174"/>
        <v>585</v>
      </c>
      <c r="X661" s="21">
        <f t="shared" si="176"/>
        <v>2.4631452991452991</v>
      </c>
      <c r="Y661" s="21">
        <f t="shared" si="177"/>
        <v>29.557743589743588</v>
      </c>
      <c r="Z661" s="21">
        <f t="shared" si="172"/>
        <v>1411.3822564102566</v>
      </c>
      <c r="AA661" s="21">
        <f t="shared" si="178"/>
        <v>10.192256410256505</v>
      </c>
      <c r="AC661" s="5">
        <v>29.557743589743588</v>
      </c>
      <c r="AD661" s="5">
        <v>0</v>
      </c>
      <c r="AE661" s="5">
        <f t="shared" si="175"/>
        <v>29.557743589743588</v>
      </c>
    </row>
    <row r="662" spans="1:31" ht="12.75" customHeight="1" x14ac:dyDescent="0.35">
      <c r="A662" s="17" t="s">
        <v>1656</v>
      </c>
      <c r="B662" s="17" t="s">
        <v>1657</v>
      </c>
      <c r="C662" s="17" t="s">
        <v>1655</v>
      </c>
      <c r="D662" s="18">
        <v>39539</v>
      </c>
      <c r="E662" s="17" t="s">
        <v>118</v>
      </c>
      <c r="F662" s="19">
        <v>50</v>
      </c>
      <c r="G662" s="17">
        <v>35</v>
      </c>
      <c r="H662" s="17">
        <v>7</v>
      </c>
      <c r="I662" s="20">
        <f t="shared" si="168"/>
        <v>427</v>
      </c>
      <c r="J662" s="21">
        <v>-29144.32</v>
      </c>
      <c r="K662" s="18">
        <v>44804</v>
      </c>
      <c r="L662" s="21">
        <v>-8403.33</v>
      </c>
      <c r="M662" s="21">
        <v>-20740.990000000002</v>
      </c>
      <c r="N662" s="21">
        <v>-388.59</v>
      </c>
      <c r="O662" s="21">
        <f t="shared" si="169"/>
        <v>-194.29499999999999</v>
      </c>
      <c r="P662" s="21">
        <v>-582.89</v>
      </c>
      <c r="Q662" s="21">
        <v>-20546.689999999999</v>
      </c>
      <c r="S662" s="21">
        <f t="shared" si="173"/>
        <v>-21129.58</v>
      </c>
      <c r="T662" s="19">
        <v>62.5</v>
      </c>
      <c r="U662" s="19">
        <f t="shared" si="170"/>
        <v>12.5</v>
      </c>
      <c r="V662" s="22">
        <f t="shared" si="171"/>
        <v>150</v>
      </c>
      <c r="W662" s="5">
        <f t="shared" si="174"/>
        <v>585</v>
      </c>
      <c r="X662" s="21">
        <f t="shared" si="176"/>
        <v>-36.118940170940171</v>
      </c>
      <c r="Y662" s="21">
        <f t="shared" si="177"/>
        <v>-433.42728205128208</v>
      </c>
      <c r="Z662" s="21">
        <f t="shared" si="172"/>
        <v>-20696.15271794872</v>
      </c>
      <c r="AA662" s="21">
        <f t="shared" si="178"/>
        <v>-149.46271794872155</v>
      </c>
      <c r="AC662" s="5">
        <v>-433.42728205128208</v>
      </c>
      <c r="AD662" s="5">
        <v>0</v>
      </c>
      <c r="AE662" s="5">
        <f t="shared" si="175"/>
        <v>-433.42728205128208</v>
      </c>
    </row>
    <row r="663" spans="1:31" ht="12.75" customHeight="1" x14ac:dyDescent="0.35">
      <c r="A663" s="17" t="s">
        <v>1658</v>
      </c>
      <c r="B663" s="17" t="s">
        <v>1659</v>
      </c>
      <c r="C663" s="17" t="s">
        <v>1660</v>
      </c>
      <c r="D663" s="18">
        <v>39539</v>
      </c>
      <c r="E663" s="17" t="s">
        <v>118</v>
      </c>
      <c r="F663" s="19">
        <v>50</v>
      </c>
      <c r="G663" s="17">
        <v>35</v>
      </c>
      <c r="H663" s="17">
        <v>7</v>
      </c>
      <c r="I663" s="20">
        <f t="shared" si="168"/>
        <v>427</v>
      </c>
      <c r="J663" s="21">
        <v>2907.57</v>
      </c>
      <c r="K663" s="18">
        <v>44804</v>
      </c>
      <c r="L663" s="21">
        <v>838.33</v>
      </c>
      <c r="M663" s="21">
        <v>2069.2399999999998</v>
      </c>
      <c r="N663" s="21">
        <v>38.76</v>
      </c>
      <c r="O663" s="21">
        <f t="shared" si="169"/>
        <v>19.38</v>
      </c>
      <c r="P663" s="21">
        <v>58.15</v>
      </c>
      <c r="Q663" s="21">
        <v>2049.85</v>
      </c>
      <c r="S663" s="21">
        <f t="shared" si="173"/>
        <v>2108</v>
      </c>
      <c r="T663" s="19">
        <v>62.5</v>
      </c>
      <c r="U663" s="19">
        <f t="shared" si="170"/>
        <v>12.5</v>
      </c>
      <c r="V663" s="22">
        <f t="shared" si="171"/>
        <v>150</v>
      </c>
      <c r="W663" s="5">
        <f t="shared" si="174"/>
        <v>585</v>
      </c>
      <c r="X663" s="21">
        <f t="shared" si="176"/>
        <v>3.6034188034188035</v>
      </c>
      <c r="Y663" s="21">
        <f t="shared" si="177"/>
        <v>43.241025641025644</v>
      </c>
      <c r="Z663" s="21">
        <f t="shared" si="172"/>
        <v>2064.7589743589742</v>
      </c>
      <c r="AA663" s="21">
        <f t="shared" si="178"/>
        <v>14.908974358974319</v>
      </c>
      <c r="AC663" s="5">
        <v>43.241025641025644</v>
      </c>
      <c r="AD663" s="5">
        <v>0</v>
      </c>
      <c r="AE663" s="5">
        <f t="shared" si="175"/>
        <v>43.241025641025644</v>
      </c>
    </row>
    <row r="664" spans="1:31" ht="12.75" customHeight="1" x14ac:dyDescent="0.35">
      <c r="A664" s="17" t="s">
        <v>1661</v>
      </c>
      <c r="B664" s="17" t="s">
        <v>1662</v>
      </c>
      <c r="C664" s="17" t="s">
        <v>1663</v>
      </c>
      <c r="D664" s="18">
        <v>39539</v>
      </c>
      <c r="E664" s="17" t="s">
        <v>118</v>
      </c>
      <c r="F664" s="19">
        <v>50</v>
      </c>
      <c r="G664" s="17">
        <v>35</v>
      </c>
      <c r="H664" s="17">
        <v>7</v>
      </c>
      <c r="I664" s="20">
        <f t="shared" si="168"/>
        <v>427</v>
      </c>
      <c r="J664" s="21">
        <v>2255.4299999999998</v>
      </c>
      <c r="K664" s="18">
        <v>44804</v>
      </c>
      <c r="L664" s="21">
        <v>650.34</v>
      </c>
      <c r="M664" s="21">
        <v>1605.09</v>
      </c>
      <c r="N664" s="21">
        <v>30.07</v>
      </c>
      <c r="O664" s="21">
        <f t="shared" si="169"/>
        <v>15.035</v>
      </c>
      <c r="P664" s="21">
        <v>45.11</v>
      </c>
      <c r="Q664" s="21">
        <v>1590.05</v>
      </c>
      <c r="S664" s="21">
        <f t="shared" si="173"/>
        <v>1635.1599999999999</v>
      </c>
      <c r="T664" s="19">
        <v>62.5</v>
      </c>
      <c r="U664" s="19">
        <f t="shared" si="170"/>
        <v>12.5</v>
      </c>
      <c r="V664" s="22">
        <f t="shared" si="171"/>
        <v>150</v>
      </c>
      <c r="W664" s="5">
        <f t="shared" si="174"/>
        <v>585</v>
      </c>
      <c r="X664" s="21">
        <f t="shared" si="176"/>
        <v>2.795145299145299</v>
      </c>
      <c r="Y664" s="21">
        <f t="shared" si="177"/>
        <v>33.541743589743589</v>
      </c>
      <c r="Z664" s="21">
        <f t="shared" si="172"/>
        <v>1601.6182564102562</v>
      </c>
      <c r="AA664" s="21">
        <f t="shared" si="178"/>
        <v>11.568256410256254</v>
      </c>
      <c r="AC664" s="5">
        <v>33.541743589743589</v>
      </c>
      <c r="AD664" s="5">
        <v>0</v>
      </c>
      <c r="AE664" s="5">
        <f t="shared" si="175"/>
        <v>33.541743589743589</v>
      </c>
    </row>
    <row r="665" spans="1:31" ht="12.75" customHeight="1" x14ac:dyDescent="0.35">
      <c r="A665" s="17" t="s">
        <v>1664</v>
      </c>
      <c r="B665" s="17" t="s">
        <v>1665</v>
      </c>
      <c r="C665" s="17" t="s">
        <v>1666</v>
      </c>
      <c r="D665" s="18">
        <v>39539</v>
      </c>
      <c r="E665" s="17" t="s">
        <v>118</v>
      </c>
      <c r="F665" s="19">
        <v>50</v>
      </c>
      <c r="G665" s="17">
        <v>35</v>
      </c>
      <c r="H665" s="17">
        <v>7</v>
      </c>
      <c r="I665" s="20">
        <f t="shared" si="168"/>
        <v>427</v>
      </c>
      <c r="J665" s="21">
        <v>12583.01</v>
      </c>
      <c r="K665" s="18">
        <v>44804</v>
      </c>
      <c r="L665" s="21">
        <v>3628.1</v>
      </c>
      <c r="M665" s="21">
        <v>8954.91</v>
      </c>
      <c r="N665" s="21">
        <v>167.77</v>
      </c>
      <c r="O665" s="21">
        <f t="shared" si="169"/>
        <v>83.885000000000005</v>
      </c>
      <c r="P665" s="21">
        <v>251.66</v>
      </c>
      <c r="Q665" s="21">
        <v>8871.02</v>
      </c>
      <c r="S665" s="21">
        <f t="shared" si="173"/>
        <v>9122.68</v>
      </c>
      <c r="T665" s="19">
        <v>62.5</v>
      </c>
      <c r="U665" s="19">
        <f t="shared" si="170"/>
        <v>12.5</v>
      </c>
      <c r="V665" s="22">
        <f t="shared" si="171"/>
        <v>150</v>
      </c>
      <c r="W665" s="5">
        <f t="shared" si="174"/>
        <v>585</v>
      </c>
      <c r="X665" s="21">
        <f t="shared" si="176"/>
        <v>15.594324786324787</v>
      </c>
      <c r="Y665" s="21">
        <f t="shared" si="177"/>
        <v>187.13189743589743</v>
      </c>
      <c r="Z665" s="21">
        <f t="shared" si="172"/>
        <v>8935.548102564102</v>
      </c>
      <c r="AA665" s="21">
        <f t="shared" si="178"/>
        <v>64.528102564101573</v>
      </c>
      <c r="AC665" s="5">
        <v>187.13189743589743</v>
      </c>
      <c r="AD665" s="5">
        <v>0</v>
      </c>
      <c r="AE665" s="5">
        <f t="shared" si="175"/>
        <v>187.13189743589743</v>
      </c>
    </row>
    <row r="666" spans="1:31" ht="12.75" customHeight="1" x14ac:dyDescent="0.35">
      <c r="A666" s="17" t="s">
        <v>1667</v>
      </c>
      <c r="B666" s="17" t="s">
        <v>1668</v>
      </c>
      <c r="C666" s="17" t="s">
        <v>1020</v>
      </c>
      <c r="D666" s="18">
        <v>39539</v>
      </c>
      <c r="E666" s="17" t="s">
        <v>118</v>
      </c>
      <c r="F666" s="19">
        <v>50</v>
      </c>
      <c r="G666" s="17">
        <v>35</v>
      </c>
      <c r="H666" s="17">
        <v>7</v>
      </c>
      <c r="I666" s="20">
        <f t="shared" si="168"/>
        <v>427</v>
      </c>
      <c r="J666" s="21">
        <v>2900.62</v>
      </c>
      <c r="K666" s="18">
        <v>44804</v>
      </c>
      <c r="L666" s="21">
        <v>836.31</v>
      </c>
      <c r="M666" s="21">
        <v>2064.31</v>
      </c>
      <c r="N666" s="21">
        <v>38.67</v>
      </c>
      <c r="O666" s="21">
        <f t="shared" si="169"/>
        <v>19.335000000000001</v>
      </c>
      <c r="P666" s="21">
        <v>58.01</v>
      </c>
      <c r="Q666" s="21">
        <v>2044.97</v>
      </c>
      <c r="S666" s="21">
        <f t="shared" si="173"/>
        <v>2102.98</v>
      </c>
      <c r="T666" s="19">
        <v>62.5</v>
      </c>
      <c r="U666" s="19">
        <f t="shared" si="170"/>
        <v>12.5</v>
      </c>
      <c r="V666" s="22">
        <f t="shared" si="171"/>
        <v>150</v>
      </c>
      <c r="W666" s="5">
        <f t="shared" si="174"/>
        <v>585</v>
      </c>
      <c r="X666" s="21">
        <f t="shared" si="176"/>
        <v>3.5948376068376069</v>
      </c>
      <c r="Y666" s="21">
        <f t="shared" si="177"/>
        <v>43.138051282051279</v>
      </c>
      <c r="Z666" s="21">
        <f t="shared" si="172"/>
        <v>2059.8419487179485</v>
      </c>
      <c r="AA666" s="21">
        <f t="shared" si="178"/>
        <v>14.871948717948499</v>
      </c>
      <c r="AC666" s="5">
        <v>43.138051282051279</v>
      </c>
      <c r="AD666" s="5">
        <v>0</v>
      </c>
      <c r="AE666" s="5">
        <f t="shared" si="175"/>
        <v>43.138051282051279</v>
      </c>
    </row>
    <row r="667" spans="1:31" ht="12.75" customHeight="1" x14ac:dyDescent="0.35">
      <c r="A667" s="17" t="s">
        <v>1669</v>
      </c>
      <c r="B667" s="17" t="s">
        <v>1670</v>
      </c>
      <c r="C667" s="17" t="s">
        <v>1020</v>
      </c>
      <c r="D667" s="18">
        <v>39630</v>
      </c>
      <c r="E667" s="17" t="s">
        <v>118</v>
      </c>
      <c r="F667" s="19">
        <v>50</v>
      </c>
      <c r="G667" s="17">
        <v>35</v>
      </c>
      <c r="H667" s="17">
        <v>10</v>
      </c>
      <c r="I667" s="20">
        <f t="shared" si="168"/>
        <v>430</v>
      </c>
      <c r="J667" s="21">
        <v>6262.34</v>
      </c>
      <c r="K667" s="18">
        <v>44804</v>
      </c>
      <c r="L667" s="21">
        <v>1774.38</v>
      </c>
      <c r="M667" s="21">
        <v>4487.96</v>
      </c>
      <c r="N667" s="21">
        <v>83.5</v>
      </c>
      <c r="O667" s="21">
        <f t="shared" si="169"/>
        <v>41.75</v>
      </c>
      <c r="P667" s="21">
        <v>125.25</v>
      </c>
      <c r="Q667" s="21">
        <v>4446.21</v>
      </c>
      <c r="S667" s="21">
        <f t="shared" si="173"/>
        <v>4571.46</v>
      </c>
      <c r="T667" s="19">
        <v>62.5</v>
      </c>
      <c r="U667" s="19">
        <f t="shared" si="170"/>
        <v>12.5</v>
      </c>
      <c r="V667" s="22">
        <f t="shared" si="171"/>
        <v>150</v>
      </c>
      <c r="W667" s="5">
        <f t="shared" si="174"/>
        <v>588</v>
      </c>
      <c r="X667" s="21">
        <f t="shared" si="176"/>
        <v>7.774591836734694</v>
      </c>
      <c r="Y667" s="21">
        <f t="shared" si="177"/>
        <v>93.295102040816332</v>
      </c>
      <c r="Z667" s="21">
        <f t="shared" si="172"/>
        <v>4478.1648979591837</v>
      </c>
      <c r="AA667" s="21">
        <f t="shared" si="178"/>
        <v>31.954897959183654</v>
      </c>
      <c r="AC667" s="5">
        <v>93.295102040816332</v>
      </c>
      <c r="AD667" s="5">
        <v>0</v>
      </c>
      <c r="AE667" s="5">
        <f t="shared" si="175"/>
        <v>93.295102040816332</v>
      </c>
    </row>
    <row r="668" spans="1:31" ht="12.75" customHeight="1" x14ac:dyDescent="0.35">
      <c r="A668" s="17" t="s">
        <v>1671</v>
      </c>
      <c r="B668" s="17" t="s">
        <v>1672</v>
      </c>
      <c r="C668" s="17" t="s">
        <v>1660</v>
      </c>
      <c r="D668" s="18">
        <v>39630</v>
      </c>
      <c r="E668" s="17" t="s">
        <v>118</v>
      </c>
      <c r="F668" s="19">
        <v>50</v>
      </c>
      <c r="G668" s="17">
        <v>35</v>
      </c>
      <c r="H668" s="17">
        <v>10</v>
      </c>
      <c r="I668" s="20">
        <f t="shared" si="168"/>
        <v>430</v>
      </c>
      <c r="J668" s="21">
        <v>243.9</v>
      </c>
      <c r="K668" s="18">
        <v>44804</v>
      </c>
      <c r="L668" s="21">
        <v>69.14</v>
      </c>
      <c r="M668" s="21">
        <v>174.76</v>
      </c>
      <c r="N668" s="21">
        <v>3.25</v>
      </c>
      <c r="O668" s="21">
        <f t="shared" si="169"/>
        <v>1.625</v>
      </c>
      <c r="P668" s="21">
        <v>4.88</v>
      </c>
      <c r="Q668" s="21">
        <v>173.13</v>
      </c>
      <c r="S668" s="21">
        <f t="shared" si="173"/>
        <v>178.01</v>
      </c>
      <c r="T668" s="19">
        <v>62.5</v>
      </c>
      <c r="U668" s="19">
        <f t="shared" si="170"/>
        <v>12.5</v>
      </c>
      <c r="V668" s="22">
        <f t="shared" si="171"/>
        <v>150</v>
      </c>
      <c r="W668" s="5">
        <f t="shared" si="174"/>
        <v>588</v>
      </c>
      <c r="X668" s="21">
        <f t="shared" si="176"/>
        <v>0.3027380952380952</v>
      </c>
      <c r="Y668" s="21">
        <f t="shared" si="177"/>
        <v>3.6328571428571426</v>
      </c>
      <c r="Z668" s="21">
        <f t="shared" si="172"/>
        <v>174.37714285714284</v>
      </c>
      <c r="AA668" s="21">
        <f t="shared" si="178"/>
        <v>1.2471428571428476</v>
      </c>
      <c r="AC668" s="5">
        <v>3.6328571428571426</v>
      </c>
      <c r="AD668" s="5">
        <v>0</v>
      </c>
      <c r="AE668" s="5">
        <f t="shared" si="175"/>
        <v>3.6328571428571426</v>
      </c>
    </row>
    <row r="669" spans="1:31" ht="12.75" customHeight="1" x14ac:dyDescent="0.35">
      <c r="A669" s="17" t="s">
        <v>1673</v>
      </c>
      <c r="B669" s="17" t="s">
        <v>1674</v>
      </c>
      <c r="C669" s="17" t="s">
        <v>1675</v>
      </c>
      <c r="D669" s="18">
        <v>39630</v>
      </c>
      <c r="E669" s="17" t="s">
        <v>118</v>
      </c>
      <c r="F669" s="19">
        <v>50</v>
      </c>
      <c r="G669" s="17">
        <v>35</v>
      </c>
      <c r="H669" s="17">
        <v>10</v>
      </c>
      <c r="I669" s="20">
        <f t="shared" si="168"/>
        <v>430</v>
      </c>
      <c r="J669" s="21">
        <v>152.63</v>
      </c>
      <c r="K669" s="18">
        <v>44804</v>
      </c>
      <c r="L669" s="21">
        <v>43.21</v>
      </c>
      <c r="M669" s="21">
        <v>109.42</v>
      </c>
      <c r="N669" s="21">
        <v>2.0299999999999998</v>
      </c>
      <c r="O669" s="21">
        <f t="shared" si="169"/>
        <v>1.0149999999999999</v>
      </c>
      <c r="P669" s="21">
        <v>3.05</v>
      </c>
      <c r="Q669" s="21">
        <v>108.4</v>
      </c>
      <c r="S669" s="21">
        <f t="shared" si="173"/>
        <v>111.45</v>
      </c>
      <c r="T669" s="19">
        <v>62.5</v>
      </c>
      <c r="U669" s="19">
        <f t="shared" si="170"/>
        <v>12.5</v>
      </c>
      <c r="V669" s="22">
        <f t="shared" si="171"/>
        <v>150</v>
      </c>
      <c r="W669" s="5">
        <f t="shared" si="174"/>
        <v>588</v>
      </c>
      <c r="X669" s="21">
        <f t="shared" si="176"/>
        <v>0.18954081632653061</v>
      </c>
      <c r="Y669" s="21">
        <f t="shared" si="177"/>
        <v>2.2744897959183672</v>
      </c>
      <c r="Z669" s="21">
        <f t="shared" si="172"/>
        <v>109.17551020408163</v>
      </c>
      <c r="AA669" s="21">
        <f t="shared" si="178"/>
        <v>0.77551020408162685</v>
      </c>
      <c r="AC669" s="5">
        <v>2.2744897959183672</v>
      </c>
      <c r="AD669" s="5">
        <v>0</v>
      </c>
      <c r="AE669" s="5">
        <f t="shared" si="175"/>
        <v>2.2744897959183672</v>
      </c>
    </row>
    <row r="670" spans="1:31" ht="12.75" customHeight="1" x14ac:dyDescent="0.35">
      <c r="A670" s="17" t="s">
        <v>1676</v>
      </c>
      <c r="B670" s="17" t="s">
        <v>1677</v>
      </c>
      <c r="C670" s="17" t="s">
        <v>669</v>
      </c>
      <c r="D670" s="18">
        <v>39630</v>
      </c>
      <c r="E670" s="17" t="s">
        <v>118</v>
      </c>
      <c r="F670" s="19">
        <v>50</v>
      </c>
      <c r="G670" s="17">
        <v>35</v>
      </c>
      <c r="H670" s="17">
        <v>10</v>
      </c>
      <c r="I670" s="20">
        <f t="shared" si="168"/>
        <v>430</v>
      </c>
      <c r="J670" s="21">
        <v>3883.95</v>
      </c>
      <c r="K670" s="18">
        <v>44804</v>
      </c>
      <c r="L670" s="21">
        <v>1100.46</v>
      </c>
      <c r="M670" s="21">
        <v>2783.49</v>
      </c>
      <c r="N670" s="21">
        <v>51.78</v>
      </c>
      <c r="O670" s="21">
        <f t="shared" si="169"/>
        <v>25.89</v>
      </c>
      <c r="P670" s="21">
        <v>77.680000000000007</v>
      </c>
      <c r="Q670" s="21">
        <v>2757.59</v>
      </c>
      <c r="S670" s="21">
        <f t="shared" si="173"/>
        <v>2835.27</v>
      </c>
      <c r="T670" s="19">
        <v>62.5</v>
      </c>
      <c r="U670" s="19">
        <f t="shared" si="170"/>
        <v>12.5</v>
      </c>
      <c r="V670" s="22">
        <f t="shared" si="171"/>
        <v>150</v>
      </c>
      <c r="W670" s="5">
        <f t="shared" si="174"/>
        <v>588</v>
      </c>
      <c r="X670" s="21">
        <f t="shared" si="176"/>
        <v>4.8218877551020407</v>
      </c>
      <c r="Y670" s="21">
        <f t="shared" si="177"/>
        <v>57.862653061224492</v>
      </c>
      <c r="Z670" s="21">
        <f t="shared" si="172"/>
        <v>2777.4073469387754</v>
      </c>
      <c r="AA670" s="21">
        <f t="shared" si="178"/>
        <v>19.817346938775245</v>
      </c>
      <c r="AC670" s="5">
        <v>57.862653061224492</v>
      </c>
      <c r="AD670" s="5">
        <v>0</v>
      </c>
      <c r="AE670" s="5">
        <f t="shared" si="175"/>
        <v>57.862653061224492</v>
      </c>
    </row>
    <row r="671" spans="1:31" ht="12.75" customHeight="1" x14ac:dyDescent="0.35">
      <c r="A671" s="17" t="s">
        <v>1678</v>
      </c>
      <c r="B671" s="17" t="s">
        <v>1679</v>
      </c>
      <c r="C671" s="17" t="s">
        <v>1680</v>
      </c>
      <c r="D671" s="18">
        <v>39630</v>
      </c>
      <c r="E671" s="17" t="s">
        <v>118</v>
      </c>
      <c r="F671" s="19">
        <v>50</v>
      </c>
      <c r="G671" s="17">
        <v>35</v>
      </c>
      <c r="H671" s="17">
        <v>10</v>
      </c>
      <c r="I671" s="20">
        <f t="shared" si="168"/>
        <v>430</v>
      </c>
      <c r="J671" s="21">
        <v>1941.98</v>
      </c>
      <c r="K671" s="18">
        <v>44804</v>
      </c>
      <c r="L671" s="21">
        <v>550.24</v>
      </c>
      <c r="M671" s="21">
        <v>1391.74</v>
      </c>
      <c r="N671" s="21">
        <v>25.89</v>
      </c>
      <c r="O671" s="21">
        <f t="shared" si="169"/>
        <v>12.945</v>
      </c>
      <c r="P671" s="21">
        <v>38.840000000000003</v>
      </c>
      <c r="Q671" s="21">
        <v>1378.79</v>
      </c>
      <c r="S671" s="21">
        <f t="shared" si="173"/>
        <v>1417.63</v>
      </c>
      <c r="T671" s="19">
        <v>62.5</v>
      </c>
      <c r="U671" s="19">
        <f t="shared" si="170"/>
        <v>12.5</v>
      </c>
      <c r="V671" s="22">
        <f t="shared" si="171"/>
        <v>150</v>
      </c>
      <c r="W671" s="5">
        <f t="shared" si="174"/>
        <v>588</v>
      </c>
      <c r="X671" s="21">
        <f t="shared" si="176"/>
        <v>2.41093537414966</v>
      </c>
      <c r="Y671" s="21">
        <f t="shared" si="177"/>
        <v>28.93122448979592</v>
      </c>
      <c r="Z671" s="21">
        <f t="shared" si="172"/>
        <v>1388.6987755102041</v>
      </c>
      <c r="AA671" s="21">
        <f t="shared" si="178"/>
        <v>9.9087755102041228</v>
      </c>
      <c r="AC671" s="5">
        <v>28.93122448979592</v>
      </c>
      <c r="AD671" s="5">
        <v>0</v>
      </c>
      <c r="AE671" s="5">
        <f t="shared" si="175"/>
        <v>28.93122448979592</v>
      </c>
    </row>
    <row r="672" spans="1:31" ht="12.75" customHeight="1" x14ac:dyDescent="0.35">
      <c r="A672" s="17" t="s">
        <v>1681</v>
      </c>
      <c r="B672" s="17" t="s">
        <v>1682</v>
      </c>
      <c r="C672" s="17" t="s">
        <v>1683</v>
      </c>
      <c r="D672" s="18">
        <v>39630</v>
      </c>
      <c r="E672" s="17" t="s">
        <v>118</v>
      </c>
      <c r="F672" s="19">
        <v>50</v>
      </c>
      <c r="G672" s="17">
        <v>35</v>
      </c>
      <c r="H672" s="17">
        <v>10</v>
      </c>
      <c r="I672" s="20">
        <f t="shared" si="168"/>
        <v>430</v>
      </c>
      <c r="J672" s="21">
        <v>16395.82</v>
      </c>
      <c r="K672" s="18">
        <v>44804</v>
      </c>
      <c r="L672" s="21">
        <v>4645.54</v>
      </c>
      <c r="M672" s="21">
        <v>11750.28</v>
      </c>
      <c r="N672" s="21">
        <v>218.61</v>
      </c>
      <c r="O672" s="21">
        <f t="shared" si="169"/>
        <v>109.30500000000001</v>
      </c>
      <c r="P672" s="21">
        <v>327.92</v>
      </c>
      <c r="Q672" s="21">
        <v>11640.97</v>
      </c>
      <c r="S672" s="21">
        <f t="shared" si="173"/>
        <v>11968.890000000001</v>
      </c>
      <c r="T672" s="19">
        <v>62.5</v>
      </c>
      <c r="U672" s="19">
        <f t="shared" si="170"/>
        <v>12.5</v>
      </c>
      <c r="V672" s="22">
        <f t="shared" si="171"/>
        <v>150</v>
      </c>
      <c r="W672" s="5">
        <f t="shared" si="174"/>
        <v>588</v>
      </c>
      <c r="X672" s="21">
        <f t="shared" si="176"/>
        <v>20.355255102040818</v>
      </c>
      <c r="Y672" s="21">
        <f t="shared" si="177"/>
        <v>244.26306122448983</v>
      </c>
      <c r="Z672" s="21">
        <f t="shared" si="172"/>
        <v>11724.626938775511</v>
      </c>
      <c r="AA672" s="21">
        <f t="shared" si="178"/>
        <v>83.656938775511662</v>
      </c>
      <c r="AC672" s="5">
        <v>244.26306122448983</v>
      </c>
      <c r="AD672" s="5">
        <v>0</v>
      </c>
      <c r="AE672" s="5">
        <f t="shared" si="175"/>
        <v>244.26306122448983</v>
      </c>
    </row>
    <row r="673" spans="1:31" ht="12.75" customHeight="1" x14ac:dyDescent="0.35">
      <c r="A673" s="17" t="s">
        <v>1684</v>
      </c>
      <c r="B673" s="17" t="s">
        <v>1685</v>
      </c>
      <c r="C673" s="17" t="s">
        <v>1275</v>
      </c>
      <c r="D673" s="18">
        <v>39630</v>
      </c>
      <c r="E673" s="17" t="s">
        <v>118</v>
      </c>
      <c r="F673" s="19">
        <v>50</v>
      </c>
      <c r="G673" s="17">
        <v>35</v>
      </c>
      <c r="H673" s="17">
        <v>10</v>
      </c>
      <c r="I673" s="20">
        <f t="shared" si="168"/>
        <v>430</v>
      </c>
      <c r="J673" s="21">
        <v>3467.81</v>
      </c>
      <c r="K673" s="18">
        <v>44804</v>
      </c>
      <c r="L673" s="21">
        <v>982.6</v>
      </c>
      <c r="M673" s="21">
        <v>2485.21</v>
      </c>
      <c r="N673" s="21">
        <v>46.24</v>
      </c>
      <c r="O673" s="21">
        <f t="shared" si="169"/>
        <v>23.12</v>
      </c>
      <c r="P673" s="21">
        <v>69.36</v>
      </c>
      <c r="Q673" s="21">
        <v>2462.09</v>
      </c>
      <c r="S673" s="21">
        <f t="shared" si="173"/>
        <v>2531.4499999999998</v>
      </c>
      <c r="T673" s="19">
        <v>62.5</v>
      </c>
      <c r="U673" s="19">
        <f t="shared" si="170"/>
        <v>12.5</v>
      </c>
      <c r="V673" s="22">
        <f t="shared" si="171"/>
        <v>150</v>
      </c>
      <c r="W673" s="5">
        <f t="shared" si="174"/>
        <v>588</v>
      </c>
      <c r="X673" s="21">
        <f t="shared" si="176"/>
        <v>4.3051870748299317</v>
      </c>
      <c r="Y673" s="21">
        <f t="shared" si="177"/>
        <v>51.662244897959184</v>
      </c>
      <c r="Z673" s="21">
        <f t="shared" si="172"/>
        <v>2479.7877551020406</v>
      </c>
      <c r="AA673" s="21">
        <f t="shared" si="178"/>
        <v>17.697755102040446</v>
      </c>
      <c r="AC673" s="5">
        <v>51.662244897959184</v>
      </c>
      <c r="AD673" s="5">
        <v>0</v>
      </c>
      <c r="AE673" s="5">
        <f t="shared" si="175"/>
        <v>51.662244897959184</v>
      </c>
    </row>
    <row r="674" spans="1:31" ht="12.75" customHeight="1" x14ac:dyDescent="0.35">
      <c r="A674" s="17" t="s">
        <v>1686</v>
      </c>
      <c r="B674" s="17" t="s">
        <v>1687</v>
      </c>
      <c r="C674" s="17" t="s">
        <v>1336</v>
      </c>
      <c r="D674" s="18">
        <v>39630</v>
      </c>
      <c r="E674" s="17" t="s">
        <v>118</v>
      </c>
      <c r="F674" s="19">
        <v>50</v>
      </c>
      <c r="G674" s="17">
        <v>35</v>
      </c>
      <c r="H674" s="17">
        <v>10</v>
      </c>
      <c r="I674" s="20">
        <f t="shared" si="168"/>
        <v>430</v>
      </c>
      <c r="J674" s="21">
        <v>2912.96</v>
      </c>
      <c r="K674" s="18">
        <v>44804</v>
      </c>
      <c r="L674" s="21">
        <v>825.36</v>
      </c>
      <c r="M674" s="21">
        <v>2087.6</v>
      </c>
      <c r="N674" s="21">
        <v>38.840000000000003</v>
      </c>
      <c r="O674" s="21">
        <f t="shared" si="169"/>
        <v>19.420000000000002</v>
      </c>
      <c r="P674" s="21">
        <v>58.26</v>
      </c>
      <c r="Q674" s="21">
        <v>2068.1799999999998</v>
      </c>
      <c r="S674" s="21">
        <f t="shared" si="173"/>
        <v>2126.44</v>
      </c>
      <c r="T674" s="19">
        <v>62.5</v>
      </c>
      <c r="U674" s="19">
        <f t="shared" si="170"/>
        <v>12.5</v>
      </c>
      <c r="V674" s="22">
        <f t="shared" si="171"/>
        <v>150</v>
      </c>
      <c r="W674" s="5">
        <f t="shared" si="174"/>
        <v>588</v>
      </c>
      <c r="X674" s="21">
        <f t="shared" si="176"/>
        <v>3.6163945578231291</v>
      </c>
      <c r="Y674" s="21">
        <f t="shared" si="177"/>
        <v>43.396734693877548</v>
      </c>
      <c r="Z674" s="21">
        <f t="shared" si="172"/>
        <v>2083.0432653061225</v>
      </c>
      <c r="AA674" s="21">
        <f t="shared" si="178"/>
        <v>14.863265306122685</v>
      </c>
      <c r="AC674" s="5">
        <v>43.396734693877548</v>
      </c>
      <c r="AD674" s="5">
        <v>0</v>
      </c>
      <c r="AE674" s="5">
        <f t="shared" si="175"/>
        <v>43.396734693877548</v>
      </c>
    </row>
    <row r="675" spans="1:31" ht="12.75" customHeight="1" x14ac:dyDescent="0.35">
      <c r="A675" s="17" t="s">
        <v>1688</v>
      </c>
      <c r="B675" s="17" t="s">
        <v>1689</v>
      </c>
      <c r="C675" s="17" t="s">
        <v>1690</v>
      </c>
      <c r="D675" s="18">
        <v>39630</v>
      </c>
      <c r="E675" s="17" t="s">
        <v>118</v>
      </c>
      <c r="F675" s="19">
        <v>50</v>
      </c>
      <c r="G675" s="17">
        <v>35</v>
      </c>
      <c r="H675" s="17">
        <v>10</v>
      </c>
      <c r="I675" s="20">
        <f t="shared" si="168"/>
        <v>430</v>
      </c>
      <c r="J675" s="21">
        <v>2774.25</v>
      </c>
      <c r="K675" s="18">
        <v>44804</v>
      </c>
      <c r="L675" s="21">
        <v>786.1</v>
      </c>
      <c r="M675" s="21">
        <v>1988.15</v>
      </c>
      <c r="N675" s="21">
        <v>36.99</v>
      </c>
      <c r="O675" s="21">
        <f t="shared" si="169"/>
        <v>18.495000000000001</v>
      </c>
      <c r="P675" s="21">
        <v>55.49</v>
      </c>
      <c r="Q675" s="21">
        <v>1969.65</v>
      </c>
      <c r="S675" s="21">
        <f t="shared" si="173"/>
        <v>2025.14</v>
      </c>
      <c r="T675" s="19">
        <v>62.5</v>
      </c>
      <c r="U675" s="19">
        <f t="shared" si="170"/>
        <v>12.5</v>
      </c>
      <c r="V675" s="22">
        <f t="shared" si="171"/>
        <v>150</v>
      </c>
      <c r="W675" s="5">
        <f t="shared" si="174"/>
        <v>588</v>
      </c>
      <c r="X675" s="21">
        <f t="shared" si="176"/>
        <v>3.4441156462585036</v>
      </c>
      <c r="Y675" s="21">
        <f t="shared" si="177"/>
        <v>41.329387755102047</v>
      </c>
      <c r="Z675" s="21">
        <f t="shared" si="172"/>
        <v>1983.810612244898</v>
      </c>
      <c r="AA675" s="21">
        <f t="shared" si="178"/>
        <v>14.160612244897948</v>
      </c>
      <c r="AC675" s="5">
        <v>41.329387755102047</v>
      </c>
      <c r="AD675" s="5">
        <v>0</v>
      </c>
      <c r="AE675" s="5">
        <f t="shared" si="175"/>
        <v>41.329387755102047</v>
      </c>
    </row>
    <row r="676" spans="1:31" ht="12.75" customHeight="1" x14ac:dyDescent="0.35">
      <c r="A676" s="17" t="s">
        <v>1691</v>
      </c>
      <c r="B676" s="17" t="s">
        <v>1692</v>
      </c>
      <c r="C676" s="17" t="s">
        <v>1693</v>
      </c>
      <c r="D676" s="18">
        <v>39630</v>
      </c>
      <c r="E676" s="17" t="s">
        <v>118</v>
      </c>
      <c r="F676" s="19">
        <v>50</v>
      </c>
      <c r="G676" s="17">
        <v>35</v>
      </c>
      <c r="H676" s="17">
        <v>10</v>
      </c>
      <c r="I676" s="20">
        <f t="shared" si="168"/>
        <v>430</v>
      </c>
      <c r="J676" s="21">
        <v>970.99</v>
      </c>
      <c r="K676" s="18">
        <v>44804</v>
      </c>
      <c r="L676" s="21">
        <v>275.12</v>
      </c>
      <c r="M676" s="21">
        <v>695.87</v>
      </c>
      <c r="N676" s="21">
        <v>12.94</v>
      </c>
      <c r="O676" s="21">
        <f t="shared" si="169"/>
        <v>6.47</v>
      </c>
      <c r="P676" s="21">
        <v>19.420000000000002</v>
      </c>
      <c r="Q676" s="21">
        <v>689.39</v>
      </c>
      <c r="S676" s="21">
        <f t="shared" si="173"/>
        <v>708.81000000000006</v>
      </c>
      <c r="T676" s="19">
        <v>62.5</v>
      </c>
      <c r="U676" s="19">
        <f t="shared" si="170"/>
        <v>12.5</v>
      </c>
      <c r="V676" s="22">
        <f t="shared" si="171"/>
        <v>150</v>
      </c>
      <c r="W676" s="5">
        <f t="shared" si="174"/>
        <v>588</v>
      </c>
      <c r="X676" s="21">
        <f t="shared" si="176"/>
        <v>1.2054591836734694</v>
      </c>
      <c r="Y676" s="21">
        <f t="shared" si="177"/>
        <v>14.465510204081632</v>
      </c>
      <c r="Z676" s="21">
        <f t="shared" si="172"/>
        <v>694.34448979591843</v>
      </c>
      <c r="AA676" s="21">
        <f t="shared" si="178"/>
        <v>4.9544897959184482</v>
      </c>
      <c r="AC676" s="5">
        <v>14.465510204081632</v>
      </c>
      <c r="AD676" s="5">
        <v>0</v>
      </c>
      <c r="AE676" s="5">
        <f t="shared" si="175"/>
        <v>14.465510204081632</v>
      </c>
    </row>
    <row r="677" spans="1:31" ht="12.75" customHeight="1" x14ac:dyDescent="0.35">
      <c r="A677" s="17" t="s">
        <v>1694</v>
      </c>
      <c r="B677" s="17" t="s">
        <v>1695</v>
      </c>
      <c r="C677" s="17" t="s">
        <v>1696</v>
      </c>
      <c r="D677" s="18">
        <v>39630</v>
      </c>
      <c r="E677" s="17" t="s">
        <v>118</v>
      </c>
      <c r="F677" s="19">
        <v>50</v>
      </c>
      <c r="G677" s="17">
        <v>35</v>
      </c>
      <c r="H677" s="17">
        <v>10</v>
      </c>
      <c r="I677" s="20">
        <f t="shared" ref="I677:I740" si="179">(G677*12)+H677</f>
        <v>430</v>
      </c>
      <c r="J677" s="21">
        <v>416.14</v>
      </c>
      <c r="K677" s="18">
        <v>44804</v>
      </c>
      <c r="L677" s="21">
        <v>117.86</v>
      </c>
      <c r="M677" s="21">
        <v>298.27999999999997</v>
      </c>
      <c r="N677" s="21">
        <v>5.54</v>
      </c>
      <c r="O677" s="21">
        <f t="shared" ref="O677:O740" si="180">+N677/8*4</f>
        <v>2.77</v>
      </c>
      <c r="P677" s="21">
        <v>8.32</v>
      </c>
      <c r="Q677" s="21">
        <v>295.5</v>
      </c>
      <c r="S677" s="21">
        <f t="shared" si="173"/>
        <v>303.82</v>
      </c>
      <c r="T677" s="19">
        <v>62.5</v>
      </c>
      <c r="U677" s="19">
        <f t="shared" ref="U677:U740" si="181">+T677-F677</f>
        <v>12.5</v>
      </c>
      <c r="V677" s="22">
        <f t="shared" ref="V677:V740" si="182">+U677*12</f>
        <v>150</v>
      </c>
      <c r="W677" s="5">
        <f t="shared" si="174"/>
        <v>588</v>
      </c>
      <c r="X677" s="21">
        <f t="shared" si="176"/>
        <v>0.5167006802721088</v>
      </c>
      <c r="Y677" s="21">
        <f t="shared" si="177"/>
        <v>6.2004081632653056</v>
      </c>
      <c r="Z677" s="21">
        <f t="shared" ref="Z677:Z740" si="183">+S677-Y677</f>
        <v>297.61959183673468</v>
      </c>
      <c r="AA677" s="21">
        <f t="shared" si="178"/>
        <v>2.1195918367346849</v>
      </c>
      <c r="AC677" s="5">
        <v>6.2004081632653056</v>
      </c>
      <c r="AD677" s="5">
        <v>0</v>
      </c>
      <c r="AE677" s="5">
        <f t="shared" si="175"/>
        <v>6.2004081632653056</v>
      </c>
    </row>
    <row r="678" spans="1:31" ht="12.75" customHeight="1" x14ac:dyDescent="0.35">
      <c r="A678" s="17" t="s">
        <v>1697</v>
      </c>
      <c r="B678" s="17" t="s">
        <v>1698</v>
      </c>
      <c r="C678" s="17" t="s">
        <v>1699</v>
      </c>
      <c r="D678" s="18">
        <v>39630</v>
      </c>
      <c r="E678" s="17" t="s">
        <v>118</v>
      </c>
      <c r="F678" s="19">
        <v>50</v>
      </c>
      <c r="G678" s="17">
        <v>35</v>
      </c>
      <c r="H678" s="17">
        <v>10</v>
      </c>
      <c r="I678" s="20">
        <f t="shared" si="179"/>
        <v>430</v>
      </c>
      <c r="J678" s="21">
        <v>6103.35</v>
      </c>
      <c r="K678" s="18">
        <v>44804</v>
      </c>
      <c r="L678" s="21">
        <v>1729.32</v>
      </c>
      <c r="M678" s="21">
        <v>4374.03</v>
      </c>
      <c r="N678" s="21">
        <v>81.38</v>
      </c>
      <c r="O678" s="21">
        <f t="shared" si="180"/>
        <v>40.69</v>
      </c>
      <c r="P678" s="21">
        <v>122.07</v>
      </c>
      <c r="Q678" s="21">
        <v>4333.34</v>
      </c>
      <c r="S678" s="21">
        <f t="shared" ref="S678:S741" si="184">+M678+N678</f>
        <v>4455.41</v>
      </c>
      <c r="T678" s="19">
        <v>62.5</v>
      </c>
      <c r="U678" s="19">
        <f t="shared" si="181"/>
        <v>12.5</v>
      </c>
      <c r="V678" s="22">
        <f t="shared" si="182"/>
        <v>150</v>
      </c>
      <c r="W678" s="5">
        <f t="shared" ref="W678:W741" si="185">+I678+8+V678</f>
        <v>588</v>
      </c>
      <c r="X678" s="21">
        <f t="shared" si="176"/>
        <v>7.5772278911564621</v>
      </c>
      <c r="Y678" s="21">
        <f t="shared" si="177"/>
        <v>90.926734693877549</v>
      </c>
      <c r="Z678" s="21">
        <f t="shared" si="183"/>
        <v>4364.4832653061221</v>
      </c>
      <c r="AA678" s="21">
        <f t="shared" si="178"/>
        <v>31.143265306121975</v>
      </c>
      <c r="AC678" s="5">
        <v>90.926734693877549</v>
      </c>
      <c r="AD678" s="5">
        <v>0</v>
      </c>
      <c r="AE678" s="5">
        <f t="shared" ref="AE678:AE741" si="186">+AC678+AD678</f>
        <v>90.926734693877549</v>
      </c>
    </row>
    <row r="679" spans="1:31" ht="12.75" customHeight="1" x14ac:dyDescent="0.35">
      <c r="A679" s="17" t="s">
        <v>1700</v>
      </c>
      <c r="B679" s="17" t="s">
        <v>1701</v>
      </c>
      <c r="C679" s="17" t="s">
        <v>1115</v>
      </c>
      <c r="D679" s="18">
        <v>39630</v>
      </c>
      <c r="E679" s="17" t="s">
        <v>118</v>
      </c>
      <c r="F679" s="19">
        <v>50</v>
      </c>
      <c r="G679" s="17">
        <v>35</v>
      </c>
      <c r="H679" s="17">
        <v>10</v>
      </c>
      <c r="I679" s="20">
        <f t="shared" si="179"/>
        <v>430</v>
      </c>
      <c r="J679" s="21">
        <v>693.56</v>
      </c>
      <c r="K679" s="18">
        <v>44804</v>
      </c>
      <c r="L679" s="21">
        <v>196.5</v>
      </c>
      <c r="M679" s="21">
        <v>497.06</v>
      </c>
      <c r="N679" s="21">
        <v>9.24</v>
      </c>
      <c r="O679" s="21">
        <f t="shared" si="180"/>
        <v>4.62</v>
      </c>
      <c r="P679" s="21">
        <v>13.87</v>
      </c>
      <c r="Q679" s="21">
        <v>492.43</v>
      </c>
      <c r="S679" s="21">
        <f t="shared" si="184"/>
        <v>506.3</v>
      </c>
      <c r="T679" s="19">
        <v>62.5</v>
      </c>
      <c r="U679" s="19">
        <f t="shared" si="181"/>
        <v>12.5</v>
      </c>
      <c r="V679" s="22">
        <f t="shared" si="182"/>
        <v>150</v>
      </c>
      <c r="W679" s="5">
        <f t="shared" si="185"/>
        <v>588</v>
      </c>
      <c r="X679" s="21">
        <f t="shared" si="176"/>
        <v>0.8610544217687075</v>
      </c>
      <c r="Y679" s="21">
        <f t="shared" si="177"/>
        <v>10.332653061224491</v>
      </c>
      <c r="Z679" s="21">
        <f t="shared" si="183"/>
        <v>495.96734693877551</v>
      </c>
      <c r="AA679" s="21">
        <f t="shared" si="178"/>
        <v>3.5373469387754994</v>
      </c>
      <c r="AC679" s="5">
        <v>10.332653061224491</v>
      </c>
      <c r="AD679" s="5">
        <v>0</v>
      </c>
      <c r="AE679" s="5">
        <f t="shared" si="186"/>
        <v>10.332653061224491</v>
      </c>
    </row>
    <row r="680" spans="1:31" ht="12.75" customHeight="1" x14ac:dyDescent="0.35">
      <c r="A680" s="17" t="s">
        <v>1702</v>
      </c>
      <c r="B680" s="17" t="s">
        <v>1703</v>
      </c>
      <c r="C680" s="17" t="s">
        <v>1324</v>
      </c>
      <c r="D680" s="18">
        <v>39630</v>
      </c>
      <c r="E680" s="17" t="s">
        <v>118</v>
      </c>
      <c r="F680" s="19">
        <v>50</v>
      </c>
      <c r="G680" s="17">
        <v>35</v>
      </c>
      <c r="H680" s="17">
        <v>10</v>
      </c>
      <c r="I680" s="20">
        <f t="shared" si="179"/>
        <v>430</v>
      </c>
      <c r="J680" s="21">
        <v>2746.51</v>
      </c>
      <c r="K680" s="18">
        <v>44804</v>
      </c>
      <c r="L680" s="21">
        <v>778.19</v>
      </c>
      <c r="M680" s="21">
        <v>1968.32</v>
      </c>
      <c r="N680" s="21">
        <v>36.619999999999997</v>
      </c>
      <c r="O680" s="21">
        <f t="shared" si="180"/>
        <v>18.309999999999999</v>
      </c>
      <c r="P680" s="21">
        <v>54.93</v>
      </c>
      <c r="Q680" s="21">
        <v>1950.01</v>
      </c>
      <c r="S680" s="21">
        <f t="shared" si="184"/>
        <v>2004.9399999999998</v>
      </c>
      <c r="T680" s="19">
        <v>62.5</v>
      </c>
      <c r="U680" s="19">
        <f t="shared" si="181"/>
        <v>12.5</v>
      </c>
      <c r="V680" s="22">
        <f t="shared" si="182"/>
        <v>150</v>
      </c>
      <c r="W680" s="5">
        <f t="shared" si="185"/>
        <v>588</v>
      </c>
      <c r="X680" s="21">
        <f t="shared" si="176"/>
        <v>3.4097619047619045</v>
      </c>
      <c r="Y680" s="21">
        <f t="shared" si="177"/>
        <v>40.917142857142856</v>
      </c>
      <c r="Z680" s="21">
        <f t="shared" si="183"/>
        <v>1964.022857142857</v>
      </c>
      <c r="AA680" s="21">
        <f t="shared" si="178"/>
        <v>14.012857142857001</v>
      </c>
      <c r="AC680" s="5">
        <v>40.917142857142856</v>
      </c>
      <c r="AD680" s="5">
        <v>0</v>
      </c>
      <c r="AE680" s="5">
        <f t="shared" si="186"/>
        <v>40.917142857142856</v>
      </c>
    </row>
    <row r="681" spans="1:31" ht="12.75" customHeight="1" x14ac:dyDescent="0.35">
      <c r="A681" s="17" t="s">
        <v>1704</v>
      </c>
      <c r="B681" s="17" t="s">
        <v>1705</v>
      </c>
      <c r="C681" s="17" t="s">
        <v>1706</v>
      </c>
      <c r="D681" s="18">
        <v>39630</v>
      </c>
      <c r="E681" s="17" t="s">
        <v>118</v>
      </c>
      <c r="F681" s="19">
        <v>50</v>
      </c>
      <c r="G681" s="17">
        <v>35</v>
      </c>
      <c r="H681" s="17">
        <v>10</v>
      </c>
      <c r="I681" s="20">
        <f t="shared" si="179"/>
        <v>430</v>
      </c>
      <c r="J681" s="21">
        <v>4161.38</v>
      </c>
      <c r="K681" s="18">
        <v>44804</v>
      </c>
      <c r="L681" s="21">
        <v>1179.0899999999999</v>
      </c>
      <c r="M681" s="21">
        <v>2982.29</v>
      </c>
      <c r="N681" s="21">
        <v>55.48</v>
      </c>
      <c r="O681" s="21">
        <f t="shared" si="180"/>
        <v>27.74</v>
      </c>
      <c r="P681" s="21">
        <v>83.23</v>
      </c>
      <c r="Q681" s="21">
        <v>2954.54</v>
      </c>
      <c r="S681" s="21">
        <f t="shared" si="184"/>
        <v>3037.77</v>
      </c>
      <c r="T681" s="19">
        <v>62.5</v>
      </c>
      <c r="U681" s="19">
        <f t="shared" si="181"/>
        <v>12.5</v>
      </c>
      <c r="V681" s="22">
        <f t="shared" si="182"/>
        <v>150</v>
      </c>
      <c r="W681" s="5">
        <f t="shared" si="185"/>
        <v>588</v>
      </c>
      <c r="X681" s="21">
        <f t="shared" ref="X681:X744" si="187">+S681/W681</f>
        <v>5.1662755102040814</v>
      </c>
      <c r="Y681" s="21">
        <f t="shared" ref="Y681:Y744" si="188">+X681*12</f>
        <v>61.99530612244898</v>
      </c>
      <c r="Z681" s="21">
        <f t="shared" si="183"/>
        <v>2975.7746938775508</v>
      </c>
      <c r="AA681" s="21">
        <f t="shared" si="178"/>
        <v>21.234693877550853</v>
      </c>
      <c r="AC681" s="5">
        <v>61.99530612244898</v>
      </c>
      <c r="AD681" s="5">
        <v>0</v>
      </c>
      <c r="AE681" s="5">
        <f t="shared" si="186"/>
        <v>61.99530612244898</v>
      </c>
    </row>
    <row r="682" spans="1:31" ht="12.75" customHeight="1" x14ac:dyDescent="0.35">
      <c r="A682" s="17" t="s">
        <v>1707</v>
      </c>
      <c r="B682" s="17" t="s">
        <v>1708</v>
      </c>
      <c r="C682" s="17" t="s">
        <v>1709</v>
      </c>
      <c r="D682" s="18">
        <v>39630</v>
      </c>
      <c r="E682" s="17" t="s">
        <v>118</v>
      </c>
      <c r="F682" s="19">
        <v>50</v>
      </c>
      <c r="G682" s="17">
        <v>35</v>
      </c>
      <c r="H682" s="17">
        <v>10</v>
      </c>
      <c r="I682" s="20">
        <f t="shared" si="179"/>
        <v>430</v>
      </c>
      <c r="J682" s="21">
        <v>4438.8</v>
      </c>
      <c r="K682" s="18">
        <v>44804</v>
      </c>
      <c r="L682" s="21">
        <v>1257.72</v>
      </c>
      <c r="M682" s="21">
        <v>3181.08</v>
      </c>
      <c r="N682" s="21">
        <v>59.18</v>
      </c>
      <c r="O682" s="21">
        <f t="shared" si="180"/>
        <v>29.59</v>
      </c>
      <c r="P682" s="21">
        <v>88.78</v>
      </c>
      <c r="Q682" s="21">
        <v>3151.48</v>
      </c>
      <c r="S682" s="21">
        <f t="shared" si="184"/>
        <v>3240.2599999999998</v>
      </c>
      <c r="T682" s="19">
        <v>62.5</v>
      </c>
      <c r="U682" s="19">
        <f t="shared" si="181"/>
        <v>12.5</v>
      </c>
      <c r="V682" s="22">
        <f t="shared" si="182"/>
        <v>150</v>
      </c>
      <c r="W682" s="5">
        <f t="shared" si="185"/>
        <v>588</v>
      </c>
      <c r="X682" s="21">
        <f t="shared" si="187"/>
        <v>5.5106462585034013</v>
      </c>
      <c r="Y682" s="21">
        <f t="shared" si="188"/>
        <v>66.127755102040823</v>
      </c>
      <c r="Z682" s="21">
        <f t="shared" si="183"/>
        <v>3174.132244897959</v>
      </c>
      <c r="AA682" s="21">
        <f t="shared" ref="AA682:AA745" si="189">+Z682-Q682</f>
        <v>22.652244897959008</v>
      </c>
      <c r="AC682" s="5">
        <v>66.127755102040823</v>
      </c>
      <c r="AD682" s="5">
        <v>0</v>
      </c>
      <c r="AE682" s="5">
        <f t="shared" si="186"/>
        <v>66.127755102040823</v>
      </c>
    </row>
    <row r="683" spans="1:31" ht="12.75" customHeight="1" x14ac:dyDescent="0.35">
      <c r="A683" s="17" t="s">
        <v>1710</v>
      </c>
      <c r="B683" s="17" t="s">
        <v>1711</v>
      </c>
      <c r="C683" s="17" t="s">
        <v>1115</v>
      </c>
      <c r="D683" s="18">
        <v>39630</v>
      </c>
      <c r="E683" s="17" t="s">
        <v>118</v>
      </c>
      <c r="F683" s="19">
        <v>50</v>
      </c>
      <c r="G683" s="17">
        <v>35</v>
      </c>
      <c r="H683" s="17">
        <v>10</v>
      </c>
      <c r="I683" s="20">
        <f t="shared" si="179"/>
        <v>430</v>
      </c>
      <c r="J683" s="21">
        <v>277.43</v>
      </c>
      <c r="K683" s="18">
        <v>44804</v>
      </c>
      <c r="L683" s="21">
        <v>78.63</v>
      </c>
      <c r="M683" s="21">
        <v>198.8</v>
      </c>
      <c r="N683" s="21">
        <v>3.7</v>
      </c>
      <c r="O683" s="21">
        <f t="shared" si="180"/>
        <v>1.85</v>
      </c>
      <c r="P683" s="21">
        <v>5.55</v>
      </c>
      <c r="Q683" s="21">
        <v>196.95</v>
      </c>
      <c r="S683" s="21">
        <f t="shared" si="184"/>
        <v>202.5</v>
      </c>
      <c r="T683" s="19">
        <v>62.5</v>
      </c>
      <c r="U683" s="19">
        <f t="shared" si="181"/>
        <v>12.5</v>
      </c>
      <c r="V683" s="22">
        <f t="shared" si="182"/>
        <v>150</v>
      </c>
      <c r="W683" s="5">
        <f t="shared" si="185"/>
        <v>588</v>
      </c>
      <c r="X683" s="21">
        <f t="shared" si="187"/>
        <v>0.34438775510204084</v>
      </c>
      <c r="Y683" s="21">
        <f t="shared" si="188"/>
        <v>4.1326530612244898</v>
      </c>
      <c r="Z683" s="21">
        <f t="shared" si="183"/>
        <v>198.36734693877551</v>
      </c>
      <c r="AA683" s="21">
        <f t="shared" si="189"/>
        <v>1.4173469387755233</v>
      </c>
      <c r="AC683" s="5">
        <v>4.1326530612244898</v>
      </c>
      <c r="AD683" s="5">
        <v>0</v>
      </c>
      <c r="AE683" s="5">
        <f t="shared" si="186"/>
        <v>4.1326530612244898</v>
      </c>
    </row>
    <row r="684" spans="1:31" ht="12.75" customHeight="1" x14ac:dyDescent="0.35">
      <c r="A684" s="17" t="s">
        <v>1712</v>
      </c>
      <c r="B684" s="17" t="s">
        <v>1713</v>
      </c>
      <c r="C684" s="17" t="s">
        <v>1115</v>
      </c>
      <c r="D684" s="18">
        <v>39692</v>
      </c>
      <c r="E684" s="17" t="s">
        <v>118</v>
      </c>
      <c r="F684" s="19">
        <v>50</v>
      </c>
      <c r="G684" s="17">
        <v>36</v>
      </c>
      <c r="H684" s="17">
        <v>0</v>
      </c>
      <c r="I684" s="20">
        <f t="shared" si="179"/>
        <v>432</v>
      </c>
      <c r="J684" s="21">
        <v>15900</v>
      </c>
      <c r="K684" s="18">
        <v>44804</v>
      </c>
      <c r="L684" s="21">
        <v>4452</v>
      </c>
      <c r="M684" s="21">
        <v>11448</v>
      </c>
      <c r="N684" s="21">
        <v>212</v>
      </c>
      <c r="O684" s="21">
        <f t="shared" si="180"/>
        <v>106</v>
      </c>
      <c r="P684" s="21">
        <v>318</v>
      </c>
      <c r="Q684" s="21">
        <v>11342</v>
      </c>
      <c r="S684" s="21">
        <f t="shared" si="184"/>
        <v>11660</v>
      </c>
      <c r="T684" s="19">
        <v>62.5</v>
      </c>
      <c r="U684" s="19">
        <f t="shared" si="181"/>
        <v>12.5</v>
      </c>
      <c r="V684" s="22">
        <f t="shared" si="182"/>
        <v>150</v>
      </c>
      <c r="W684" s="5">
        <f t="shared" si="185"/>
        <v>590</v>
      </c>
      <c r="X684" s="21">
        <f t="shared" si="187"/>
        <v>19.762711864406779</v>
      </c>
      <c r="Y684" s="21">
        <f t="shared" si="188"/>
        <v>237.15254237288133</v>
      </c>
      <c r="Z684" s="21">
        <f t="shared" si="183"/>
        <v>11422.847457627118</v>
      </c>
      <c r="AA684" s="21">
        <f t="shared" si="189"/>
        <v>80.847457627118274</v>
      </c>
      <c r="AC684" s="5">
        <v>237.15254237288133</v>
      </c>
      <c r="AD684" s="5">
        <v>0</v>
      </c>
      <c r="AE684" s="5">
        <f t="shared" si="186"/>
        <v>237.15254237288133</v>
      </c>
    </row>
    <row r="685" spans="1:31" ht="12.75" customHeight="1" x14ac:dyDescent="0.35">
      <c r="A685" s="17" t="s">
        <v>1714</v>
      </c>
      <c r="B685" s="17" t="s">
        <v>1715</v>
      </c>
      <c r="C685" s="17" t="s">
        <v>1716</v>
      </c>
      <c r="D685" s="18">
        <v>39692</v>
      </c>
      <c r="E685" s="17" t="s">
        <v>118</v>
      </c>
      <c r="F685" s="19">
        <v>50</v>
      </c>
      <c r="G685" s="17">
        <v>36</v>
      </c>
      <c r="H685" s="17">
        <v>0</v>
      </c>
      <c r="I685" s="20">
        <f t="shared" si="179"/>
        <v>432</v>
      </c>
      <c r="J685" s="21">
        <v>500</v>
      </c>
      <c r="K685" s="18">
        <v>44804</v>
      </c>
      <c r="L685" s="21">
        <v>139.99</v>
      </c>
      <c r="M685" s="21">
        <v>360.01</v>
      </c>
      <c r="N685" s="21">
        <v>6.66</v>
      </c>
      <c r="O685" s="21">
        <f t="shared" si="180"/>
        <v>3.33</v>
      </c>
      <c r="P685" s="21">
        <v>10</v>
      </c>
      <c r="Q685" s="21">
        <v>356.67</v>
      </c>
      <c r="S685" s="21">
        <f t="shared" si="184"/>
        <v>366.67</v>
      </c>
      <c r="T685" s="19">
        <v>62.5</v>
      </c>
      <c r="U685" s="19">
        <f t="shared" si="181"/>
        <v>12.5</v>
      </c>
      <c r="V685" s="22">
        <f t="shared" si="182"/>
        <v>150</v>
      </c>
      <c r="W685" s="5">
        <f t="shared" si="185"/>
        <v>590</v>
      </c>
      <c r="X685" s="21">
        <f t="shared" si="187"/>
        <v>0.62147457627118652</v>
      </c>
      <c r="Y685" s="21">
        <f t="shared" si="188"/>
        <v>7.4576949152542387</v>
      </c>
      <c r="Z685" s="21">
        <f t="shared" si="183"/>
        <v>359.21230508474576</v>
      </c>
      <c r="AA685" s="21">
        <f t="shared" si="189"/>
        <v>2.5423050847457489</v>
      </c>
      <c r="AC685" s="5">
        <v>7.4576949152542387</v>
      </c>
      <c r="AD685" s="5">
        <v>0</v>
      </c>
      <c r="AE685" s="5">
        <f t="shared" si="186"/>
        <v>7.4576949152542387</v>
      </c>
    </row>
    <row r="686" spans="1:31" ht="12.75" customHeight="1" x14ac:dyDescent="0.35">
      <c r="A686" s="17" t="s">
        <v>1717</v>
      </c>
      <c r="B686" s="17" t="s">
        <v>1718</v>
      </c>
      <c r="C686" s="17" t="s">
        <v>1081</v>
      </c>
      <c r="D686" s="18">
        <v>39692</v>
      </c>
      <c r="E686" s="17" t="s">
        <v>118</v>
      </c>
      <c r="F686" s="19">
        <v>50</v>
      </c>
      <c r="G686" s="17">
        <v>36</v>
      </c>
      <c r="H686" s="17">
        <v>0</v>
      </c>
      <c r="I686" s="20">
        <f t="shared" si="179"/>
        <v>432</v>
      </c>
      <c r="J686" s="21">
        <v>3465</v>
      </c>
      <c r="K686" s="18">
        <v>44804</v>
      </c>
      <c r="L686" s="21">
        <v>970.21</v>
      </c>
      <c r="M686" s="21">
        <v>2494.79</v>
      </c>
      <c r="N686" s="21">
        <v>46.2</v>
      </c>
      <c r="O686" s="21">
        <f t="shared" si="180"/>
        <v>23.1</v>
      </c>
      <c r="P686" s="21">
        <v>69.3</v>
      </c>
      <c r="Q686" s="21">
        <v>2471.69</v>
      </c>
      <c r="S686" s="21">
        <f t="shared" si="184"/>
        <v>2540.9899999999998</v>
      </c>
      <c r="T686" s="19">
        <v>62.5</v>
      </c>
      <c r="U686" s="19">
        <f t="shared" si="181"/>
        <v>12.5</v>
      </c>
      <c r="V686" s="22">
        <f t="shared" si="182"/>
        <v>150</v>
      </c>
      <c r="W686" s="5">
        <f t="shared" si="185"/>
        <v>590</v>
      </c>
      <c r="X686" s="21">
        <f t="shared" si="187"/>
        <v>4.3067627118644065</v>
      </c>
      <c r="Y686" s="21">
        <f t="shared" si="188"/>
        <v>51.681152542372878</v>
      </c>
      <c r="Z686" s="21">
        <f t="shared" si="183"/>
        <v>2489.3088474576271</v>
      </c>
      <c r="AA686" s="21">
        <f t="shared" si="189"/>
        <v>17.618847457626998</v>
      </c>
      <c r="AC686" s="5">
        <v>51.681152542372878</v>
      </c>
      <c r="AD686" s="5">
        <v>0</v>
      </c>
      <c r="AE686" s="5">
        <f t="shared" si="186"/>
        <v>51.681152542372878</v>
      </c>
    </row>
    <row r="687" spans="1:31" ht="12.75" customHeight="1" x14ac:dyDescent="0.35">
      <c r="A687" s="17" t="s">
        <v>1719</v>
      </c>
      <c r="B687" s="17" t="s">
        <v>1720</v>
      </c>
      <c r="C687" s="17" t="s">
        <v>626</v>
      </c>
      <c r="D687" s="18">
        <v>39722</v>
      </c>
      <c r="E687" s="17" t="s">
        <v>118</v>
      </c>
      <c r="F687" s="19">
        <v>50</v>
      </c>
      <c r="G687" s="17">
        <v>36</v>
      </c>
      <c r="H687" s="17">
        <v>1</v>
      </c>
      <c r="I687" s="20">
        <f t="shared" si="179"/>
        <v>433</v>
      </c>
      <c r="J687" s="21">
        <v>2474.71</v>
      </c>
      <c r="K687" s="18">
        <v>44804</v>
      </c>
      <c r="L687" s="21">
        <v>688.88</v>
      </c>
      <c r="M687" s="21">
        <v>1785.83</v>
      </c>
      <c r="N687" s="21">
        <v>33</v>
      </c>
      <c r="O687" s="21">
        <f t="shared" si="180"/>
        <v>16.5</v>
      </c>
      <c r="P687" s="21">
        <v>49.5</v>
      </c>
      <c r="Q687" s="21">
        <v>1769.33</v>
      </c>
      <c r="S687" s="21">
        <f t="shared" si="184"/>
        <v>1818.83</v>
      </c>
      <c r="T687" s="19">
        <v>62.5</v>
      </c>
      <c r="U687" s="19">
        <f t="shared" si="181"/>
        <v>12.5</v>
      </c>
      <c r="V687" s="22">
        <f t="shared" si="182"/>
        <v>150</v>
      </c>
      <c r="W687" s="5">
        <f t="shared" si="185"/>
        <v>591</v>
      </c>
      <c r="X687" s="21">
        <f t="shared" si="187"/>
        <v>3.0775465313028763</v>
      </c>
      <c r="Y687" s="21">
        <f t="shared" si="188"/>
        <v>36.930558375634519</v>
      </c>
      <c r="Z687" s="21">
        <f t="shared" si="183"/>
        <v>1781.8994416243654</v>
      </c>
      <c r="AA687" s="21">
        <f t="shared" si="189"/>
        <v>12.569441624365481</v>
      </c>
      <c r="AC687" s="5">
        <v>36.930558375634519</v>
      </c>
      <c r="AD687" s="5">
        <v>0</v>
      </c>
      <c r="AE687" s="5">
        <f t="shared" si="186"/>
        <v>36.930558375634519</v>
      </c>
    </row>
    <row r="688" spans="1:31" ht="12.75" customHeight="1" x14ac:dyDescent="0.35">
      <c r="A688" s="17" t="s">
        <v>1721</v>
      </c>
      <c r="B688" s="17" t="s">
        <v>1722</v>
      </c>
      <c r="C688" s="17" t="s">
        <v>626</v>
      </c>
      <c r="D688" s="18">
        <v>39722</v>
      </c>
      <c r="E688" s="17" t="s">
        <v>118</v>
      </c>
      <c r="F688" s="19">
        <v>50</v>
      </c>
      <c r="G688" s="17">
        <v>36</v>
      </c>
      <c r="H688" s="17">
        <v>1</v>
      </c>
      <c r="I688" s="20">
        <f t="shared" si="179"/>
        <v>433</v>
      </c>
      <c r="J688" s="21">
        <v>500.12</v>
      </c>
      <c r="K688" s="18">
        <v>44804</v>
      </c>
      <c r="L688" s="21">
        <v>139.16</v>
      </c>
      <c r="M688" s="21">
        <v>360.96</v>
      </c>
      <c r="N688" s="21">
        <v>6.66</v>
      </c>
      <c r="O688" s="21">
        <f t="shared" si="180"/>
        <v>3.33</v>
      </c>
      <c r="P688" s="21">
        <v>10</v>
      </c>
      <c r="Q688" s="21">
        <v>357.62</v>
      </c>
      <c r="S688" s="21">
        <f t="shared" si="184"/>
        <v>367.62</v>
      </c>
      <c r="T688" s="19">
        <v>62.5</v>
      </c>
      <c r="U688" s="19">
        <f t="shared" si="181"/>
        <v>12.5</v>
      </c>
      <c r="V688" s="22">
        <f t="shared" si="182"/>
        <v>150</v>
      </c>
      <c r="W688" s="5">
        <f t="shared" si="185"/>
        <v>591</v>
      </c>
      <c r="X688" s="21">
        <f t="shared" si="187"/>
        <v>0.6220304568527919</v>
      </c>
      <c r="Y688" s="21">
        <f t="shared" si="188"/>
        <v>7.4643654822335028</v>
      </c>
      <c r="Z688" s="21">
        <f t="shared" si="183"/>
        <v>360.15563451776649</v>
      </c>
      <c r="AA688" s="21">
        <f t="shared" si="189"/>
        <v>2.5356345177664821</v>
      </c>
      <c r="AC688" s="5">
        <v>7.4643654822335028</v>
      </c>
      <c r="AD688" s="5">
        <v>0</v>
      </c>
      <c r="AE688" s="5">
        <f t="shared" si="186"/>
        <v>7.4643654822335028</v>
      </c>
    </row>
    <row r="689" spans="1:31" ht="12.75" customHeight="1" x14ac:dyDescent="0.35">
      <c r="A689" s="17" t="s">
        <v>1723</v>
      </c>
      <c r="B689" s="17" t="s">
        <v>1724</v>
      </c>
      <c r="C689" s="17" t="s">
        <v>1725</v>
      </c>
      <c r="D689" s="18">
        <v>39722</v>
      </c>
      <c r="E689" s="17" t="s">
        <v>118</v>
      </c>
      <c r="F689" s="19">
        <v>50</v>
      </c>
      <c r="G689" s="17">
        <v>36</v>
      </c>
      <c r="H689" s="17">
        <v>1</v>
      </c>
      <c r="I689" s="20">
        <f t="shared" si="179"/>
        <v>433</v>
      </c>
      <c r="J689" s="21">
        <v>2990.18</v>
      </c>
      <c r="K689" s="18">
        <v>44804</v>
      </c>
      <c r="L689" s="21">
        <v>832.21</v>
      </c>
      <c r="M689" s="21">
        <v>2157.9699999999998</v>
      </c>
      <c r="N689" s="21">
        <v>39.86</v>
      </c>
      <c r="O689" s="21">
        <f t="shared" si="180"/>
        <v>19.93</v>
      </c>
      <c r="P689" s="21">
        <v>59.8</v>
      </c>
      <c r="Q689" s="21">
        <v>2138.0300000000002</v>
      </c>
      <c r="S689" s="21">
        <f t="shared" si="184"/>
        <v>2197.83</v>
      </c>
      <c r="T689" s="19">
        <v>62.5</v>
      </c>
      <c r="U689" s="19">
        <f t="shared" si="181"/>
        <v>12.5</v>
      </c>
      <c r="V689" s="22">
        <f t="shared" si="182"/>
        <v>150</v>
      </c>
      <c r="W689" s="5">
        <f t="shared" si="185"/>
        <v>591</v>
      </c>
      <c r="X689" s="21">
        <f t="shared" si="187"/>
        <v>3.7188324873096446</v>
      </c>
      <c r="Y689" s="21">
        <f t="shared" si="188"/>
        <v>44.625989847715736</v>
      </c>
      <c r="Z689" s="21">
        <f t="shared" si="183"/>
        <v>2153.2040101522844</v>
      </c>
      <c r="AA689" s="21">
        <f t="shared" si="189"/>
        <v>15.174010152284154</v>
      </c>
      <c r="AC689" s="5">
        <v>44.625989847715736</v>
      </c>
      <c r="AD689" s="5">
        <v>0</v>
      </c>
      <c r="AE689" s="5">
        <f t="shared" si="186"/>
        <v>44.625989847715736</v>
      </c>
    </row>
    <row r="690" spans="1:31" ht="12.75" customHeight="1" x14ac:dyDescent="0.35">
      <c r="A690" s="17" t="s">
        <v>1726</v>
      </c>
      <c r="B690" s="17" t="s">
        <v>1727</v>
      </c>
      <c r="C690" s="17" t="s">
        <v>1043</v>
      </c>
      <c r="D690" s="18">
        <v>39722</v>
      </c>
      <c r="E690" s="17" t="s">
        <v>118</v>
      </c>
      <c r="F690" s="19">
        <v>50</v>
      </c>
      <c r="G690" s="17">
        <v>36</v>
      </c>
      <c r="H690" s="17">
        <v>1</v>
      </c>
      <c r="I690" s="20">
        <f t="shared" si="179"/>
        <v>433</v>
      </c>
      <c r="J690" s="21">
        <v>2551.91</v>
      </c>
      <c r="K690" s="18">
        <v>44804</v>
      </c>
      <c r="L690" s="21">
        <v>710.3</v>
      </c>
      <c r="M690" s="21">
        <v>1841.61</v>
      </c>
      <c r="N690" s="21">
        <v>34.020000000000003</v>
      </c>
      <c r="O690" s="21">
        <f t="shared" si="180"/>
        <v>17.010000000000002</v>
      </c>
      <c r="P690" s="21">
        <v>51.04</v>
      </c>
      <c r="Q690" s="21">
        <v>1824.59</v>
      </c>
      <c r="S690" s="21">
        <f t="shared" si="184"/>
        <v>1875.6299999999999</v>
      </c>
      <c r="T690" s="19">
        <v>62.5</v>
      </c>
      <c r="U690" s="19">
        <f t="shared" si="181"/>
        <v>12.5</v>
      </c>
      <c r="V690" s="22">
        <f t="shared" si="182"/>
        <v>150</v>
      </c>
      <c r="W690" s="5">
        <f t="shared" si="185"/>
        <v>591</v>
      </c>
      <c r="X690" s="21">
        <f t="shared" si="187"/>
        <v>3.1736548223350254</v>
      </c>
      <c r="Y690" s="21">
        <f t="shared" si="188"/>
        <v>38.083857868020303</v>
      </c>
      <c r="Z690" s="21">
        <f t="shared" si="183"/>
        <v>1837.5461421319797</v>
      </c>
      <c r="AA690" s="21">
        <f t="shared" si="189"/>
        <v>12.956142131979732</v>
      </c>
      <c r="AC690" s="5">
        <v>38.083857868020303</v>
      </c>
      <c r="AD690" s="5">
        <v>0</v>
      </c>
      <c r="AE690" s="5">
        <f t="shared" si="186"/>
        <v>38.083857868020303</v>
      </c>
    </row>
    <row r="691" spans="1:31" ht="12.75" customHeight="1" x14ac:dyDescent="0.35">
      <c r="A691" s="17" t="s">
        <v>1728</v>
      </c>
      <c r="B691" s="17" t="s">
        <v>1729</v>
      </c>
      <c r="C691" s="17" t="s">
        <v>1046</v>
      </c>
      <c r="D691" s="18">
        <v>39722</v>
      </c>
      <c r="E691" s="17" t="s">
        <v>118</v>
      </c>
      <c r="F691" s="19">
        <v>50</v>
      </c>
      <c r="G691" s="17">
        <v>36</v>
      </c>
      <c r="H691" s="17">
        <v>1</v>
      </c>
      <c r="I691" s="20">
        <f t="shared" si="179"/>
        <v>433</v>
      </c>
      <c r="J691" s="21">
        <v>45.49</v>
      </c>
      <c r="K691" s="18">
        <v>44804</v>
      </c>
      <c r="L691" s="21">
        <v>12.67</v>
      </c>
      <c r="M691" s="21">
        <v>32.82</v>
      </c>
      <c r="N691" s="21">
        <v>0.6</v>
      </c>
      <c r="O691" s="21">
        <f t="shared" si="180"/>
        <v>0.3</v>
      </c>
      <c r="P691" s="21">
        <v>0.91</v>
      </c>
      <c r="Q691" s="21">
        <v>32.51</v>
      </c>
      <c r="S691" s="21">
        <f t="shared" si="184"/>
        <v>33.42</v>
      </c>
      <c r="T691" s="19">
        <v>62.5</v>
      </c>
      <c r="U691" s="19">
        <f t="shared" si="181"/>
        <v>12.5</v>
      </c>
      <c r="V691" s="22">
        <f t="shared" si="182"/>
        <v>150</v>
      </c>
      <c r="W691" s="5">
        <f t="shared" si="185"/>
        <v>591</v>
      </c>
      <c r="X691" s="21">
        <f t="shared" si="187"/>
        <v>5.6548223350253807E-2</v>
      </c>
      <c r="Y691" s="21">
        <f t="shared" si="188"/>
        <v>0.67857868020304568</v>
      </c>
      <c r="Z691" s="21">
        <f t="shared" si="183"/>
        <v>32.741421319796956</v>
      </c>
      <c r="AA691" s="21">
        <f t="shared" si="189"/>
        <v>0.2314213197969579</v>
      </c>
      <c r="AC691" s="5">
        <v>0.67857868020304568</v>
      </c>
      <c r="AD691" s="5">
        <v>0</v>
      </c>
      <c r="AE691" s="5">
        <f t="shared" si="186"/>
        <v>0.67857868020304568</v>
      </c>
    </row>
    <row r="692" spans="1:31" ht="12.75" customHeight="1" x14ac:dyDescent="0.35">
      <c r="A692" s="17" t="s">
        <v>1730</v>
      </c>
      <c r="B692" s="17" t="s">
        <v>1731</v>
      </c>
      <c r="C692" s="17" t="s">
        <v>1732</v>
      </c>
      <c r="D692" s="18">
        <v>39814</v>
      </c>
      <c r="E692" s="17" t="s">
        <v>118</v>
      </c>
      <c r="F692" s="19">
        <v>50</v>
      </c>
      <c r="G692" s="17">
        <v>36</v>
      </c>
      <c r="H692" s="17">
        <v>4</v>
      </c>
      <c r="I692" s="20">
        <f t="shared" si="179"/>
        <v>436</v>
      </c>
      <c r="J692" s="21">
        <v>1778.02</v>
      </c>
      <c r="K692" s="18">
        <v>44804</v>
      </c>
      <c r="L692" s="21">
        <v>485.98</v>
      </c>
      <c r="M692" s="21">
        <v>1292.04</v>
      </c>
      <c r="N692" s="21">
        <v>23.7</v>
      </c>
      <c r="O692" s="21">
        <f t="shared" si="180"/>
        <v>11.85</v>
      </c>
      <c r="P692" s="21">
        <v>35.56</v>
      </c>
      <c r="Q692" s="21">
        <v>1280.18</v>
      </c>
      <c r="S692" s="21">
        <f t="shared" si="184"/>
        <v>1315.74</v>
      </c>
      <c r="T692" s="19">
        <v>62.5</v>
      </c>
      <c r="U692" s="19">
        <f t="shared" si="181"/>
        <v>12.5</v>
      </c>
      <c r="V692" s="22">
        <f t="shared" si="182"/>
        <v>150</v>
      </c>
      <c r="W692" s="5">
        <f t="shared" si="185"/>
        <v>594</v>
      </c>
      <c r="X692" s="21">
        <f t="shared" si="187"/>
        <v>2.2150505050505052</v>
      </c>
      <c r="Y692" s="21">
        <f t="shared" si="188"/>
        <v>26.580606060606062</v>
      </c>
      <c r="Z692" s="21">
        <f t="shared" si="183"/>
        <v>1289.159393939394</v>
      </c>
      <c r="AA692" s="21">
        <f t="shared" si="189"/>
        <v>8.9793939393939581</v>
      </c>
      <c r="AC692" s="5">
        <v>26.580606060606062</v>
      </c>
      <c r="AD692" s="5">
        <v>0</v>
      </c>
      <c r="AE692" s="5">
        <f t="shared" si="186"/>
        <v>26.580606060606062</v>
      </c>
    </row>
    <row r="693" spans="1:31" ht="12.75" customHeight="1" x14ac:dyDescent="0.35">
      <c r="A693" s="17" t="s">
        <v>1733</v>
      </c>
      <c r="B693" s="17" t="s">
        <v>1734</v>
      </c>
      <c r="C693" s="17" t="s">
        <v>1081</v>
      </c>
      <c r="D693" s="18">
        <v>39814</v>
      </c>
      <c r="E693" s="17" t="s">
        <v>118</v>
      </c>
      <c r="F693" s="19">
        <v>50</v>
      </c>
      <c r="G693" s="17">
        <v>36</v>
      </c>
      <c r="H693" s="17">
        <v>4</v>
      </c>
      <c r="I693" s="20">
        <f t="shared" si="179"/>
        <v>436</v>
      </c>
      <c r="J693" s="21">
        <v>1721.98</v>
      </c>
      <c r="K693" s="18">
        <v>44804</v>
      </c>
      <c r="L693" s="21">
        <v>470.68</v>
      </c>
      <c r="M693" s="21">
        <v>1251.3</v>
      </c>
      <c r="N693" s="21">
        <v>22.96</v>
      </c>
      <c r="O693" s="21">
        <f t="shared" si="180"/>
        <v>11.48</v>
      </c>
      <c r="P693" s="21">
        <v>34.44</v>
      </c>
      <c r="Q693" s="21">
        <v>1239.82</v>
      </c>
      <c r="S693" s="21">
        <f t="shared" si="184"/>
        <v>1274.26</v>
      </c>
      <c r="T693" s="19">
        <v>62.5</v>
      </c>
      <c r="U693" s="19">
        <f t="shared" si="181"/>
        <v>12.5</v>
      </c>
      <c r="V693" s="22">
        <f t="shared" si="182"/>
        <v>150</v>
      </c>
      <c r="W693" s="5">
        <f t="shared" si="185"/>
        <v>594</v>
      </c>
      <c r="X693" s="21">
        <f t="shared" si="187"/>
        <v>2.1452188552188551</v>
      </c>
      <c r="Y693" s="21">
        <f t="shared" si="188"/>
        <v>25.74262626262626</v>
      </c>
      <c r="Z693" s="21">
        <f t="shared" si="183"/>
        <v>1248.5173737373736</v>
      </c>
      <c r="AA693" s="21">
        <f t="shared" si="189"/>
        <v>8.6973737373737094</v>
      </c>
      <c r="AC693" s="5">
        <v>25.74262626262626</v>
      </c>
      <c r="AD693" s="5">
        <v>0</v>
      </c>
      <c r="AE693" s="5">
        <f t="shared" si="186"/>
        <v>25.74262626262626</v>
      </c>
    </row>
    <row r="694" spans="1:31" ht="12.75" customHeight="1" x14ac:dyDescent="0.35">
      <c r="A694" s="17" t="s">
        <v>1735</v>
      </c>
      <c r="B694" s="17" t="s">
        <v>1736</v>
      </c>
      <c r="C694" s="17" t="s">
        <v>838</v>
      </c>
      <c r="D694" s="18">
        <v>39814</v>
      </c>
      <c r="E694" s="17" t="s">
        <v>118</v>
      </c>
      <c r="F694" s="19">
        <v>50</v>
      </c>
      <c r="G694" s="17">
        <v>36</v>
      </c>
      <c r="H694" s="17">
        <v>4</v>
      </c>
      <c r="I694" s="20">
        <f t="shared" si="179"/>
        <v>436</v>
      </c>
      <c r="J694" s="21">
        <v>946.8</v>
      </c>
      <c r="K694" s="18">
        <v>44804</v>
      </c>
      <c r="L694" s="21">
        <v>258.85000000000002</v>
      </c>
      <c r="M694" s="21">
        <v>687.95</v>
      </c>
      <c r="N694" s="21">
        <v>12.62</v>
      </c>
      <c r="O694" s="21">
        <f t="shared" si="180"/>
        <v>6.31</v>
      </c>
      <c r="P694" s="21">
        <v>18.940000000000001</v>
      </c>
      <c r="Q694" s="21">
        <v>681.63</v>
      </c>
      <c r="S694" s="21">
        <f t="shared" si="184"/>
        <v>700.57</v>
      </c>
      <c r="T694" s="19">
        <v>62.5</v>
      </c>
      <c r="U694" s="19">
        <f t="shared" si="181"/>
        <v>12.5</v>
      </c>
      <c r="V694" s="22">
        <f t="shared" si="182"/>
        <v>150</v>
      </c>
      <c r="W694" s="5">
        <f t="shared" si="185"/>
        <v>594</v>
      </c>
      <c r="X694" s="21">
        <f t="shared" si="187"/>
        <v>1.1794107744107745</v>
      </c>
      <c r="Y694" s="21">
        <f t="shared" si="188"/>
        <v>14.152929292929294</v>
      </c>
      <c r="Z694" s="21">
        <f t="shared" si="183"/>
        <v>686.41707070707071</v>
      </c>
      <c r="AA694" s="21">
        <f t="shared" si="189"/>
        <v>4.7870707070707113</v>
      </c>
      <c r="AC694" s="5">
        <v>14.152929292929294</v>
      </c>
      <c r="AD694" s="5">
        <v>0</v>
      </c>
      <c r="AE694" s="5">
        <f t="shared" si="186"/>
        <v>14.152929292929294</v>
      </c>
    </row>
    <row r="695" spans="1:31" ht="12.75" customHeight="1" x14ac:dyDescent="0.35">
      <c r="A695" s="17" t="s">
        <v>1737</v>
      </c>
      <c r="B695" s="17" t="s">
        <v>1738</v>
      </c>
      <c r="C695" s="17" t="s">
        <v>1739</v>
      </c>
      <c r="D695" s="18">
        <v>39814</v>
      </c>
      <c r="E695" s="17" t="s">
        <v>118</v>
      </c>
      <c r="F695" s="19">
        <v>50</v>
      </c>
      <c r="G695" s="17">
        <v>36</v>
      </c>
      <c r="H695" s="17">
        <v>4</v>
      </c>
      <c r="I695" s="20">
        <f t="shared" si="179"/>
        <v>436</v>
      </c>
      <c r="J695" s="21">
        <v>4659.2</v>
      </c>
      <c r="K695" s="18">
        <v>44804</v>
      </c>
      <c r="L695" s="21">
        <v>1273.47</v>
      </c>
      <c r="M695" s="21">
        <v>3385.73</v>
      </c>
      <c r="N695" s="21">
        <v>62.12</v>
      </c>
      <c r="O695" s="21">
        <f t="shared" si="180"/>
        <v>31.06</v>
      </c>
      <c r="P695" s="21">
        <v>93.18</v>
      </c>
      <c r="Q695" s="21">
        <v>3354.67</v>
      </c>
      <c r="S695" s="21">
        <f t="shared" si="184"/>
        <v>3447.85</v>
      </c>
      <c r="T695" s="19">
        <v>62.5</v>
      </c>
      <c r="U695" s="19">
        <f t="shared" si="181"/>
        <v>12.5</v>
      </c>
      <c r="V695" s="22">
        <f t="shared" si="182"/>
        <v>150</v>
      </c>
      <c r="W695" s="5">
        <f t="shared" si="185"/>
        <v>594</v>
      </c>
      <c r="X695" s="21">
        <f t="shared" si="187"/>
        <v>5.8044612794612789</v>
      </c>
      <c r="Y695" s="21">
        <f t="shared" si="188"/>
        <v>69.653535353535347</v>
      </c>
      <c r="Z695" s="21">
        <f t="shared" si="183"/>
        <v>3378.1964646464644</v>
      </c>
      <c r="AA695" s="21">
        <f t="shared" si="189"/>
        <v>23.526464646464319</v>
      </c>
      <c r="AC695" s="5">
        <v>69.653535353535347</v>
      </c>
      <c r="AD695" s="5">
        <v>0</v>
      </c>
      <c r="AE695" s="5">
        <f t="shared" si="186"/>
        <v>69.653535353535347</v>
      </c>
    </row>
    <row r="696" spans="1:31" ht="12.75" customHeight="1" x14ac:dyDescent="0.35">
      <c r="A696" s="17" t="s">
        <v>1740</v>
      </c>
      <c r="B696" s="17" t="s">
        <v>1741</v>
      </c>
      <c r="C696" s="17" t="s">
        <v>1742</v>
      </c>
      <c r="D696" s="18">
        <v>39813</v>
      </c>
      <c r="E696" s="17" t="s">
        <v>118</v>
      </c>
      <c r="F696" s="19">
        <v>50</v>
      </c>
      <c r="G696" s="17">
        <v>36</v>
      </c>
      <c r="H696" s="17">
        <v>4</v>
      </c>
      <c r="I696" s="20">
        <f t="shared" si="179"/>
        <v>436</v>
      </c>
      <c r="J696" s="21">
        <v>-33693</v>
      </c>
      <c r="K696" s="18">
        <v>44804</v>
      </c>
      <c r="L696" s="21">
        <v>-33693</v>
      </c>
      <c r="M696" s="21">
        <v>0</v>
      </c>
      <c r="N696" s="21">
        <v>0</v>
      </c>
      <c r="O696" s="21">
        <f t="shared" si="180"/>
        <v>0</v>
      </c>
      <c r="P696" s="21">
        <v>0</v>
      </c>
      <c r="Q696" s="21">
        <v>0</v>
      </c>
      <c r="S696" s="21">
        <f t="shared" si="184"/>
        <v>0</v>
      </c>
      <c r="T696" s="19">
        <v>62.5</v>
      </c>
      <c r="U696" s="19">
        <f t="shared" si="181"/>
        <v>12.5</v>
      </c>
      <c r="V696" s="22">
        <f t="shared" si="182"/>
        <v>150</v>
      </c>
      <c r="W696" s="5">
        <f t="shared" si="185"/>
        <v>594</v>
      </c>
      <c r="X696" s="21">
        <f t="shared" si="187"/>
        <v>0</v>
      </c>
      <c r="Y696" s="21">
        <f t="shared" si="188"/>
        <v>0</v>
      </c>
      <c r="Z696" s="21">
        <f t="shared" si="183"/>
        <v>0</v>
      </c>
      <c r="AA696" s="21">
        <f t="shared" si="189"/>
        <v>0</v>
      </c>
      <c r="AC696" s="5">
        <v>0</v>
      </c>
      <c r="AD696" s="5">
        <v>0</v>
      </c>
      <c r="AE696" s="5">
        <f t="shared" si="186"/>
        <v>0</v>
      </c>
    </row>
    <row r="697" spans="1:31" ht="12.75" customHeight="1" x14ac:dyDescent="0.35">
      <c r="A697" s="17" t="s">
        <v>1743</v>
      </c>
      <c r="B697" s="17" t="s">
        <v>1744</v>
      </c>
      <c r="C697" s="17" t="s">
        <v>1745</v>
      </c>
      <c r="D697" s="18">
        <v>39813</v>
      </c>
      <c r="E697" s="17" t="s">
        <v>44</v>
      </c>
      <c r="F697" s="19">
        <v>0</v>
      </c>
      <c r="G697" s="17">
        <v>0</v>
      </c>
      <c r="H697" s="17">
        <v>0</v>
      </c>
      <c r="I697" s="20">
        <f t="shared" si="179"/>
        <v>0</v>
      </c>
      <c r="J697" s="21">
        <v>22418</v>
      </c>
      <c r="K697" s="18">
        <v>44804</v>
      </c>
      <c r="L697" s="21">
        <v>0</v>
      </c>
      <c r="M697" s="21">
        <v>22418</v>
      </c>
      <c r="N697" s="21">
        <v>0</v>
      </c>
      <c r="O697" s="21">
        <f t="shared" si="180"/>
        <v>0</v>
      </c>
      <c r="P697" s="21">
        <v>0</v>
      </c>
      <c r="Q697" s="21">
        <v>22418</v>
      </c>
      <c r="S697" s="21">
        <f t="shared" si="184"/>
        <v>22418</v>
      </c>
      <c r="T697" s="19">
        <v>0</v>
      </c>
      <c r="U697" s="19">
        <f t="shared" si="181"/>
        <v>0</v>
      </c>
      <c r="V697" s="22">
        <f t="shared" si="182"/>
        <v>0</v>
      </c>
      <c r="W697" s="5">
        <v>0</v>
      </c>
      <c r="X697" s="21">
        <v>0</v>
      </c>
      <c r="Y697" s="21">
        <f t="shared" si="188"/>
        <v>0</v>
      </c>
      <c r="Z697" s="21">
        <f t="shared" si="183"/>
        <v>22418</v>
      </c>
      <c r="AA697" s="21">
        <f t="shared" si="189"/>
        <v>0</v>
      </c>
      <c r="AC697" s="5">
        <v>0</v>
      </c>
      <c r="AD697" s="5">
        <v>0</v>
      </c>
      <c r="AE697" s="5">
        <f t="shared" si="186"/>
        <v>0</v>
      </c>
    </row>
    <row r="698" spans="1:31" ht="12.75" customHeight="1" x14ac:dyDescent="0.35">
      <c r="A698" s="17" t="s">
        <v>1746</v>
      </c>
      <c r="B698" s="17" t="s">
        <v>1747</v>
      </c>
      <c r="C698" s="17" t="s">
        <v>1748</v>
      </c>
      <c r="D698" s="18">
        <v>39813</v>
      </c>
      <c r="E698" s="17" t="s">
        <v>118</v>
      </c>
      <c r="F698" s="19">
        <v>10.5</v>
      </c>
      <c r="G698" s="17">
        <v>0</v>
      </c>
      <c r="H698" s="17">
        <v>0</v>
      </c>
      <c r="I698" s="20">
        <f t="shared" si="179"/>
        <v>0</v>
      </c>
      <c r="J698" s="21">
        <v>-379</v>
      </c>
      <c r="K698" s="18">
        <v>44804</v>
      </c>
      <c r="L698" s="21">
        <v>-379</v>
      </c>
      <c r="M698" s="21">
        <v>0</v>
      </c>
      <c r="N698" s="21">
        <v>0</v>
      </c>
      <c r="O698" s="21">
        <f t="shared" si="180"/>
        <v>0</v>
      </c>
      <c r="P698" s="21">
        <v>0</v>
      </c>
      <c r="Q698" s="21">
        <v>0</v>
      </c>
      <c r="S698" s="21">
        <f t="shared" si="184"/>
        <v>0</v>
      </c>
      <c r="T698" s="19">
        <v>10.5</v>
      </c>
      <c r="U698" s="19">
        <f t="shared" si="181"/>
        <v>0</v>
      </c>
      <c r="V698" s="22">
        <f t="shared" si="182"/>
        <v>0</v>
      </c>
      <c r="W698" s="5">
        <v>0</v>
      </c>
      <c r="X698" s="21">
        <v>0</v>
      </c>
      <c r="Y698" s="21">
        <f t="shared" si="188"/>
        <v>0</v>
      </c>
      <c r="Z698" s="21">
        <f t="shared" si="183"/>
        <v>0</v>
      </c>
      <c r="AA698" s="21">
        <f t="shared" si="189"/>
        <v>0</v>
      </c>
      <c r="AC698" s="5">
        <v>0</v>
      </c>
      <c r="AD698" s="5">
        <v>0</v>
      </c>
      <c r="AE698" s="5">
        <f t="shared" si="186"/>
        <v>0</v>
      </c>
    </row>
    <row r="699" spans="1:31" ht="12.75" customHeight="1" x14ac:dyDescent="0.35">
      <c r="A699" s="17" t="s">
        <v>1749</v>
      </c>
      <c r="B699" s="17" t="s">
        <v>1750</v>
      </c>
      <c r="C699" s="17" t="s">
        <v>1751</v>
      </c>
      <c r="D699" s="18">
        <v>39813</v>
      </c>
      <c r="E699" s="17" t="s">
        <v>118</v>
      </c>
      <c r="F699" s="19">
        <v>10.5</v>
      </c>
      <c r="G699" s="17">
        <v>0</v>
      </c>
      <c r="H699" s="17">
        <v>0</v>
      </c>
      <c r="I699" s="20">
        <f t="shared" si="179"/>
        <v>0</v>
      </c>
      <c r="J699" s="21">
        <v>-57</v>
      </c>
      <c r="K699" s="18">
        <v>44804</v>
      </c>
      <c r="L699" s="21">
        <v>-57</v>
      </c>
      <c r="M699" s="21">
        <v>0</v>
      </c>
      <c r="N699" s="21">
        <v>0</v>
      </c>
      <c r="O699" s="21">
        <f t="shared" si="180"/>
        <v>0</v>
      </c>
      <c r="P699" s="21">
        <v>0</v>
      </c>
      <c r="Q699" s="21">
        <v>0</v>
      </c>
      <c r="S699" s="21">
        <f t="shared" si="184"/>
        <v>0</v>
      </c>
      <c r="T699" s="19">
        <v>10.5</v>
      </c>
      <c r="U699" s="19">
        <f t="shared" si="181"/>
        <v>0</v>
      </c>
      <c r="V699" s="22">
        <f t="shared" si="182"/>
        <v>0</v>
      </c>
      <c r="W699" s="5">
        <v>0</v>
      </c>
      <c r="X699" s="21">
        <v>0</v>
      </c>
      <c r="Y699" s="21">
        <f t="shared" si="188"/>
        <v>0</v>
      </c>
      <c r="Z699" s="21">
        <f t="shared" si="183"/>
        <v>0</v>
      </c>
      <c r="AA699" s="21">
        <f t="shared" si="189"/>
        <v>0</v>
      </c>
      <c r="AC699" s="5">
        <v>0</v>
      </c>
      <c r="AD699" s="5">
        <v>0</v>
      </c>
      <c r="AE699" s="5">
        <f t="shared" si="186"/>
        <v>0</v>
      </c>
    </row>
    <row r="700" spans="1:31" ht="12.75" customHeight="1" x14ac:dyDescent="0.35">
      <c r="A700" s="17" t="s">
        <v>1752</v>
      </c>
      <c r="B700" s="17" t="s">
        <v>1753</v>
      </c>
      <c r="C700" s="17" t="s">
        <v>1754</v>
      </c>
      <c r="D700" s="18">
        <v>39813</v>
      </c>
      <c r="E700" s="17" t="s">
        <v>118</v>
      </c>
      <c r="F700" s="19">
        <v>33.5</v>
      </c>
      <c r="G700" s="17">
        <v>19</v>
      </c>
      <c r="H700" s="17">
        <v>10</v>
      </c>
      <c r="I700" s="20">
        <f t="shared" si="179"/>
        <v>238</v>
      </c>
      <c r="J700" s="21">
        <v>-352</v>
      </c>
      <c r="K700" s="18">
        <v>44804</v>
      </c>
      <c r="L700" s="21">
        <v>-143.63999999999999</v>
      </c>
      <c r="M700" s="21">
        <v>-208.36</v>
      </c>
      <c r="N700" s="21">
        <v>-7</v>
      </c>
      <c r="O700" s="21">
        <f t="shared" si="180"/>
        <v>-3.5</v>
      </c>
      <c r="P700" s="21">
        <v>-10.51</v>
      </c>
      <c r="Q700" s="21">
        <v>-204.85</v>
      </c>
      <c r="S700" s="21">
        <f t="shared" si="184"/>
        <v>-215.36</v>
      </c>
      <c r="T700" s="19">
        <v>33.5</v>
      </c>
      <c r="U700" s="19">
        <f t="shared" si="181"/>
        <v>0</v>
      </c>
      <c r="V700" s="22">
        <f t="shared" si="182"/>
        <v>0</v>
      </c>
      <c r="W700" s="5">
        <f t="shared" si="185"/>
        <v>246</v>
      </c>
      <c r="X700" s="21">
        <f t="shared" si="187"/>
        <v>-0.87544715447154475</v>
      </c>
      <c r="Y700" s="21">
        <f t="shared" si="188"/>
        <v>-10.505365853658537</v>
      </c>
      <c r="Z700" s="21">
        <f t="shared" si="183"/>
        <v>-204.85463414634148</v>
      </c>
      <c r="AA700" s="21">
        <f t="shared" si="189"/>
        <v>-4.6341463414876216E-3</v>
      </c>
      <c r="AC700" s="5">
        <v>-10.505365853658537</v>
      </c>
      <c r="AD700" s="5">
        <v>0</v>
      </c>
      <c r="AE700" s="5">
        <f t="shared" si="186"/>
        <v>-10.505365853658537</v>
      </c>
    </row>
    <row r="701" spans="1:31" ht="12.75" customHeight="1" x14ac:dyDescent="0.35">
      <c r="A701" s="17" t="s">
        <v>1755</v>
      </c>
      <c r="B701" s="17" t="s">
        <v>1756</v>
      </c>
      <c r="C701" s="17" t="s">
        <v>1757</v>
      </c>
      <c r="D701" s="18">
        <v>39813</v>
      </c>
      <c r="E701" s="17" t="s">
        <v>118</v>
      </c>
      <c r="F701" s="19">
        <v>33.5</v>
      </c>
      <c r="G701" s="17">
        <v>19</v>
      </c>
      <c r="H701" s="17">
        <v>10</v>
      </c>
      <c r="I701" s="20">
        <f t="shared" si="179"/>
        <v>238</v>
      </c>
      <c r="J701" s="21">
        <v>-16365</v>
      </c>
      <c r="K701" s="18">
        <v>44804</v>
      </c>
      <c r="L701" s="21">
        <v>-6676.31</v>
      </c>
      <c r="M701" s="21">
        <v>-9688.69</v>
      </c>
      <c r="N701" s="21">
        <v>-325.67</v>
      </c>
      <c r="O701" s="21">
        <f t="shared" si="180"/>
        <v>-162.83500000000001</v>
      </c>
      <c r="P701" s="21">
        <v>-488.51</v>
      </c>
      <c r="Q701" s="21">
        <v>-9525.85</v>
      </c>
      <c r="S701" s="21">
        <f t="shared" si="184"/>
        <v>-10014.36</v>
      </c>
      <c r="T701" s="19">
        <v>33.5</v>
      </c>
      <c r="U701" s="19">
        <f t="shared" si="181"/>
        <v>0</v>
      </c>
      <c r="V701" s="22">
        <f t="shared" si="182"/>
        <v>0</v>
      </c>
      <c r="W701" s="5">
        <f t="shared" si="185"/>
        <v>246</v>
      </c>
      <c r="X701" s="21">
        <f t="shared" si="187"/>
        <v>-40.70878048780488</v>
      </c>
      <c r="Y701" s="21">
        <f t="shared" si="188"/>
        <v>-488.50536585365853</v>
      </c>
      <c r="Z701" s="21">
        <f t="shared" si="183"/>
        <v>-9525.8546341463425</v>
      </c>
      <c r="AA701" s="21">
        <f t="shared" si="189"/>
        <v>-4.6341463421413209E-3</v>
      </c>
      <c r="AC701" s="5">
        <v>-488.50536585365853</v>
      </c>
      <c r="AD701" s="5">
        <v>0</v>
      </c>
      <c r="AE701" s="5">
        <f t="shared" si="186"/>
        <v>-488.50536585365853</v>
      </c>
    </row>
    <row r="702" spans="1:31" ht="12.75" customHeight="1" x14ac:dyDescent="0.35">
      <c r="A702" s="17" t="s">
        <v>1758</v>
      </c>
      <c r="B702" s="17" t="s">
        <v>1759</v>
      </c>
      <c r="C702" s="17" t="s">
        <v>1760</v>
      </c>
      <c r="D702" s="18">
        <v>39813</v>
      </c>
      <c r="E702" s="17" t="s">
        <v>118</v>
      </c>
      <c r="F702" s="19">
        <v>33.5</v>
      </c>
      <c r="G702" s="17">
        <v>19</v>
      </c>
      <c r="H702" s="17">
        <v>10</v>
      </c>
      <c r="I702" s="20">
        <f t="shared" si="179"/>
        <v>238</v>
      </c>
      <c r="J702" s="21">
        <v>-876</v>
      </c>
      <c r="K702" s="18">
        <v>44804</v>
      </c>
      <c r="L702" s="21">
        <v>-357.39</v>
      </c>
      <c r="M702" s="21">
        <v>-518.61</v>
      </c>
      <c r="N702" s="21">
        <v>-17.43</v>
      </c>
      <c r="O702" s="21">
        <f t="shared" si="180"/>
        <v>-8.7149999999999999</v>
      </c>
      <c r="P702" s="21">
        <v>-26.15</v>
      </c>
      <c r="Q702" s="21">
        <v>-509.89</v>
      </c>
      <c r="S702" s="21">
        <f t="shared" si="184"/>
        <v>-536.04</v>
      </c>
      <c r="T702" s="19">
        <v>33.5</v>
      </c>
      <c r="U702" s="19">
        <f t="shared" si="181"/>
        <v>0</v>
      </c>
      <c r="V702" s="22">
        <f t="shared" si="182"/>
        <v>0</v>
      </c>
      <c r="W702" s="5">
        <f t="shared" si="185"/>
        <v>246</v>
      </c>
      <c r="X702" s="21">
        <f t="shared" si="187"/>
        <v>-2.1790243902439022</v>
      </c>
      <c r="Y702" s="21">
        <f t="shared" si="188"/>
        <v>-26.148292682926826</v>
      </c>
      <c r="Z702" s="21">
        <f t="shared" si="183"/>
        <v>-509.89170731707316</v>
      </c>
      <c r="AA702" s="21">
        <f t="shared" si="189"/>
        <v>-1.7073170731691789E-3</v>
      </c>
      <c r="AC702" s="5">
        <v>-26.148292682926826</v>
      </c>
      <c r="AD702" s="5">
        <v>0</v>
      </c>
      <c r="AE702" s="5">
        <f t="shared" si="186"/>
        <v>-26.148292682926826</v>
      </c>
    </row>
    <row r="703" spans="1:31" ht="12.75" customHeight="1" x14ac:dyDescent="0.35">
      <c r="A703" s="17" t="s">
        <v>1761</v>
      </c>
      <c r="B703" s="17" t="s">
        <v>1762</v>
      </c>
      <c r="C703" s="17" t="s">
        <v>1763</v>
      </c>
      <c r="D703" s="18">
        <v>39813</v>
      </c>
      <c r="E703" s="17" t="s">
        <v>118</v>
      </c>
      <c r="F703" s="19">
        <v>33.5</v>
      </c>
      <c r="G703" s="17">
        <v>19</v>
      </c>
      <c r="H703" s="17">
        <v>10</v>
      </c>
      <c r="I703" s="20">
        <f t="shared" si="179"/>
        <v>238</v>
      </c>
      <c r="J703" s="21">
        <v>-273</v>
      </c>
      <c r="K703" s="18">
        <v>44804</v>
      </c>
      <c r="L703" s="21">
        <v>-111.39</v>
      </c>
      <c r="M703" s="21">
        <v>-161.61000000000001</v>
      </c>
      <c r="N703" s="21">
        <v>-5.43</v>
      </c>
      <c r="O703" s="21">
        <f t="shared" si="180"/>
        <v>-2.7149999999999999</v>
      </c>
      <c r="P703" s="21">
        <v>-8.15</v>
      </c>
      <c r="Q703" s="21">
        <v>-158.88999999999999</v>
      </c>
      <c r="S703" s="21">
        <f t="shared" si="184"/>
        <v>-167.04000000000002</v>
      </c>
      <c r="T703" s="19">
        <v>33.5</v>
      </c>
      <c r="U703" s="19">
        <f t="shared" si="181"/>
        <v>0</v>
      </c>
      <c r="V703" s="22">
        <f t="shared" si="182"/>
        <v>0</v>
      </c>
      <c r="W703" s="5">
        <f t="shared" si="185"/>
        <v>246</v>
      </c>
      <c r="X703" s="21">
        <f t="shared" si="187"/>
        <v>-0.67902439024390249</v>
      </c>
      <c r="Y703" s="21">
        <f t="shared" si="188"/>
        <v>-8.1482926829268294</v>
      </c>
      <c r="Z703" s="21">
        <f t="shared" si="183"/>
        <v>-158.89170731707318</v>
      </c>
      <c r="AA703" s="21">
        <f t="shared" si="189"/>
        <v>-1.7073170731976006E-3</v>
      </c>
      <c r="AC703" s="5">
        <v>-8.1482926829268294</v>
      </c>
      <c r="AD703" s="5">
        <v>0</v>
      </c>
      <c r="AE703" s="5">
        <f t="shared" si="186"/>
        <v>-8.1482926829268294</v>
      </c>
    </row>
    <row r="704" spans="1:31" ht="12.75" customHeight="1" x14ac:dyDescent="0.35">
      <c r="A704" s="17" t="s">
        <v>1764</v>
      </c>
      <c r="B704" s="17" t="s">
        <v>1765</v>
      </c>
      <c r="C704" s="17" t="s">
        <v>1766</v>
      </c>
      <c r="D704" s="18">
        <v>39813</v>
      </c>
      <c r="E704" s="17" t="s">
        <v>118</v>
      </c>
      <c r="F704" s="19">
        <v>38.5</v>
      </c>
      <c r="G704" s="17">
        <v>24</v>
      </c>
      <c r="H704" s="17">
        <v>10</v>
      </c>
      <c r="I704" s="20">
        <f t="shared" si="179"/>
        <v>298</v>
      </c>
      <c r="J704" s="21">
        <v>-718</v>
      </c>
      <c r="K704" s="18">
        <v>44804</v>
      </c>
      <c r="L704" s="21">
        <v>-254.88</v>
      </c>
      <c r="M704" s="21">
        <v>-463.12</v>
      </c>
      <c r="N704" s="21">
        <v>-12.43</v>
      </c>
      <c r="O704" s="21">
        <f t="shared" si="180"/>
        <v>-6.2149999999999999</v>
      </c>
      <c r="P704" s="21">
        <v>-18.649999999999999</v>
      </c>
      <c r="Q704" s="21">
        <v>-456.9</v>
      </c>
      <c r="S704" s="21">
        <f t="shared" si="184"/>
        <v>-475.55</v>
      </c>
      <c r="T704" s="19">
        <v>38.5</v>
      </c>
      <c r="U704" s="19">
        <f t="shared" si="181"/>
        <v>0</v>
      </c>
      <c r="V704" s="22">
        <f t="shared" si="182"/>
        <v>0</v>
      </c>
      <c r="W704" s="5">
        <f t="shared" si="185"/>
        <v>306</v>
      </c>
      <c r="X704" s="21">
        <f t="shared" si="187"/>
        <v>-1.5540849673202615</v>
      </c>
      <c r="Y704" s="21">
        <f t="shared" si="188"/>
        <v>-18.649019607843137</v>
      </c>
      <c r="Z704" s="21">
        <f t="shared" si="183"/>
        <v>-456.9009803921569</v>
      </c>
      <c r="AA704" s="21">
        <f t="shared" si="189"/>
        <v>-9.8039215691869686E-4</v>
      </c>
      <c r="AC704" s="5">
        <v>-18.649019607843137</v>
      </c>
      <c r="AD704" s="5">
        <v>0</v>
      </c>
      <c r="AE704" s="5">
        <f t="shared" si="186"/>
        <v>-18.649019607843137</v>
      </c>
    </row>
    <row r="705" spans="1:31" ht="12.75" customHeight="1" x14ac:dyDescent="0.35">
      <c r="A705" s="17" t="s">
        <v>1767</v>
      </c>
      <c r="B705" s="17" t="s">
        <v>1768</v>
      </c>
      <c r="C705" s="17" t="s">
        <v>1769</v>
      </c>
      <c r="D705" s="18">
        <v>39813</v>
      </c>
      <c r="E705" s="17" t="s">
        <v>118</v>
      </c>
      <c r="F705" s="19">
        <v>38.5</v>
      </c>
      <c r="G705" s="17">
        <v>24</v>
      </c>
      <c r="H705" s="17">
        <v>10</v>
      </c>
      <c r="I705" s="20">
        <f t="shared" si="179"/>
        <v>298</v>
      </c>
      <c r="J705" s="21">
        <v>-829</v>
      </c>
      <c r="K705" s="18">
        <v>44804</v>
      </c>
      <c r="L705" s="21">
        <v>-294.24</v>
      </c>
      <c r="M705" s="21">
        <v>-534.76</v>
      </c>
      <c r="N705" s="21">
        <v>-14.35</v>
      </c>
      <c r="O705" s="21">
        <f t="shared" si="180"/>
        <v>-7.1749999999999998</v>
      </c>
      <c r="P705" s="21">
        <v>-21.53</v>
      </c>
      <c r="Q705" s="21">
        <v>-527.58000000000004</v>
      </c>
      <c r="S705" s="21">
        <f t="shared" si="184"/>
        <v>-549.11</v>
      </c>
      <c r="T705" s="19">
        <v>38.5</v>
      </c>
      <c r="U705" s="19">
        <f t="shared" si="181"/>
        <v>0</v>
      </c>
      <c r="V705" s="22">
        <f t="shared" si="182"/>
        <v>0</v>
      </c>
      <c r="W705" s="5">
        <f t="shared" si="185"/>
        <v>306</v>
      </c>
      <c r="X705" s="21">
        <f t="shared" si="187"/>
        <v>-1.7944771241830066</v>
      </c>
      <c r="Y705" s="21">
        <f t="shared" si="188"/>
        <v>-21.53372549019608</v>
      </c>
      <c r="Z705" s="21">
        <f t="shared" si="183"/>
        <v>-527.57627450980397</v>
      </c>
      <c r="AA705" s="21">
        <f t="shared" si="189"/>
        <v>3.7254901960750431E-3</v>
      </c>
      <c r="AC705" s="5">
        <v>-21.53372549019608</v>
      </c>
      <c r="AD705" s="5">
        <v>0</v>
      </c>
      <c r="AE705" s="5">
        <f t="shared" si="186"/>
        <v>-21.53372549019608</v>
      </c>
    </row>
    <row r="706" spans="1:31" ht="12.75" customHeight="1" x14ac:dyDescent="0.35">
      <c r="A706" s="17" t="s">
        <v>1770</v>
      </c>
      <c r="B706" s="17" t="s">
        <v>1771</v>
      </c>
      <c r="C706" s="17" t="s">
        <v>1772</v>
      </c>
      <c r="D706" s="18">
        <v>39813</v>
      </c>
      <c r="E706" s="17" t="s">
        <v>118</v>
      </c>
      <c r="F706" s="19">
        <v>43.5</v>
      </c>
      <c r="G706" s="17">
        <v>29</v>
      </c>
      <c r="H706" s="17">
        <v>10</v>
      </c>
      <c r="I706" s="20">
        <f t="shared" si="179"/>
        <v>358</v>
      </c>
      <c r="J706" s="21">
        <v>-1755</v>
      </c>
      <c r="K706" s="18">
        <v>44804</v>
      </c>
      <c r="L706" s="21">
        <v>-551.45000000000005</v>
      </c>
      <c r="M706" s="21">
        <v>-1203.55</v>
      </c>
      <c r="N706" s="21">
        <v>-26.9</v>
      </c>
      <c r="O706" s="21">
        <f t="shared" si="180"/>
        <v>-13.45</v>
      </c>
      <c r="P706" s="21">
        <v>-40.35</v>
      </c>
      <c r="Q706" s="21">
        <v>-1190.0999999999999</v>
      </c>
      <c r="S706" s="21">
        <f t="shared" si="184"/>
        <v>-1230.45</v>
      </c>
      <c r="T706" s="19">
        <v>43.5</v>
      </c>
      <c r="U706" s="19">
        <f t="shared" si="181"/>
        <v>0</v>
      </c>
      <c r="V706" s="22">
        <f t="shared" si="182"/>
        <v>0</v>
      </c>
      <c r="W706" s="5">
        <f t="shared" si="185"/>
        <v>366</v>
      </c>
      <c r="X706" s="21">
        <f t="shared" si="187"/>
        <v>-3.3618852459016395</v>
      </c>
      <c r="Y706" s="21">
        <f t="shared" si="188"/>
        <v>-40.342622950819674</v>
      </c>
      <c r="Z706" s="21">
        <f t="shared" si="183"/>
        <v>-1190.1073770491803</v>
      </c>
      <c r="AA706" s="21">
        <f t="shared" si="189"/>
        <v>-7.377049180377071E-3</v>
      </c>
      <c r="AC706" s="5">
        <v>-40.342622950819674</v>
      </c>
      <c r="AD706" s="5">
        <v>0</v>
      </c>
      <c r="AE706" s="5">
        <f t="shared" si="186"/>
        <v>-40.342622950819674</v>
      </c>
    </row>
    <row r="707" spans="1:31" ht="12.75" customHeight="1" x14ac:dyDescent="0.35">
      <c r="A707" s="17" t="s">
        <v>1773</v>
      </c>
      <c r="B707" s="17" t="s">
        <v>1774</v>
      </c>
      <c r="C707" s="17" t="s">
        <v>1775</v>
      </c>
      <c r="D707" s="18">
        <v>39813</v>
      </c>
      <c r="E707" s="17" t="s">
        <v>118</v>
      </c>
      <c r="F707" s="19">
        <v>43.5</v>
      </c>
      <c r="G707" s="17">
        <v>29</v>
      </c>
      <c r="H707" s="17">
        <v>10</v>
      </c>
      <c r="I707" s="20">
        <f t="shared" si="179"/>
        <v>358</v>
      </c>
      <c r="J707" s="21">
        <v>-355</v>
      </c>
      <c r="K707" s="18">
        <v>44804</v>
      </c>
      <c r="L707" s="21">
        <v>-111.52</v>
      </c>
      <c r="M707" s="21">
        <v>-243.48</v>
      </c>
      <c r="N707" s="21">
        <v>-5.44</v>
      </c>
      <c r="O707" s="21">
        <f t="shared" si="180"/>
        <v>-2.72</v>
      </c>
      <c r="P707" s="21">
        <v>-8.16</v>
      </c>
      <c r="Q707" s="21">
        <v>-240.76</v>
      </c>
      <c r="S707" s="21">
        <f t="shared" si="184"/>
        <v>-248.92</v>
      </c>
      <c r="T707" s="19">
        <v>43.5</v>
      </c>
      <c r="U707" s="19">
        <f t="shared" si="181"/>
        <v>0</v>
      </c>
      <c r="V707" s="22">
        <f t="shared" si="182"/>
        <v>0</v>
      </c>
      <c r="W707" s="5">
        <f t="shared" si="185"/>
        <v>366</v>
      </c>
      <c r="X707" s="21">
        <f t="shared" si="187"/>
        <v>-0.68010928961748629</v>
      </c>
      <c r="Y707" s="21">
        <f t="shared" si="188"/>
        <v>-8.1613114754098355</v>
      </c>
      <c r="Z707" s="21">
        <f t="shared" si="183"/>
        <v>-240.75868852459016</v>
      </c>
      <c r="AA707" s="21">
        <f t="shared" si="189"/>
        <v>1.3114754098353387E-3</v>
      </c>
      <c r="AC707" s="5">
        <v>-8.1613114754098355</v>
      </c>
      <c r="AD707" s="5">
        <v>0</v>
      </c>
      <c r="AE707" s="5">
        <f t="shared" si="186"/>
        <v>-8.1613114754098355</v>
      </c>
    </row>
    <row r="708" spans="1:31" ht="12.75" customHeight="1" x14ac:dyDescent="0.35">
      <c r="A708" s="17" t="s">
        <v>1776</v>
      </c>
      <c r="B708" s="17" t="s">
        <v>1777</v>
      </c>
      <c r="C708" s="17" t="s">
        <v>1778</v>
      </c>
      <c r="D708" s="18">
        <v>39813</v>
      </c>
      <c r="E708" s="17" t="s">
        <v>118</v>
      </c>
      <c r="F708" s="19">
        <v>43.5</v>
      </c>
      <c r="G708" s="17">
        <v>29</v>
      </c>
      <c r="H708" s="17">
        <v>10</v>
      </c>
      <c r="I708" s="20">
        <f t="shared" si="179"/>
        <v>358</v>
      </c>
      <c r="J708" s="21">
        <v>-97</v>
      </c>
      <c r="K708" s="18">
        <v>44804</v>
      </c>
      <c r="L708" s="21">
        <v>-30.48</v>
      </c>
      <c r="M708" s="21">
        <v>-66.52</v>
      </c>
      <c r="N708" s="21">
        <v>-1.48</v>
      </c>
      <c r="O708" s="21">
        <f t="shared" si="180"/>
        <v>-0.74</v>
      </c>
      <c r="P708" s="21">
        <v>-2.23</v>
      </c>
      <c r="Q708" s="21">
        <v>-65.77</v>
      </c>
      <c r="S708" s="21">
        <f t="shared" si="184"/>
        <v>-68</v>
      </c>
      <c r="T708" s="19">
        <v>43.5</v>
      </c>
      <c r="U708" s="19">
        <f t="shared" si="181"/>
        <v>0</v>
      </c>
      <c r="V708" s="22">
        <f t="shared" si="182"/>
        <v>0</v>
      </c>
      <c r="W708" s="5">
        <f t="shared" si="185"/>
        <v>366</v>
      </c>
      <c r="X708" s="21">
        <f t="shared" si="187"/>
        <v>-0.18579234972677597</v>
      </c>
      <c r="Y708" s="21">
        <f t="shared" si="188"/>
        <v>-2.2295081967213117</v>
      </c>
      <c r="Z708" s="21">
        <f t="shared" si="183"/>
        <v>-65.770491803278688</v>
      </c>
      <c r="AA708" s="21">
        <f t="shared" si="189"/>
        <v>-4.9180327869180473E-4</v>
      </c>
      <c r="AC708" s="5">
        <v>-2.2295081967213117</v>
      </c>
      <c r="AD708" s="5">
        <v>0</v>
      </c>
      <c r="AE708" s="5">
        <f t="shared" si="186"/>
        <v>-2.2295081967213117</v>
      </c>
    </row>
    <row r="709" spans="1:31" ht="12.75" customHeight="1" x14ac:dyDescent="0.35">
      <c r="A709" s="17" t="s">
        <v>1779</v>
      </c>
      <c r="B709" s="17" t="s">
        <v>1780</v>
      </c>
      <c r="C709" s="17" t="s">
        <v>1781</v>
      </c>
      <c r="D709" s="18">
        <v>39813</v>
      </c>
      <c r="E709" s="17" t="s">
        <v>118</v>
      </c>
      <c r="F709" s="19">
        <v>44.5</v>
      </c>
      <c r="G709" s="17">
        <v>30</v>
      </c>
      <c r="H709" s="17">
        <v>10</v>
      </c>
      <c r="I709" s="20">
        <f t="shared" si="179"/>
        <v>370</v>
      </c>
      <c r="J709" s="21">
        <v>-363</v>
      </c>
      <c r="K709" s="18">
        <v>44804</v>
      </c>
      <c r="L709" s="21">
        <v>-111.52</v>
      </c>
      <c r="M709" s="21">
        <v>-251.48</v>
      </c>
      <c r="N709" s="21">
        <v>-5.44</v>
      </c>
      <c r="O709" s="21">
        <f t="shared" si="180"/>
        <v>-2.72</v>
      </c>
      <c r="P709" s="21">
        <v>-8.16</v>
      </c>
      <c r="Q709" s="21">
        <v>-248.76</v>
      </c>
      <c r="S709" s="21">
        <f t="shared" si="184"/>
        <v>-256.92</v>
      </c>
      <c r="T709" s="19">
        <v>44.5</v>
      </c>
      <c r="U709" s="19">
        <f t="shared" si="181"/>
        <v>0</v>
      </c>
      <c r="V709" s="22">
        <f t="shared" si="182"/>
        <v>0</v>
      </c>
      <c r="W709" s="5">
        <f t="shared" si="185"/>
        <v>378</v>
      </c>
      <c r="X709" s="21">
        <f t="shared" si="187"/>
        <v>-0.67968253968253978</v>
      </c>
      <c r="Y709" s="21">
        <f t="shared" si="188"/>
        <v>-8.1561904761904778</v>
      </c>
      <c r="Z709" s="21">
        <f t="shared" si="183"/>
        <v>-248.76380952380953</v>
      </c>
      <c r="AA709" s="21">
        <f t="shared" si="189"/>
        <v>-3.8095238095365858E-3</v>
      </c>
      <c r="AC709" s="5">
        <v>-8.1561904761904778</v>
      </c>
      <c r="AD709" s="5">
        <v>0</v>
      </c>
      <c r="AE709" s="5">
        <f t="shared" si="186"/>
        <v>-8.1561904761904778</v>
      </c>
    </row>
    <row r="710" spans="1:31" ht="12.75" customHeight="1" x14ac:dyDescent="0.35">
      <c r="A710" s="17" t="s">
        <v>1782</v>
      </c>
      <c r="B710" s="17" t="s">
        <v>1783</v>
      </c>
      <c r="C710" s="17" t="s">
        <v>626</v>
      </c>
      <c r="D710" s="18">
        <v>39814</v>
      </c>
      <c r="E710" s="17" t="s">
        <v>118</v>
      </c>
      <c r="F710" s="19">
        <v>50</v>
      </c>
      <c r="G710" s="17">
        <v>36</v>
      </c>
      <c r="H710" s="17">
        <v>4</v>
      </c>
      <c r="I710" s="20">
        <f t="shared" si="179"/>
        <v>436</v>
      </c>
      <c r="J710" s="21">
        <v>437.1</v>
      </c>
      <c r="K710" s="18">
        <v>44804</v>
      </c>
      <c r="L710" s="21">
        <v>119.45</v>
      </c>
      <c r="M710" s="21">
        <v>317.64999999999998</v>
      </c>
      <c r="N710" s="21">
        <v>5.82</v>
      </c>
      <c r="O710" s="21">
        <f t="shared" si="180"/>
        <v>2.91</v>
      </c>
      <c r="P710" s="21">
        <v>8.74</v>
      </c>
      <c r="Q710" s="21">
        <v>314.73</v>
      </c>
      <c r="S710" s="21">
        <f t="shared" si="184"/>
        <v>323.46999999999997</v>
      </c>
      <c r="T710" s="19">
        <v>62.5</v>
      </c>
      <c r="U710" s="19">
        <f t="shared" si="181"/>
        <v>12.5</v>
      </c>
      <c r="V710" s="22">
        <f t="shared" si="182"/>
        <v>150</v>
      </c>
      <c r="W710" s="5">
        <f t="shared" si="185"/>
        <v>594</v>
      </c>
      <c r="X710" s="21">
        <f t="shared" si="187"/>
        <v>0.54456228956228947</v>
      </c>
      <c r="Y710" s="21">
        <f t="shared" si="188"/>
        <v>6.5347474747474736</v>
      </c>
      <c r="Z710" s="21">
        <f t="shared" si="183"/>
        <v>316.93525252525251</v>
      </c>
      <c r="AA710" s="21">
        <f t="shared" si="189"/>
        <v>2.2052525252524902</v>
      </c>
      <c r="AC710" s="5">
        <v>6.5347474747474736</v>
      </c>
      <c r="AD710" s="5">
        <v>0</v>
      </c>
      <c r="AE710" s="5">
        <f t="shared" si="186"/>
        <v>6.5347474747474736</v>
      </c>
    </row>
    <row r="711" spans="1:31" ht="12.75" customHeight="1" x14ac:dyDescent="0.35">
      <c r="A711" s="17" t="s">
        <v>1784</v>
      </c>
      <c r="B711" s="17" t="s">
        <v>1785</v>
      </c>
      <c r="C711" s="17" t="s">
        <v>626</v>
      </c>
      <c r="D711" s="18">
        <v>39814</v>
      </c>
      <c r="E711" s="17" t="s">
        <v>118</v>
      </c>
      <c r="F711" s="19">
        <v>50</v>
      </c>
      <c r="G711" s="17">
        <v>36</v>
      </c>
      <c r="H711" s="17">
        <v>4</v>
      </c>
      <c r="I711" s="20">
        <f t="shared" si="179"/>
        <v>436</v>
      </c>
      <c r="J711" s="21">
        <v>3685.98</v>
      </c>
      <c r="K711" s="18">
        <v>44804</v>
      </c>
      <c r="L711" s="21">
        <v>1007.5</v>
      </c>
      <c r="M711" s="21">
        <v>2678.48</v>
      </c>
      <c r="N711" s="21">
        <v>49.14</v>
      </c>
      <c r="O711" s="21">
        <f t="shared" si="180"/>
        <v>24.57</v>
      </c>
      <c r="P711" s="21">
        <v>73.72</v>
      </c>
      <c r="Q711" s="21">
        <v>2653.9</v>
      </c>
      <c r="S711" s="21">
        <f t="shared" si="184"/>
        <v>2727.62</v>
      </c>
      <c r="T711" s="19">
        <v>62.5</v>
      </c>
      <c r="U711" s="19">
        <f t="shared" si="181"/>
        <v>12.5</v>
      </c>
      <c r="V711" s="22">
        <f t="shared" si="182"/>
        <v>150</v>
      </c>
      <c r="W711" s="5">
        <f t="shared" si="185"/>
        <v>594</v>
      </c>
      <c r="X711" s="21">
        <f t="shared" si="187"/>
        <v>4.591952861952862</v>
      </c>
      <c r="Y711" s="21">
        <f t="shared" si="188"/>
        <v>55.103434343434344</v>
      </c>
      <c r="Z711" s="21">
        <f t="shared" si="183"/>
        <v>2672.5165656565655</v>
      </c>
      <c r="AA711" s="21">
        <f t="shared" si="189"/>
        <v>18.616565656565399</v>
      </c>
      <c r="AC711" s="5">
        <v>55.103434343434344</v>
      </c>
      <c r="AD711" s="5">
        <v>0</v>
      </c>
      <c r="AE711" s="5">
        <f t="shared" si="186"/>
        <v>55.103434343434344</v>
      </c>
    </row>
    <row r="712" spans="1:31" ht="12.75" customHeight="1" x14ac:dyDescent="0.35">
      <c r="A712" s="17" t="s">
        <v>1786</v>
      </c>
      <c r="B712" s="17" t="s">
        <v>1787</v>
      </c>
      <c r="C712" s="17" t="s">
        <v>1788</v>
      </c>
      <c r="D712" s="18">
        <v>39814</v>
      </c>
      <c r="E712" s="17" t="s">
        <v>118</v>
      </c>
      <c r="F712" s="19">
        <v>50</v>
      </c>
      <c r="G712" s="17">
        <v>36</v>
      </c>
      <c r="H712" s="17">
        <v>4</v>
      </c>
      <c r="I712" s="20">
        <f t="shared" si="179"/>
        <v>436</v>
      </c>
      <c r="J712" s="21">
        <v>30399.27</v>
      </c>
      <c r="K712" s="18">
        <v>44804</v>
      </c>
      <c r="L712" s="21">
        <v>8309.2000000000007</v>
      </c>
      <c r="M712" s="21">
        <v>22090.07</v>
      </c>
      <c r="N712" s="21">
        <v>405.32</v>
      </c>
      <c r="O712" s="21">
        <f t="shared" si="180"/>
        <v>202.66</v>
      </c>
      <c r="P712" s="21">
        <v>607.99</v>
      </c>
      <c r="Q712" s="21">
        <v>21887.4</v>
      </c>
      <c r="S712" s="21">
        <f t="shared" si="184"/>
        <v>22495.39</v>
      </c>
      <c r="T712" s="19">
        <v>62.5</v>
      </c>
      <c r="U712" s="19">
        <f t="shared" si="181"/>
        <v>12.5</v>
      </c>
      <c r="V712" s="22">
        <f t="shared" si="182"/>
        <v>150</v>
      </c>
      <c r="W712" s="5">
        <f t="shared" si="185"/>
        <v>594</v>
      </c>
      <c r="X712" s="21">
        <f t="shared" si="187"/>
        <v>37.871026936026936</v>
      </c>
      <c r="Y712" s="21">
        <f t="shared" si="188"/>
        <v>454.45232323232324</v>
      </c>
      <c r="Z712" s="21">
        <f t="shared" si="183"/>
        <v>22040.937676767677</v>
      </c>
      <c r="AA712" s="21">
        <f t="shared" si="189"/>
        <v>153.53767676767529</v>
      </c>
      <c r="AC712" s="5">
        <v>454.45232323232324</v>
      </c>
      <c r="AD712" s="5">
        <v>0</v>
      </c>
      <c r="AE712" s="5">
        <f t="shared" si="186"/>
        <v>454.45232323232324</v>
      </c>
    </row>
    <row r="713" spans="1:31" ht="12.75" customHeight="1" x14ac:dyDescent="0.35">
      <c r="A713" s="17" t="s">
        <v>1789</v>
      </c>
      <c r="B713" s="17" t="s">
        <v>1790</v>
      </c>
      <c r="C713" s="17" t="s">
        <v>1791</v>
      </c>
      <c r="D713" s="18">
        <v>39814</v>
      </c>
      <c r="E713" s="17" t="s">
        <v>118</v>
      </c>
      <c r="F713" s="19">
        <v>50</v>
      </c>
      <c r="G713" s="17">
        <v>36</v>
      </c>
      <c r="H713" s="17">
        <v>4</v>
      </c>
      <c r="I713" s="20">
        <f t="shared" si="179"/>
        <v>436</v>
      </c>
      <c r="J713" s="21">
        <v>4907.25</v>
      </c>
      <c r="K713" s="18">
        <v>44804</v>
      </c>
      <c r="L713" s="21">
        <v>1341.39</v>
      </c>
      <c r="M713" s="21">
        <v>3565.86</v>
      </c>
      <c r="N713" s="21">
        <v>65.430000000000007</v>
      </c>
      <c r="O713" s="21">
        <f t="shared" si="180"/>
        <v>32.715000000000003</v>
      </c>
      <c r="P713" s="21">
        <v>98.15</v>
      </c>
      <c r="Q713" s="21">
        <v>3533.14</v>
      </c>
      <c r="S713" s="21">
        <f t="shared" si="184"/>
        <v>3631.29</v>
      </c>
      <c r="T713" s="19">
        <v>62.5</v>
      </c>
      <c r="U713" s="19">
        <f t="shared" si="181"/>
        <v>12.5</v>
      </c>
      <c r="V713" s="22">
        <f t="shared" si="182"/>
        <v>150</v>
      </c>
      <c r="W713" s="5">
        <f t="shared" si="185"/>
        <v>594</v>
      </c>
      <c r="X713" s="21">
        <f t="shared" si="187"/>
        <v>6.113282828282828</v>
      </c>
      <c r="Y713" s="21">
        <f t="shared" si="188"/>
        <v>73.359393939393939</v>
      </c>
      <c r="Z713" s="21">
        <f t="shared" si="183"/>
        <v>3557.9306060606059</v>
      </c>
      <c r="AA713" s="21">
        <f t="shared" si="189"/>
        <v>24.790606060606024</v>
      </c>
      <c r="AC713" s="5">
        <v>73.359393939393939</v>
      </c>
      <c r="AD713" s="5">
        <v>0</v>
      </c>
      <c r="AE713" s="5">
        <f t="shared" si="186"/>
        <v>73.359393939393939</v>
      </c>
    </row>
    <row r="714" spans="1:31" ht="12.75" customHeight="1" x14ac:dyDescent="0.35">
      <c r="A714" s="17" t="s">
        <v>1792</v>
      </c>
      <c r="B714" s="17" t="s">
        <v>1793</v>
      </c>
      <c r="C714" s="17" t="s">
        <v>1794</v>
      </c>
      <c r="D714" s="18">
        <v>39845</v>
      </c>
      <c r="E714" s="17" t="s">
        <v>118</v>
      </c>
      <c r="F714" s="19">
        <v>50</v>
      </c>
      <c r="G714" s="17">
        <v>36</v>
      </c>
      <c r="H714" s="17">
        <v>5</v>
      </c>
      <c r="I714" s="20">
        <f t="shared" si="179"/>
        <v>437</v>
      </c>
      <c r="J714" s="21">
        <v>6810</v>
      </c>
      <c r="K714" s="18">
        <v>44804</v>
      </c>
      <c r="L714" s="21">
        <v>1850.05</v>
      </c>
      <c r="M714" s="21">
        <v>4959.95</v>
      </c>
      <c r="N714" s="21">
        <v>90.8</v>
      </c>
      <c r="O714" s="21">
        <f t="shared" si="180"/>
        <v>45.4</v>
      </c>
      <c r="P714" s="21">
        <v>136.19999999999999</v>
      </c>
      <c r="Q714" s="21">
        <v>4914.55</v>
      </c>
      <c r="S714" s="21">
        <f t="shared" si="184"/>
        <v>5050.75</v>
      </c>
      <c r="T714" s="19">
        <v>62.5</v>
      </c>
      <c r="U714" s="19">
        <f t="shared" si="181"/>
        <v>12.5</v>
      </c>
      <c r="V714" s="22">
        <f t="shared" si="182"/>
        <v>150</v>
      </c>
      <c r="W714" s="5">
        <f t="shared" si="185"/>
        <v>595</v>
      </c>
      <c r="X714" s="21">
        <f t="shared" si="187"/>
        <v>8.4886554621848731</v>
      </c>
      <c r="Y714" s="21">
        <f t="shared" si="188"/>
        <v>101.86386554621848</v>
      </c>
      <c r="Z714" s="21">
        <f t="shared" si="183"/>
        <v>4948.8861344537818</v>
      </c>
      <c r="AA714" s="21">
        <f t="shared" si="189"/>
        <v>34.336134453781597</v>
      </c>
      <c r="AC714" s="5">
        <v>101.86386554621848</v>
      </c>
      <c r="AD714" s="5">
        <v>0</v>
      </c>
      <c r="AE714" s="5">
        <f t="shared" si="186"/>
        <v>101.86386554621848</v>
      </c>
    </row>
    <row r="715" spans="1:31" ht="12.75" customHeight="1" x14ac:dyDescent="0.35">
      <c r="A715" s="17" t="s">
        <v>1795</v>
      </c>
      <c r="B715" s="17" t="s">
        <v>1796</v>
      </c>
      <c r="C715" s="17" t="s">
        <v>445</v>
      </c>
      <c r="D715" s="18">
        <v>39845</v>
      </c>
      <c r="E715" s="17" t="s">
        <v>118</v>
      </c>
      <c r="F715" s="19">
        <v>50</v>
      </c>
      <c r="G715" s="17">
        <v>36</v>
      </c>
      <c r="H715" s="17">
        <v>5</v>
      </c>
      <c r="I715" s="20">
        <f t="shared" si="179"/>
        <v>437</v>
      </c>
      <c r="J715" s="21">
        <v>6033</v>
      </c>
      <c r="K715" s="18">
        <v>44804</v>
      </c>
      <c r="L715" s="21">
        <v>1638.94</v>
      </c>
      <c r="M715" s="21">
        <v>4394.0600000000004</v>
      </c>
      <c r="N715" s="21">
        <v>80.44</v>
      </c>
      <c r="O715" s="21">
        <f t="shared" si="180"/>
        <v>40.22</v>
      </c>
      <c r="P715" s="21">
        <v>120.66</v>
      </c>
      <c r="Q715" s="21">
        <v>4353.84</v>
      </c>
      <c r="S715" s="21">
        <f t="shared" si="184"/>
        <v>4474.5</v>
      </c>
      <c r="T715" s="19">
        <v>62.5</v>
      </c>
      <c r="U715" s="19">
        <f t="shared" si="181"/>
        <v>12.5</v>
      </c>
      <c r="V715" s="22">
        <f t="shared" si="182"/>
        <v>150</v>
      </c>
      <c r="W715" s="5">
        <f t="shared" si="185"/>
        <v>595</v>
      </c>
      <c r="X715" s="21">
        <f t="shared" si="187"/>
        <v>7.5201680672268907</v>
      </c>
      <c r="Y715" s="21">
        <f t="shared" si="188"/>
        <v>90.242016806722688</v>
      </c>
      <c r="Z715" s="21">
        <f t="shared" si="183"/>
        <v>4384.2579831932771</v>
      </c>
      <c r="AA715" s="21">
        <f t="shared" si="189"/>
        <v>30.417983193276996</v>
      </c>
      <c r="AC715" s="5">
        <v>90.242016806722688</v>
      </c>
      <c r="AD715" s="5">
        <v>0</v>
      </c>
      <c r="AE715" s="5">
        <f t="shared" si="186"/>
        <v>90.242016806722688</v>
      </c>
    </row>
    <row r="716" spans="1:31" ht="12.75" customHeight="1" x14ac:dyDescent="0.35">
      <c r="A716" s="17" t="s">
        <v>1797</v>
      </c>
      <c r="B716" s="17" t="s">
        <v>1798</v>
      </c>
      <c r="C716" s="17" t="s">
        <v>437</v>
      </c>
      <c r="D716" s="18">
        <v>39845</v>
      </c>
      <c r="E716" s="17" t="s">
        <v>118</v>
      </c>
      <c r="F716" s="19">
        <v>50</v>
      </c>
      <c r="G716" s="17">
        <v>36</v>
      </c>
      <c r="H716" s="17">
        <v>5</v>
      </c>
      <c r="I716" s="20">
        <f t="shared" si="179"/>
        <v>437</v>
      </c>
      <c r="J716" s="21">
        <v>2370</v>
      </c>
      <c r="K716" s="18">
        <v>44804</v>
      </c>
      <c r="L716" s="21">
        <v>643.85</v>
      </c>
      <c r="M716" s="21">
        <v>1726.15</v>
      </c>
      <c r="N716" s="21">
        <v>31.6</v>
      </c>
      <c r="O716" s="21">
        <f t="shared" si="180"/>
        <v>15.8</v>
      </c>
      <c r="P716" s="21">
        <v>47.4</v>
      </c>
      <c r="Q716" s="21">
        <v>1710.35</v>
      </c>
      <c r="S716" s="21">
        <f t="shared" si="184"/>
        <v>1757.75</v>
      </c>
      <c r="T716" s="19">
        <v>62.5</v>
      </c>
      <c r="U716" s="19">
        <f t="shared" si="181"/>
        <v>12.5</v>
      </c>
      <c r="V716" s="22">
        <f t="shared" si="182"/>
        <v>150</v>
      </c>
      <c r="W716" s="5">
        <f t="shared" si="185"/>
        <v>595</v>
      </c>
      <c r="X716" s="21">
        <f t="shared" si="187"/>
        <v>2.9542016806722691</v>
      </c>
      <c r="Y716" s="21">
        <f t="shared" si="188"/>
        <v>35.450420168067225</v>
      </c>
      <c r="Z716" s="21">
        <f t="shared" si="183"/>
        <v>1722.2995798319328</v>
      </c>
      <c r="AA716" s="21">
        <f t="shared" si="189"/>
        <v>11.949579831932851</v>
      </c>
      <c r="AC716" s="5">
        <v>35.450420168067225</v>
      </c>
      <c r="AD716" s="5">
        <v>0</v>
      </c>
      <c r="AE716" s="5">
        <f t="shared" si="186"/>
        <v>35.450420168067225</v>
      </c>
    </row>
    <row r="717" spans="1:31" ht="12.75" customHeight="1" x14ac:dyDescent="0.35">
      <c r="A717" s="17" t="s">
        <v>1799</v>
      </c>
      <c r="B717" s="17" t="s">
        <v>1800</v>
      </c>
      <c r="C717" s="17" t="s">
        <v>507</v>
      </c>
      <c r="D717" s="18">
        <v>39845</v>
      </c>
      <c r="E717" s="17" t="s">
        <v>118</v>
      </c>
      <c r="F717" s="19">
        <v>50</v>
      </c>
      <c r="G717" s="17">
        <v>36</v>
      </c>
      <c r="H717" s="17">
        <v>5</v>
      </c>
      <c r="I717" s="20">
        <f t="shared" si="179"/>
        <v>437</v>
      </c>
      <c r="J717" s="21">
        <v>1432</v>
      </c>
      <c r="K717" s="18">
        <v>44804</v>
      </c>
      <c r="L717" s="21">
        <v>389.03</v>
      </c>
      <c r="M717" s="21">
        <v>1042.97</v>
      </c>
      <c r="N717" s="21">
        <v>19.09</v>
      </c>
      <c r="O717" s="21">
        <f t="shared" si="180"/>
        <v>9.5449999999999999</v>
      </c>
      <c r="P717" s="21">
        <v>28.64</v>
      </c>
      <c r="Q717" s="21">
        <v>1033.42</v>
      </c>
      <c r="S717" s="21">
        <f t="shared" si="184"/>
        <v>1062.06</v>
      </c>
      <c r="T717" s="19">
        <v>62.5</v>
      </c>
      <c r="U717" s="19">
        <f t="shared" si="181"/>
        <v>12.5</v>
      </c>
      <c r="V717" s="22">
        <f t="shared" si="182"/>
        <v>150</v>
      </c>
      <c r="W717" s="5">
        <f t="shared" si="185"/>
        <v>595</v>
      </c>
      <c r="X717" s="21">
        <f t="shared" si="187"/>
        <v>1.7849747899159663</v>
      </c>
      <c r="Y717" s="21">
        <f t="shared" si="188"/>
        <v>21.419697478991594</v>
      </c>
      <c r="Z717" s="21">
        <f t="shared" si="183"/>
        <v>1040.6403025210084</v>
      </c>
      <c r="AA717" s="21">
        <f t="shared" si="189"/>
        <v>7.2203025210083069</v>
      </c>
      <c r="AC717" s="5">
        <v>21.419697478991594</v>
      </c>
      <c r="AD717" s="5">
        <v>0</v>
      </c>
      <c r="AE717" s="5">
        <f t="shared" si="186"/>
        <v>21.419697478991594</v>
      </c>
    </row>
    <row r="718" spans="1:31" ht="12.75" customHeight="1" x14ac:dyDescent="0.35">
      <c r="A718" s="17" t="s">
        <v>1801</v>
      </c>
      <c r="B718" s="17" t="s">
        <v>1802</v>
      </c>
      <c r="C718" s="17" t="s">
        <v>429</v>
      </c>
      <c r="D718" s="18">
        <v>39845</v>
      </c>
      <c r="E718" s="17" t="s">
        <v>118</v>
      </c>
      <c r="F718" s="19">
        <v>50</v>
      </c>
      <c r="G718" s="17">
        <v>36</v>
      </c>
      <c r="H718" s="17">
        <v>5</v>
      </c>
      <c r="I718" s="20">
        <f t="shared" si="179"/>
        <v>437</v>
      </c>
      <c r="J718" s="21">
        <v>2011</v>
      </c>
      <c r="K718" s="18">
        <v>44804</v>
      </c>
      <c r="L718" s="21">
        <v>546.32000000000005</v>
      </c>
      <c r="M718" s="21">
        <v>1464.68</v>
      </c>
      <c r="N718" s="21">
        <v>26.81</v>
      </c>
      <c r="O718" s="21">
        <f t="shared" si="180"/>
        <v>13.404999999999999</v>
      </c>
      <c r="P718" s="21">
        <v>40.22</v>
      </c>
      <c r="Q718" s="21">
        <v>1451.27</v>
      </c>
      <c r="S718" s="21">
        <f t="shared" si="184"/>
        <v>1491.49</v>
      </c>
      <c r="T718" s="19">
        <v>62.5</v>
      </c>
      <c r="U718" s="19">
        <f t="shared" si="181"/>
        <v>12.5</v>
      </c>
      <c r="V718" s="22">
        <f t="shared" si="182"/>
        <v>150</v>
      </c>
      <c r="W718" s="5">
        <f t="shared" si="185"/>
        <v>595</v>
      </c>
      <c r="X718" s="21">
        <f t="shared" si="187"/>
        <v>2.5067058823529411</v>
      </c>
      <c r="Y718" s="21">
        <f t="shared" si="188"/>
        <v>30.080470588235293</v>
      </c>
      <c r="Z718" s="21">
        <f t="shared" si="183"/>
        <v>1461.4095294117647</v>
      </c>
      <c r="AA718" s="21">
        <f t="shared" si="189"/>
        <v>10.13952941176467</v>
      </c>
      <c r="AC718" s="5">
        <v>30.080470588235293</v>
      </c>
      <c r="AD718" s="5">
        <v>0</v>
      </c>
      <c r="AE718" s="5">
        <f t="shared" si="186"/>
        <v>30.080470588235293</v>
      </c>
    </row>
    <row r="719" spans="1:31" ht="12.75" customHeight="1" x14ac:dyDescent="0.35">
      <c r="A719" s="17" t="s">
        <v>1803</v>
      </c>
      <c r="B719" s="17" t="s">
        <v>1804</v>
      </c>
      <c r="C719" s="17" t="s">
        <v>1115</v>
      </c>
      <c r="D719" s="18">
        <v>39845</v>
      </c>
      <c r="E719" s="17" t="s">
        <v>118</v>
      </c>
      <c r="F719" s="19">
        <v>50</v>
      </c>
      <c r="G719" s="17">
        <v>36</v>
      </c>
      <c r="H719" s="17">
        <v>5</v>
      </c>
      <c r="I719" s="20">
        <f t="shared" si="179"/>
        <v>437</v>
      </c>
      <c r="J719" s="21">
        <v>31147</v>
      </c>
      <c r="K719" s="18">
        <v>44804</v>
      </c>
      <c r="L719" s="21">
        <v>8461.6</v>
      </c>
      <c r="M719" s="21">
        <v>22685.4</v>
      </c>
      <c r="N719" s="21">
        <v>415.29</v>
      </c>
      <c r="O719" s="21">
        <f t="shared" si="180"/>
        <v>207.64500000000001</v>
      </c>
      <c r="P719" s="21">
        <v>622.94000000000005</v>
      </c>
      <c r="Q719" s="21">
        <v>22477.75</v>
      </c>
      <c r="S719" s="21">
        <f t="shared" si="184"/>
        <v>23100.690000000002</v>
      </c>
      <c r="T719" s="19">
        <v>62.5</v>
      </c>
      <c r="U719" s="19">
        <f t="shared" si="181"/>
        <v>12.5</v>
      </c>
      <c r="V719" s="22">
        <f t="shared" si="182"/>
        <v>150</v>
      </c>
      <c r="W719" s="5">
        <f t="shared" si="185"/>
        <v>595</v>
      </c>
      <c r="X719" s="21">
        <f t="shared" si="187"/>
        <v>38.824689075630253</v>
      </c>
      <c r="Y719" s="21">
        <f t="shared" si="188"/>
        <v>465.89626890756301</v>
      </c>
      <c r="Z719" s="21">
        <f t="shared" si="183"/>
        <v>22634.793731092439</v>
      </c>
      <c r="AA719" s="21">
        <f t="shared" si="189"/>
        <v>157.04373109243897</v>
      </c>
      <c r="AC719" s="5">
        <v>465.89626890756301</v>
      </c>
      <c r="AD719" s="5">
        <v>0</v>
      </c>
      <c r="AE719" s="5">
        <f t="shared" si="186"/>
        <v>465.89626890756301</v>
      </c>
    </row>
    <row r="720" spans="1:31" ht="12.75" customHeight="1" x14ac:dyDescent="0.35">
      <c r="A720" s="17" t="s">
        <v>1805</v>
      </c>
      <c r="B720" s="17" t="s">
        <v>1806</v>
      </c>
      <c r="C720" s="17" t="s">
        <v>1807</v>
      </c>
      <c r="D720" s="18">
        <v>39845</v>
      </c>
      <c r="E720" s="17" t="s">
        <v>118</v>
      </c>
      <c r="F720" s="19">
        <v>50</v>
      </c>
      <c r="G720" s="17">
        <v>36</v>
      </c>
      <c r="H720" s="17">
        <v>5</v>
      </c>
      <c r="I720" s="20">
        <f t="shared" si="179"/>
        <v>437</v>
      </c>
      <c r="J720" s="21">
        <v>31005</v>
      </c>
      <c r="K720" s="18">
        <v>44804</v>
      </c>
      <c r="L720" s="21">
        <v>8423</v>
      </c>
      <c r="M720" s="21">
        <v>22582</v>
      </c>
      <c r="N720" s="21">
        <v>413.4</v>
      </c>
      <c r="O720" s="21">
        <f t="shared" si="180"/>
        <v>206.7</v>
      </c>
      <c r="P720" s="21">
        <v>620.1</v>
      </c>
      <c r="Q720" s="21">
        <v>22375.3</v>
      </c>
      <c r="S720" s="21">
        <f t="shared" si="184"/>
        <v>22995.4</v>
      </c>
      <c r="T720" s="19">
        <v>62.5</v>
      </c>
      <c r="U720" s="19">
        <f t="shared" si="181"/>
        <v>12.5</v>
      </c>
      <c r="V720" s="22">
        <f t="shared" si="182"/>
        <v>150</v>
      </c>
      <c r="W720" s="5">
        <f t="shared" si="185"/>
        <v>595</v>
      </c>
      <c r="X720" s="21">
        <f t="shared" si="187"/>
        <v>38.647731092436977</v>
      </c>
      <c r="Y720" s="21">
        <f t="shared" si="188"/>
        <v>463.77277310924376</v>
      </c>
      <c r="Z720" s="21">
        <f t="shared" si="183"/>
        <v>22531.627226890756</v>
      </c>
      <c r="AA720" s="21">
        <f t="shared" si="189"/>
        <v>156.32722689075672</v>
      </c>
      <c r="AC720" s="5">
        <v>463.77277310924376</v>
      </c>
      <c r="AD720" s="5">
        <v>0</v>
      </c>
      <c r="AE720" s="5">
        <f t="shared" si="186"/>
        <v>463.77277310924376</v>
      </c>
    </row>
    <row r="721" spans="1:31" ht="12.75" customHeight="1" x14ac:dyDescent="0.35">
      <c r="A721" s="17" t="s">
        <v>1808</v>
      </c>
      <c r="B721" s="17" t="s">
        <v>1809</v>
      </c>
      <c r="C721" s="17" t="s">
        <v>1081</v>
      </c>
      <c r="D721" s="18">
        <v>39845</v>
      </c>
      <c r="E721" s="17" t="s">
        <v>118</v>
      </c>
      <c r="F721" s="19">
        <v>50</v>
      </c>
      <c r="G721" s="17">
        <v>36</v>
      </c>
      <c r="H721" s="17">
        <v>5</v>
      </c>
      <c r="I721" s="20">
        <f t="shared" si="179"/>
        <v>437</v>
      </c>
      <c r="J721" s="21">
        <v>2485</v>
      </c>
      <c r="K721" s="18">
        <v>44804</v>
      </c>
      <c r="L721" s="21">
        <v>674.95</v>
      </c>
      <c r="M721" s="21">
        <v>1810.05</v>
      </c>
      <c r="N721" s="21">
        <v>33.130000000000003</v>
      </c>
      <c r="O721" s="21">
        <f t="shared" si="180"/>
        <v>16.565000000000001</v>
      </c>
      <c r="P721" s="21">
        <v>49.7</v>
      </c>
      <c r="Q721" s="21">
        <v>1793.48</v>
      </c>
      <c r="S721" s="21">
        <f t="shared" si="184"/>
        <v>1843.18</v>
      </c>
      <c r="T721" s="19">
        <v>62.5</v>
      </c>
      <c r="U721" s="19">
        <f t="shared" si="181"/>
        <v>12.5</v>
      </c>
      <c r="V721" s="22">
        <f t="shared" si="182"/>
        <v>150</v>
      </c>
      <c r="W721" s="5">
        <f t="shared" si="185"/>
        <v>595</v>
      </c>
      <c r="X721" s="21">
        <f t="shared" si="187"/>
        <v>3.0977815126050423</v>
      </c>
      <c r="Y721" s="21">
        <f t="shared" si="188"/>
        <v>37.173378151260508</v>
      </c>
      <c r="Z721" s="21">
        <f t="shared" si="183"/>
        <v>1806.0066218487395</v>
      </c>
      <c r="AA721" s="21">
        <f t="shared" si="189"/>
        <v>12.526621848739524</v>
      </c>
      <c r="AC721" s="5">
        <v>37.173378151260508</v>
      </c>
      <c r="AD721" s="5">
        <v>0</v>
      </c>
      <c r="AE721" s="5">
        <f t="shared" si="186"/>
        <v>37.173378151260508</v>
      </c>
    </row>
    <row r="722" spans="1:31" ht="12.75" customHeight="1" x14ac:dyDescent="0.35">
      <c r="A722" s="17" t="s">
        <v>1810</v>
      </c>
      <c r="B722" s="17" t="s">
        <v>1811</v>
      </c>
      <c r="C722" s="17" t="s">
        <v>1381</v>
      </c>
      <c r="D722" s="18">
        <v>39845</v>
      </c>
      <c r="E722" s="17" t="s">
        <v>118</v>
      </c>
      <c r="F722" s="19">
        <v>50</v>
      </c>
      <c r="G722" s="17">
        <v>36</v>
      </c>
      <c r="H722" s="17">
        <v>5</v>
      </c>
      <c r="I722" s="20">
        <f t="shared" si="179"/>
        <v>437</v>
      </c>
      <c r="J722" s="21">
        <v>216</v>
      </c>
      <c r="K722" s="18">
        <v>44804</v>
      </c>
      <c r="L722" s="21">
        <v>58.68</v>
      </c>
      <c r="M722" s="21">
        <v>157.32</v>
      </c>
      <c r="N722" s="21">
        <v>2.88</v>
      </c>
      <c r="O722" s="21">
        <f t="shared" si="180"/>
        <v>1.44</v>
      </c>
      <c r="P722" s="21">
        <v>4.32</v>
      </c>
      <c r="Q722" s="21">
        <v>155.88</v>
      </c>
      <c r="S722" s="21">
        <f t="shared" si="184"/>
        <v>160.19999999999999</v>
      </c>
      <c r="T722" s="19">
        <v>62.5</v>
      </c>
      <c r="U722" s="19">
        <f t="shared" si="181"/>
        <v>12.5</v>
      </c>
      <c r="V722" s="22">
        <f t="shared" si="182"/>
        <v>150</v>
      </c>
      <c r="W722" s="5">
        <f t="shared" si="185"/>
        <v>595</v>
      </c>
      <c r="X722" s="21">
        <f t="shared" si="187"/>
        <v>0.26924369747899157</v>
      </c>
      <c r="Y722" s="21">
        <f t="shared" si="188"/>
        <v>3.2309243697478989</v>
      </c>
      <c r="Z722" s="21">
        <f t="shared" si="183"/>
        <v>156.96907563025209</v>
      </c>
      <c r="AA722" s="21">
        <f t="shared" si="189"/>
        <v>1.089075630252097</v>
      </c>
      <c r="AC722" s="5">
        <v>3.2309243697478989</v>
      </c>
      <c r="AD722" s="5">
        <v>0</v>
      </c>
      <c r="AE722" s="5">
        <f t="shared" si="186"/>
        <v>3.2309243697478989</v>
      </c>
    </row>
    <row r="723" spans="1:31" ht="12.75" customHeight="1" x14ac:dyDescent="0.35">
      <c r="A723" s="17" t="s">
        <v>1812</v>
      </c>
      <c r="B723" s="17" t="s">
        <v>1813</v>
      </c>
      <c r="C723" s="17" t="s">
        <v>1814</v>
      </c>
      <c r="D723" s="18">
        <v>39845</v>
      </c>
      <c r="E723" s="17" t="s">
        <v>118</v>
      </c>
      <c r="F723" s="19">
        <v>50</v>
      </c>
      <c r="G723" s="17">
        <v>36</v>
      </c>
      <c r="H723" s="17">
        <v>5</v>
      </c>
      <c r="I723" s="20">
        <f t="shared" si="179"/>
        <v>437</v>
      </c>
      <c r="J723" s="21">
        <v>4106.3999999999996</v>
      </c>
      <c r="K723" s="18">
        <v>44804</v>
      </c>
      <c r="L723" s="21">
        <v>1115.5899999999999</v>
      </c>
      <c r="M723" s="21">
        <v>2990.81</v>
      </c>
      <c r="N723" s="21">
        <v>54.75</v>
      </c>
      <c r="O723" s="21">
        <f t="shared" si="180"/>
        <v>27.375</v>
      </c>
      <c r="P723" s="21">
        <v>82.13</v>
      </c>
      <c r="Q723" s="21">
        <v>2963.43</v>
      </c>
      <c r="S723" s="21">
        <f t="shared" si="184"/>
        <v>3045.56</v>
      </c>
      <c r="T723" s="19">
        <v>62.5</v>
      </c>
      <c r="U723" s="19">
        <f t="shared" si="181"/>
        <v>12.5</v>
      </c>
      <c r="V723" s="22">
        <f t="shared" si="182"/>
        <v>150</v>
      </c>
      <c r="W723" s="5">
        <f t="shared" si="185"/>
        <v>595</v>
      </c>
      <c r="X723" s="21">
        <f t="shared" si="187"/>
        <v>5.1185882352941174</v>
      </c>
      <c r="Y723" s="21">
        <f t="shared" si="188"/>
        <v>61.423058823529409</v>
      </c>
      <c r="Z723" s="21">
        <f t="shared" si="183"/>
        <v>2984.1369411764704</v>
      </c>
      <c r="AA723" s="21">
        <f t="shared" si="189"/>
        <v>20.706941176470536</v>
      </c>
      <c r="AC723" s="5">
        <v>61.423058823529409</v>
      </c>
      <c r="AD723" s="5">
        <v>0</v>
      </c>
      <c r="AE723" s="5">
        <f t="shared" si="186"/>
        <v>61.423058823529409</v>
      </c>
    </row>
    <row r="724" spans="1:31" ht="12.75" customHeight="1" x14ac:dyDescent="0.35">
      <c r="A724" s="17" t="s">
        <v>1815</v>
      </c>
      <c r="B724" s="17" t="s">
        <v>1816</v>
      </c>
      <c r="C724" s="17" t="s">
        <v>1612</v>
      </c>
      <c r="D724" s="18">
        <v>39845</v>
      </c>
      <c r="E724" s="17" t="s">
        <v>118</v>
      </c>
      <c r="F724" s="19">
        <v>50</v>
      </c>
      <c r="G724" s="17">
        <v>36</v>
      </c>
      <c r="H724" s="17">
        <v>5</v>
      </c>
      <c r="I724" s="20">
        <f t="shared" si="179"/>
        <v>437</v>
      </c>
      <c r="J724" s="21">
        <v>25844</v>
      </c>
      <c r="K724" s="18">
        <v>44804</v>
      </c>
      <c r="L724" s="21">
        <v>7020.95</v>
      </c>
      <c r="M724" s="21">
        <v>18823.05</v>
      </c>
      <c r="N724" s="21">
        <v>344.58</v>
      </c>
      <c r="O724" s="21">
        <f t="shared" si="180"/>
        <v>172.29</v>
      </c>
      <c r="P724" s="21">
        <v>516.88</v>
      </c>
      <c r="Q724" s="21">
        <v>18650.75</v>
      </c>
      <c r="S724" s="21">
        <f t="shared" si="184"/>
        <v>19167.63</v>
      </c>
      <c r="T724" s="19">
        <v>62.5</v>
      </c>
      <c r="U724" s="19">
        <f t="shared" si="181"/>
        <v>12.5</v>
      </c>
      <c r="V724" s="22">
        <f t="shared" si="182"/>
        <v>150</v>
      </c>
      <c r="W724" s="5">
        <f t="shared" si="185"/>
        <v>595</v>
      </c>
      <c r="X724" s="21">
        <f t="shared" si="187"/>
        <v>32.214504201680676</v>
      </c>
      <c r="Y724" s="21">
        <f t="shared" si="188"/>
        <v>386.57405042016808</v>
      </c>
      <c r="Z724" s="21">
        <f t="shared" si="183"/>
        <v>18781.055949579833</v>
      </c>
      <c r="AA724" s="21">
        <f t="shared" si="189"/>
        <v>130.3059495798334</v>
      </c>
      <c r="AC724" s="5">
        <v>386.57405042016808</v>
      </c>
      <c r="AD724" s="5">
        <v>0</v>
      </c>
      <c r="AE724" s="5">
        <f t="shared" si="186"/>
        <v>386.57405042016808</v>
      </c>
    </row>
    <row r="725" spans="1:31" ht="12.75" customHeight="1" x14ac:dyDescent="0.35">
      <c r="A725" s="17" t="s">
        <v>1817</v>
      </c>
      <c r="B725" s="17" t="s">
        <v>1818</v>
      </c>
      <c r="C725" s="17" t="s">
        <v>1819</v>
      </c>
      <c r="D725" s="18">
        <v>39845</v>
      </c>
      <c r="E725" s="17" t="s">
        <v>118</v>
      </c>
      <c r="F725" s="19">
        <v>50</v>
      </c>
      <c r="G725" s="17">
        <v>36</v>
      </c>
      <c r="H725" s="17">
        <v>5</v>
      </c>
      <c r="I725" s="20">
        <f t="shared" si="179"/>
        <v>437</v>
      </c>
      <c r="J725" s="21">
        <v>5810</v>
      </c>
      <c r="K725" s="18">
        <v>44804</v>
      </c>
      <c r="L725" s="21">
        <v>1578.38</v>
      </c>
      <c r="M725" s="21">
        <v>4231.62</v>
      </c>
      <c r="N725" s="21">
        <v>77.459999999999994</v>
      </c>
      <c r="O725" s="21">
        <f t="shared" si="180"/>
        <v>38.729999999999997</v>
      </c>
      <c r="P725" s="21">
        <v>116.2</v>
      </c>
      <c r="Q725" s="21">
        <v>4192.88</v>
      </c>
      <c r="S725" s="21">
        <f t="shared" si="184"/>
        <v>4309.08</v>
      </c>
      <c r="T725" s="19">
        <v>62.5</v>
      </c>
      <c r="U725" s="19">
        <f t="shared" si="181"/>
        <v>12.5</v>
      </c>
      <c r="V725" s="22">
        <f t="shared" si="182"/>
        <v>150</v>
      </c>
      <c r="W725" s="5">
        <f t="shared" si="185"/>
        <v>595</v>
      </c>
      <c r="X725" s="21">
        <f t="shared" si="187"/>
        <v>7.242151260504202</v>
      </c>
      <c r="Y725" s="21">
        <f t="shared" si="188"/>
        <v>86.905815126050427</v>
      </c>
      <c r="Z725" s="21">
        <f t="shared" si="183"/>
        <v>4222.1741848739493</v>
      </c>
      <c r="AA725" s="21">
        <f t="shared" si="189"/>
        <v>29.294184873949234</v>
      </c>
      <c r="AC725" s="5">
        <v>86.905815126050427</v>
      </c>
      <c r="AD725" s="5">
        <v>0</v>
      </c>
      <c r="AE725" s="5">
        <f t="shared" si="186"/>
        <v>86.905815126050427</v>
      </c>
    </row>
    <row r="726" spans="1:31" ht="12.75" customHeight="1" x14ac:dyDescent="0.35">
      <c r="A726" s="17" t="s">
        <v>1820</v>
      </c>
      <c r="B726" s="17" t="s">
        <v>1821</v>
      </c>
      <c r="C726" s="17" t="s">
        <v>1822</v>
      </c>
      <c r="D726" s="18">
        <v>39845</v>
      </c>
      <c r="E726" s="17" t="s">
        <v>118</v>
      </c>
      <c r="F726" s="19">
        <v>50</v>
      </c>
      <c r="G726" s="17">
        <v>36</v>
      </c>
      <c r="H726" s="17">
        <v>5</v>
      </c>
      <c r="I726" s="20">
        <f t="shared" si="179"/>
        <v>437</v>
      </c>
      <c r="J726" s="21">
        <v>2016.5</v>
      </c>
      <c r="K726" s="18">
        <v>44804</v>
      </c>
      <c r="L726" s="21">
        <v>547.80999999999995</v>
      </c>
      <c r="M726" s="21">
        <v>1468.69</v>
      </c>
      <c r="N726" s="21">
        <v>26.88</v>
      </c>
      <c r="O726" s="21">
        <f t="shared" si="180"/>
        <v>13.44</v>
      </c>
      <c r="P726" s="21">
        <v>40.33</v>
      </c>
      <c r="Q726" s="21">
        <v>1455.24</v>
      </c>
      <c r="S726" s="21">
        <f t="shared" si="184"/>
        <v>1495.5700000000002</v>
      </c>
      <c r="T726" s="19">
        <v>62.5</v>
      </c>
      <c r="U726" s="19">
        <f t="shared" si="181"/>
        <v>12.5</v>
      </c>
      <c r="V726" s="22">
        <f t="shared" si="182"/>
        <v>150</v>
      </c>
      <c r="W726" s="5">
        <f t="shared" si="185"/>
        <v>595</v>
      </c>
      <c r="X726" s="21">
        <f t="shared" si="187"/>
        <v>2.5135630252100842</v>
      </c>
      <c r="Y726" s="21">
        <f t="shared" si="188"/>
        <v>30.162756302521011</v>
      </c>
      <c r="Z726" s="21">
        <f t="shared" si="183"/>
        <v>1465.4072436974791</v>
      </c>
      <c r="AA726" s="21">
        <f t="shared" si="189"/>
        <v>10.16724369747908</v>
      </c>
      <c r="AC726" s="5">
        <v>30.162756302521011</v>
      </c>
      <c r="AD726" s="5">
        <v>0</v>
      </c>
      <c r="AE726" s="5">
        <f t="shared" si="186"/>
        <v>30.162756302521011</v>
      </c>
    </row>
    <row r="727" spans="1:31" ht="12.75" customHeight="1" x14ac:dyDescent="0.35">
      <c r="A727" s="17" t="s">
        <v>1823</v>
      </c>
      <c r="B727" s="17" t="s">
        <v>1824</v>
      </c>
      <c r="C727" s="17" t="s">
        <v>1825</v>
      </c>
      <c r="D727" s="18">
        <v>39845</v>
      </c>
      <c r="E727" s="17" t="s">
        <v>118</v>
      </c>
      <c r="F727" s="19">
        <v>50</v>
      </c>
      <c r="G727" s="17">
        <v>36</v>
      </c>
      <c r="H727" s="17">
        <v>5</v>
      </c>
      <c r="I727" s="20">
        <f t="shared" si="179"/>
        <v>437</v>
      </c>
      <c r="J727" s="21">
        <v>1056</v>
      </c>
      <c r="K727" s="18">
        <v>44804</v>
      </c>
      <c r="L727" s="21">
        <v>286.88</v>
      </c>
      <c r="M727" s="21">
        <v>769.12</v>
      </c>
      <c r="N727" s="21">
        <v>14.08</v>
      </c>
      <c r="O727" s="21">
        <f t="shared" si="180"/>
        <v>7.04</v>
      </c>
      <c r="P727" s="21">
        <v>21.12</v>
      </c>
      <c r="Q727" s="21">
        <v>762.08</v>
      </c>
      <c r="S727" s="21">
        <f t="shared" si="184"/>
        <v>783.2</v>
      </c>
      <c r="T727" s="19">
        <v>62.5</v>
      </c>
      <c r="U727" s="19">
        <f t="shared" si="181"/>
        <v>12.5</v>
      </c>
      <c r="V727" s="22">
        <f t="shared" si="182"/>
        <v>150</v>
      </c>
      <c r="W727" s="5">
        <f t="shared" si="185"/>
        <v>595</v>
      </c>
      <c r="X727" s="21">
        <f t="shared" si="187"/>
        <v>1.3163025210084034</v>
      </c>
      <c r="Y727" s="21">
        <f t="shared" si="188"/>
        <v>15.795630252100841</v>
      </c>
      <c r="Z727" s="21">
        <f t="shared" si="183"/>
        <v>767.40436974789918</v>
      </c>
      <c r="AA727" s="21">
        <f t="shared" si="189"/>
        <v>5.3243697478991407</v>
      </c>
      <c r="AC727" s="5">
        <v>15.795630252100841</v>
      </c>
      <c r="AD727" s="5">
        <v>0</v>
      </c>
      <c r="AE727" s="5">
        <f t="shared" si="186"/>
        <v>15.795630252100841</v>
      </c>
    </row>
    <row r="728" spans="1:31" ht="12.75" customHeight="1" x14ac:dyDescent="0.35">
      <c r="A728" s="17" t="s">
        <v>1826</v>
      </c>
      <c r="B728" s="17" t="s">
        <v>1827</v>
      </c>
      <c r="C728" s="17" t="s">
        <v>432</v>
      </c>
      <c r="D728" s="18">
        <v>39845</v>
      </c>
      <c r="E728" s="17" t="s">
        <v>118</v>
      </c>
      <c r="F728" s="19">
        <v>50</v>
      </c>
      <c r="G728" s="17">
        <v>36</v>
      </c>
      <c r="H728" s="17">
        <v>5</v>
      </c>
      <c r="I728" s="20">
        <f t="shared" si="179"/>
        <v>437</v>
      </c>
      <c r="J728" s="21">
        <v>443</v>
      </c>
      <c r="K728" s="18">
        <v>44804</v>
      </c>
      <c r="L728" s="21">
        <v>120.35</v>
      </c>
      <c r="M728" s="21">
        <v>322.64999999999998</v>
      </c>
      <c r="N728" s="21">
        <v>5.9</v>
      </c>
      <c r="O728" s="21">
        <f t="shared" si="180"/>
        <v>2.95</v>
      </c>
      <c r="P728" s="21">
        <v>8.86</v>
      </c>
      <c r="Q728" s="21">
        <v>319.69</v>
      </c>
      <c r="S728" s="21">
        <f t="shared" si="184"/>
        <v>328.54999999999995</v>
      </c>
      <c r="T728" s="19">
        <v>62.5</v>
      </c>
      <c r="U728" s="19">
        <f t="shared" si="181"/>
        <v>12.5</v>
      </c>
      <c r="V728" s="22">
        <f t="shared" si="182"/>
        <v>150</v>
      </c>
      <c r="W728" s="5">
        <f t="shared" si="185"/>
        <v>595</v>
      </c>
      <c r="X728" s="21">
        <f t="shared" si="187"/>
        <v>0.55218487394957971</v>
      </c>
      <c r="Y728" s="21">
        <f t="shared" si="188"/>
        <v>6.6262184873949561</v>
      </c>
      <c r="Z728" s="21">
        <f t="shared" si="183"/>
        <v>321.92378151260499</v>
      </c>
      <c r="AA728" s="21">
        <f t="shared" si="189"/>
        <v>2.2337815126049918</v>
      </c>
      <c r="AC728" s="5">
        <v>6.6262184873949561</v>
      </c>
      <c r="AD728" s="5">
        <v>0</v>
      </c>
      <c r="AE728" s="5">
        <f t="shared" si="186"/>
        <v>6.6262184873949561</v>
      </c>
    </row>
    <row r="729" spans="1:31" ht="12.75" customHeight="1" x14ac:dyDescent="0.35">
      <c r="A729" s="17" t="s">
        <v>1828</v>
      </c>
      <c r="B729" s="17" t="s">
        <v>1829</v>
      </c>
      <c r="C729" s="17" t="s">
        <v>1825</v>
      </c>
      <c r="D729" s="18">
        <v>39845</v>
      </c>
      <c r="E729" s="17" t="s">
        <v>118</v>
      </c>
      <c r="F729" s="19">
        <v>50</v>
      </c>
      <c r="G729" s="17">
        <v>36</v>
      </c>
      <c r="H729" s="17">
        <v>5</v>
      </c>
      <c r="I729" s="20">
        <f t="shared" si="179"/>
        <v>437</v>
      </c>
      <c r="J729" s="21">
        <v>900</v>
      </c>
      <c r="K729" s="18">
        <v>44804</v>
      </c>
      <c r="L729" s="21">
        <v>244.5</v>
      </c>
      <c r="M729" s="21">
        <v>655.5</v>
      </c>
      <c r="N729" s="21">
        <v>12</v>
      </c>
      <c r="O729" s="21">
        <f t="shared" si="180"/>
        <v>6</v>
      </c>
      <c r="P729" s="21">
        <v>18</v>
      </c>
      <c r="Q729" s="21">
        <v>649.5</v>
      </c>
      <c r="S729" s="21">
        <f t="shared" si="184"/>
        <v>667.5</v>
      </c>
      <c r="T729" s="19">
        <v>62.5</v>
      </c>
      <c r="U729" s="19">
        <f t="shared" si="181"/>
        <v>12.5</v>
      </c>
      <c r="V729" s="22">
        <f t="shared" si="182"/>
        <v>150</v>
      </c>
      <c r="W729" s="5">
        <f t="shared" si="185"/>
        <v>595</v>
      </c>
      <c r="X729" s="21">
        <f t="shared" si="187"/>
        <v>1.1218487394957983</v>
      </c>
      <c r="Y729" s="21">
        <f t="shared" si="188"/>
        <v>13.46218487394958</v>
      </c>
      <c r="Z729" s="21">
        <f t="shared" si="183"/>
        <v>654.03781512605042</v>
      </c>
      <c r="AA729" s="21">
        <f t="shared" si="189"/>
        <v>4.5378151260504183</v>
      </c>
      <c r="AC729" s="5">
        <v>13.46218487394958</v>
      </c>
      <c r="AD729" s="5">
        <v>0</v>
      </c>
      <c r="AE729" s="5">
        <f t="shared" si="186"/>
        <v>13.46218487394958</v>
      </c>
    </row>
    <row r="730" spans="1:31" ht="12.75" customHeight="1" x14ac:dyDescent="0.35">
      <c r="A730" s="17" t="s">
        <v>1830</v>
      </c>
      <c r="B730" s="17" t="s">
        <v>1831</v>
      </c>
      <c r="C730" s="17" t="s">
        <v>838</v>
      </c>
      <c r="D730" s="18">
        <v>39845</v>
      </c>
      <c r="E730" s="17" t="s">
        <v>118</v>
      </c>
      <c r="F730" s="19">
        <v>50</v>
      </c>
      <c r="G730" s="17">
        <v>36</v>
      </c>
      <c r="H730" s="17">
        <v>5</v>
      </c>
      <c r="I730" s="20">
        <f t="shared" si="179"/>
        <v>437</v>
      </c>
      <c r="J730" s="21">
        <v>750</v>
      </c>
      <c r="K730" s="18">
        <v>44804</v>
      </c>
      <c r="L730" s="21">
        <v>203.75</v>
      </c>
      <c r="M730" s="21">
        <v>546.25</v>
      </c>
      <c r="N730" s="21">
        <v>10</v>
      </c>
      <c r="O730" s="21">
        <f t="shared" si="180"/>
        <v>5</v>
      </c>
      <c r="P730" s="21">
        <v>15</v>
      </c>
      <c r="Q730" s="21">
        <v>541.25</v>
      </c>
      <c r="S730" s="21">
        <f t="shared" si="184"/>
        <v>556.25</v>
      </c>
      <c r="T730" s="19">
        <v>62.5</v>
      </c>
      <c r="U730" s="19">
        <f t="shared" si="181"/>
        <v>12.5</v>
      </c>
      <c r="V730" s="22">
        <f t="shared" si="182"/>
        <v>150</v>
      </c>
      <c r="W730" s="5">
        <f t="shared" si="185"/>
        <v>595</v>
      </c>
      <c r="X730" s="21">
        <f t="shared" si="187"/>
        <v>0.93487394957983194</v>
      </c>
      <c r="Y730" s="21">
        <f t="shared" si="188"/>
        <v>11.218487394957982</v>
      </c>
      <c r="Z730" s="21">
        <f t="shared" si="183"/>
        <v>545.03151260504205</v>
      </c>
      <c r="AA730" s="21">
        <f t="shared" si="189"/>
        <v>3.7815126050420531</v>
      </c>
      <c r="AC730" s="5">
        <v>11.218487394957982</v>
      </c>
      <c r="AD730" s="5">
        <v>0</v>
      </c>
      <c r="AE730" s="5">
        <f t="shared" si="186"/>
        <v>11.218487394957982</v>
      </c>
    </row>
    <row r="731" spans="1:31" ht="12.75" customHeight="1" x14ac:dyDescent="0.35">
      <c r="A731" s="17" t="s">
        <v>1832</v>
      </c>
      <c r="B731" s="17" t="s">
        <v>1833</v>
      </c>
      <c r="C731" s="17" t="s">
        <v>1081</v>
      </c>
      <c r="D731" s="18">
        <v>39845</v>
      </c>
      <c r="E731" s="17" t="s">
        <v>118</v>
      </c>
      <c r="F731" s="19">
        <v>50</v>
      </c>
      <c r="G731" s="17">
        <v>36</v>
      </c>
      <c r="H731" s="17">
        <v>5</v>
      </c>
      <c r="I731" s="20">
        <f t="shared" si="179"/>
        <v>437</v>
      </c>
      <c r="J731" s="21">
        <v>8160</v>
      </c>
      <c r="K731" s="18">
        <v>44804</v>
      </c>
      <c r="L731" s="21">
        <v>2216.8000000000002</v>
      </c>
      <c r="M731" s="21">
        <v>5943.2</v>
      </c>
      <c r="N731" s="21">
        <v>108.8</v>
      </c>
      <c r="O731" s="21">
        <f t="shared" si="180"/>
        <v>54.4</v>
      </c>
      <c r="P731" s="21">
        <v>163.19999999999999</v>
      </c>
      <c r="Q731" s="21">
        <v>5888.8</v>
      </c>
      <c r="S731" s="21">
        <f t="shared" si="184"/>
        <v>6052</v>
      </c>
      <c r="T731" s="19">
        <v>62.5</v>
      </c>
      <c r="U731" s="19">
        <f t="shared" si="181"/>
        <v>12.5</v>
      </c>
      <c r="V731" s="22">
        <f t="shared" si="182"/>
        <v>150</v>
      </c>
      <c r="W731" s="5">
        <f t="shared" si="185"/>
        <v>595</v>
      </c>
      <c r="X731" s="21">
        <f t="shared" si="187"/>
        <v>10.171428571428571</v>
      </c>
      <c r="Y731" s="21">
        <f t="shared" si="188"/>
        <v>122.05714285714285</v>
      </c>
      <c r="Z731" s="21">
        <f t="shared" si="183"/>
        <v>5929.9428571428571</v>
      </c>
      <c r="AA731" s="21">
        <f t="shared" si="189"/>
        <v>41.142857142856883</v>
      </c>
      <c r="AC731" s="5">
        <v>122.05714285714285</v>
      </c>
      <c r="AD731" s="5">
        <v>0</v>
      </c>
      <c r="AE731" s="5">
        <f t="shared" si="186"/>
        <v>122.05714285714285</v>
      </c>
    </row>
    <row r="732" spans="1:31" ht="12.75" customHeight="1" x14ac:dyDescent="0.35">
      <c r="A732" s="17" t="s">
        <v>1834</v>
      </c>
      <c r="B732" s="17" t="s">
        <v>1835</v>
      </c>
      <c r="C732" s="17" t="s">
        <v>626</v>
      </c>
      <c r="D732" s="18">
        <v>39904</v>
      </c>
      <c r="E732" s="17" t="s">
        <v>118</v>
      </c>
      <c r="F732" s="19">
        <v>50</v>
      </c>
      <c r="G732" s="17">
        <v>36</v>
      </c>
      <c r="H732" s="17">
        <v>7</v>
      </c>
      <c r="I732" s="20">
        <f t="shared" si="179"/>
        <v>439</v>
      </c>
      <c r="J732" s="21">
        <v>9875.23</v>
      </c>
      <c r="K732" s="18">
        <v>44804</v>
      </c>
      <c r="L732" s="21">
        <v>2649.93</v>
      </c>
      <c r="M732" s="21">
        <v>7225.3</v>
      </c>
      <c r="N732" s="21">
        <v>131.66999999999999</v>
      </c>
      <c r="O732" s="21">
        <f t="shared" si="180"/>
        <v>65.834999999999994</v>
      </c>
      <c r="P732" s="21">
        <v>197.51</v>
      </c>
      <c r="Q732" s="21">
        <v>7159.46</v>
      </c>
      <c r="S732" s="21">
        <f t="shared" si="184"/>
        <v>7356.97</v>
      </c>
      <c r="T732" s="19">
        <v>62.5</v>
      </c>
      <c r="U732" s="19">
        <f t="shared" si="181"/>
        <v>12.5</v>
      </c>
      <c r="V732" s="22">
        <f t="shared" si="182"/>
        <v>150</v>
      </c>
      <c r="W732" s="5">
        <f t="shared" si="185"/>
        <v>597</v>
      </c>
      <c r="X732" s="21">
        <f t="shared" si="187"/>
        <v>12.323232830820771</v>
      </c>
      <c r="Y732" s="21">
        <f t="shared" si="188"/>
        <v>147.87879396984926</v>
      </c>
      <c r="Z732" s="21">
        <f t="shared" si="183"/>
        <v>7209.0912060301507</v>
      </c>
      <c r="AA732" s="21">
        <f t="shared" si="189"/>
        <v>49.631206030150679</v>
      </c>
      <c r="AC732" s="5">
        <v>147.87879396984926</v>
      </c>
      <c r="AD732" s="5">
        <v>0</v>
      </c>
      <c r="AE732" s="5">
        <f t="shared" si="186"/>
        <v>147.87879396984926</v>
      </c>
    </row>
    <row r="733" spans="1:31" ht="12.75" customHeight="1" x14ac:dyDescent="0.35">
      <c r="A733" s="17" t="s">
        <v>1836</v>
      </c>
      <c r="B733" s="17" t="s">
        <v>1837</v>
      </c>
      <c r="C733" s="17" t="s">
        <v>626</v>
      </c>
      <c r="D733" s="18">
        <v>39904</v>
      </c>
      <c r="E733" s="17" t="s">
        <v>118</v>
      </c>
      <c r="F733" s="19">
        <v>50</v>
      </c>
      <c r="G733" s="17">
        <v>36</v>
      </c>
      <c r="H733" s="17">
        <v>7</v>
      </c>
      <c r="I733" s="20">
        <f t="shared" si="179"/>
        <v>439</v>
      </c>
      <c r="J733" s="21">
        <v>2410.86</v>
      </c>
      <c r="K733" s="18">
        <v>44804</v>
      </c>
      <c r="L733" s="21">
        <v>646.95000000000005</v>
      </c>
      <c r="M733" s="21">
        <v>1763.91</v>
      </c>
      <c r="N733" s="21">
        <v>32.14</v>
      </c>
      <c r="O733" s="21">
        <f t="shared" si="180"/>
        <v>16.07</v>
      </c>
      <c r="P733" s="21">
        <v>48.22</v>
      </c>
      <c r="Q733" s="21">
        <v>1747.83</v>
      </c>
      <c r="S733" s="21">
        <f t="shared" si="184"/>
        <v>1796.0500000000002</v>
      </c>
      <c r="T733" s="19">
        <v>62.5</v>
      </c>
      <c r="U733" s="19">
        <f t="shared" si="181"/>
        <v>12.5</v>
      </c>
      <c r="V733" s="22">
        <f t="shared" si="182"/>
        <v>150</v>
      </c>
      <c r="W733" s="5">
        <f t="shared" si="185"/>
        <v>597</v>
      </c>
      <c r="X733" s="21">
        <f t="shared" si="187"/>
        <v>3.0084589614740374</v>
      </c>
      <c r="Y733" s="21">
        <f t="shared" si="188"/>
        <v>36.101507537688448</v>
      </c>
      <c r="Z733" s="21">
        <f t="shared" si="183"/>
        <v>1759.9484924623118</v>
      </c>
      <c r="AA733" s="21">
        <f t="shared" si="189"/>
        <v>12.118492462311906</v>
      </c>
      <c r="AC733" s="5">
        <v>36.101507537688448</v>
      </c>
      <c r="AD733" s="5">
        <v>0</v>
      </c>
      <c r="AE733" s="5">
        <f t="shared" si="186"/>
        <v>36.101507537688448</v>
      </c>
    </row>
    <row r="734" spans="1:31" ht="12.75" customHeight="1" x14ac:dyDescent="0.35">
      <c r="A734" s="17" t="s">
        <v>1838</v>
      </c>
      <c r="B734" s="17" t="s">
        <v>1839</v>
      </c>
      <c r="C734" s="17" t="s">
        <v>1026</v>
      </c>
      <c r="D734" s="18">
        <v>39904</v>
      </c>
      <c r="E734" s="17" t="s">
        <v>118</v>
      </c>
      <c r="F734" s="19">
        <v>50</v>
      </c>
      <c r="G734" s="17">
        <v>36</v>
      </c>
      <c r="H734" s="17">
        <v>7</v>
      </c>
      <c r="I734" s="20">
        <f t="shared" si="179"/>
        <v>439</v>
      </c>
      <c r="J734" s="21">
        <v>6522.4</v>
      </c>
      <c r="K734" s="18">
        <v>44804</v>
      </c>
      <c r="L734" s="21">
        <v>1750.2</v>
      </c>
      <c r="M734" s="21">
        <v>4772.2</v>
      </c>
      <c r="N734" s="21">
        <v>86.96</v>
      </c>
      <c r="O734" s="21">
        <f t="shared" si="180"/>
        <v>43.48</v>
      </c>
      <c r="P734" s="21">
        <v>130.44999999999999</v>
      </c>
      <c r="Q734" s="21">
        <v>4728.71</v>
      </c>
      <c r="S734" s="21">
        <f t="shared" si="184"/>
        <v>4859.16</v>
      </c>
      <c r="T734" s="19">
        <v>62.5</v>
      </c>
      <c r="U734" s="19">
        <f t="shared" si="181"/>
        <v>12.5</v>
      </c>
      <c r="V734" s="22">
        <f t="shared" si="182"/>
        <v>150</v>
      </c>
      <c r="W734" s="5">
        <f t="shared" si="185"/>
        <v>597</v>
      </c>
      <c r="X734" s="21">
        <f t="shared" si="187"/>
        <v>8.1392964824120604</v>
      </c>
      <c r="Y734" s="21">
        <f t="shared" si="188"/>
        <v>97.671557788944725</v>
      </c>
      <c r="Z734" s="21">
        <f t="shared" si="183"/>
        <v>4761.4884422110554</v>
      </c>
      <c r="AA734" s="21">
        <f t="shared" si="189"/>
        <v>32.778442211055335</v>
      </c>
      <c r="AC734" s="5">
        <v>97.671557788944725</v>
      </c>
      <c r="AD734" s="5">
        <v>0</v>
      </c>
      <c r="AE734" s="5">
        <f t="shared" si="186"/>
        <v>97.671557788944725</v>
      </c>
    </row>
    <row r="735" spans="1:31" ht="12.75" customHeight="1" x14ac:dyDescent="0.35">
      <c r="A735" s="17" t="s">
        <v>1840</v>
      </c>
      <c r="B735" s="17" t="s">
        <v>1841</v>
      </c>
      <c r="C735" s="17" t="s">
        <v>1269</v>
      </c>
      <c r="D735" s="18">
        <v>39934</v>
      </c>
      <c r="E735" s="17" t="s">
        <v>118</v>
      </c>
      <c r="F735" s="19">
        <v>47</v>
      </c>
      <c r="G735" s="17">
        <v>33</v>
      </c>
      <c r="H735" s="17">
        <v>8</v>
      </c>
      <c r="I735" s="20">
        <f t="shared" si="179"/>
        <v>404</v>
      </c>
      <c r="J735" s="21">
        <v>6294.83</v>
      </c>
      <c r="K735" s="18">
        <v>44804</v>
      </c>
      <c r="L735" s="21">
        <v>1785.64</v>
      </c>
      <c r="M735" s="21">
        <v>4509.1899999999996</v>
      </c>
      <c r="N735" s="21">
        <v>89.28</v>
      </c>
      <c r="O735" s="21">
        <f t="shared" si="180"/>
        <v>44.64</v>
      </c>
      <c r="P735" s="21">
        <v>133.93</v>
      </c>
      <c r="Q735" s="21">
        <v>4464.54</v>
      </c>
      <c r="S735" s="21">
        <f t="shared" si="184"/>
        <v>4598.4699999999993</v>
      </c>
      <c r="T735" s="19">
        <v>47</v>
      </c>
      <c r="U735" s="19">
        <f t="shared" si="181"/>
        <v>0</v>
      </c>
      <c r="V735" s="22">
        <f t="shared" si="182"/>
        <v>0</v>
      </c>
      <c r="W735" s="5">
        <f t="shared" si="185"/>
        <v>412</v>
      </c>
      <c r="X735" s="21">
        <f t="shared" si="187"/>
        <v>11.161334951456309</v>
      </c>
      <c r="Y735" s="21">
        <f t="shared" si="188"/>
        <v>133.93601941747571</v>
      </c>
      <c r="Z735" s="21">
        <f t="shared" si="183"/>
        <v>4464.5339805825233</v>
      </c>
      <c r="AA735" s="21">
        <f t="shared" si="189"/>
        <v>-6.0194174766365904E-3</v>
      </c>
      <c r="AC735" s="5">
        <v>133.93601941747571</v>
      </c>
      <c r="AD735" s="5">
        <v>0</v>
      </c>
      <c r="AE735" s="5">
        <f t="shared" si="186"/>
        <v>133.93601941747571</v>
      </c>
    </row>
    <row r="736" spans="1:31" ht="12.75" customHeight="1" x14ac:dyDescent="0.35">
      <c r="A736" s="17" t="s">
        <v>1842</v>
      </c>
      <c r="B736" s="17" t="s">
        <v>1843</v>
      </c>
      <c r="C736" s="17" t="s">
        <v>1221</v>
      </c>
      <c r="D736" s="18">
        <v>39934</v>
      </c>
      <c r="E736" s="17" t="s">
        <v>118</v>
      </c>
      <c r="F736" s="19">
        <v>47</v>
      </c>
      <c r="G736" s="17">
        <v>33</v>
      </c>
      <c r="H736" s="17">
        <v>8</v>
      </c>
      <c r="I736" s="20">
        <f t="shared" si="179"/>
        <v>404</v>
      </c>
      <c r="J736" s="21">
        <v>8248.4</v>
      </c>
      <c r="K736" s="18">
        <v>44804</v>
      </c>
      <c r="L736" s="21">
        <v>2340.0100000000002</v>
      </c>
      <c r="M736" s="21">
        <v>5908.39</v>
      </c>
      <c r="N736" s="21">
        <v>117</v>
      </c>
      <c r="O736" s="21">
        <f t="shared" si="180"/>
        <v>58.5</v>
      </c>
      <c r="P736" s="21">
        <v>175.5</v>
      </c>
      <c r="Q736" s="21">
        <v>5849.89</v>
      </c>
      <c r="S736" s="21">
        <f t="shared" si="184"/>
        <v>6025.39</v>
      </c>
      <c r="T736" s="19">
        <v>47</v>
      </c>
      <c r="U736" s="19">
        <f t="shared" si="181"/>
        <v>0</v>
      </c>
      <c r="V736" s="22">
        <f t="shared" si="182"/>
        <v>0</v>
      </c>
      <c r="W736" s="5">
        <f t="shared" si="185"/>
        <v>412</v>
      </c>
      <c r="X736" s="21">
        <f t="shared" si="187"/>
        <v>14.624733009708738</v>
      </c>
      <c r="Y736" s="21">
        <f t="shared" si="188"/>
        <v>175.49679611650487</v>
      </c>
      <c r="Z736" s="21">
        <f t="shared" si="183"/>
        <v>5849.8932038834955</v>
      </c>
      <c r="AA736" s="21">
        <f t="shared" si="189"/>
        <v>3.2038834951890749E-3</v>
      </c>
      <c r="AC736" s="5">
        <v>175.49679611650487</v>
      </c>
      <c r="AD736" s="5">
        <v>0</v>
      </c>
      <c r="AE736" s="5">
        <f t="shared" si="186"/>
        <v>175.49679611650487</v>
      </c>
    </row>
    <row r="737" spans="1:31" ht="12.75" customHeight="1" x14ac:dyDescent="0.35">
      <c r="A737" s="17" t="s">
        <v>1844</v>
      </c>
      <c r="B737" s="17" t="s">
        <v>1845</v>
      </c>
      <c r="C737" s="17" t="s">
        <v>1275</v>
      </c>
      <c r="D737" s="18">
        <v>39934</v>
      </c>
      <c r="E737" s="17" t="s">
        <v>118</v>
      </c>
      <c r="F737" s="19">
        <v>47</v>
      </c>
      <c r="G737" s="17">
        <v>33</v>
      </c>
      <c r="H737" s="17">
        <v>8</v>
      </c>
      <c r="I737" s="20">
        <f t="shared" si="179"/>
        <v>404</v>
      </c>
      <c r="J737" s="21">
        <v>3950.55</v>
      </c>
      <c r="K737" s="18">
        <v>44804</v>
      </c>
      <c r="L737" s="21">
        <v>1120.81</v>
      </c>
      <c r="M737" s="21">
        <v>2829.74</v>
      </c>
      <c r="N737" s="21">
        <v>56.04</v>
      </c>
      <c r="O737" s="21">
        <f t="shared" si="180"/>
        <v>28.02</v>
      </c>
      <c r="P737" s="21">
        <v>84.06</v>
      </c>
      <c r="Q737" s="21">
        <v>2801.72</v>
      </c>
      <c r="S737" s="21">
        <f t="shared" si="184"/>
        <v>2885.7799999999997</v>
      </c>
      <c r="T737" s="19">
        <v>47</v>
      </c>
      <c r="U737" s="19">
        <f t="shared" si="181"/>
        <v>0</v>
      </c>
      <c r="V737" s="22">
        <f t="shared" si="182"/>
        <v>0</v>
      </c>
      <c r="W737" s="5">
        <f t="shared" si="185"/>
        <v>412</v>
      </c>
      <c r="X737" s="21">
        <f t="shared" si="187"/>
        <v>7.0043203883495142</v>
      </c>
      <c r="Y737" s="21">
        <f t="shared" si="188"/>
        <v>84.051844660194178</v>
      </c>
      <c r="Z737" s="21">
        <f t="shared" si="183"/>
        <v>2801.7281553398057</v>
      </c>
      <c r="AA737" s="21">
        <f t="shared" si="189"/>
        <v>8.1553398058531457E-3</v>
      </c>
      <c r="AC737" s="5">
        <v>84.051844660194178</v>
      </c>
      <c r="AD737" s="5">
        <v>0</v>
      </c>
      <c r="AE737" s="5">
        <f t="shared" si="186"/>
        <v>84.051844660194178</v>
      </c>
    </row>
    <row r="738" spans="1:31" ht="12.75" customHeight="1" x14ac:dyDescent="0.35">
      <c r="A738" s="17" t="s">
        <v>1846</v>
      </c>
      <c r="B738" s="17" t="s">
        <v>1847</v>
      </c>
      <c r="C738" s="17" t="s">
        <v>1331</v>
      </c>
      <c r="D738" s="18">
        <v>39934</v>
      </c>
      <c r="E738" s="17" t="s">
        <v>118</v>
      </c>
      <c r="F738" s="19">
        <v>47</v>
      </c>
      <c r="G738" s="17">
        <v>33</v>
      </c>
      <c r="H738" s="17">
        <v>8</v>
      </c>
      <c r="I738" s="20">
        <f t="shared" si="179"/>
        <v>404</v>
      </c>
      <c r="J738" s="21">
        <v>3429.6</v>
      </c>
      <c r="K738" s="18">
        <v>44804</v>
      </c>
      <c r="L738" s="21">
        <v>972.84</v>
      </c>
      <c r="M738" s="21">
        <v>2456.7600000000002</v>
      </c>
      <c r="N738" s="21">
        <v>48.64</v>
      </c>
      <c r="O738" s="21">
        <f t="shared" si="180"/>
        <v>24.32</v>
      </c>
      <c r="P738" s="21">
        <v>72.97</v>
      </c>
      <c r="Q738" s="21">
        <v>2432.4299999999998</v>
      </c>
      <c r="S738" s="21">
        <f t="shared" si="184"/>
        <v>2505.4</v>
      </c>
      <c r="T738" s="19">
        <v>47</v>
      </c>
      <c r="U738" s="19">
        <f t="shared" si="181"/>
        <v>0</v>
      </c>
      <c r="V738" s="22">
        <f t="shared" si="182"/>
        <v>0</v>
      </c>
      <c r="W738" s="5">
        <f t="shared" si="185"/>
        <v>412</v>
      </c>
      <c r="X738" s="21">
        <f t="shared" si="187"/>
        <v>6.0810679611650489</v>
      </c>
      <c r="Y738" s="21">
        <f t="shared" si="188"/>
        <v>72.972815533980594</v>
      </c>
      <c r="Z738" s="21">
        <f t="shared" si="183"/>
        <v>2432.4271844660193</v>
      </c>
      <c r="AA738" s="21">
        <f t="shared" si="189"/>
        <v>-2.8155339805380208E-3</v>
      </c>
      <c r="AC738" s="5">
        <v>72.972815533980594</v>
      </c>
      <c r="AD738" s="5">
        <v>0</v>
      </c>
      <c r="AE738" s="5">
        <f t="shared" si="186"/>
        <v>72.972815533980594</v>
      </c>
    </row>
    <row r="739" spans="1:31" ht="12.75" customHeight="1" x14ac:dyDescent="0.35">
      <c r="A739" s="17" t="s">
        <v>1848</v>
      </c>
      <c r="B739" s="17" t="s">
        <v>1849</v>
      </c>
      <c r="C739" s="17" t="s">
        <v>507</v>
      </c>
      <c r="D739" s="18">
        <v>39934</v>
      </c>
      <c r="E739" s="17" t="s">
        <v>118</v>
      </c>
      <c r="F739" s="19">
        <v>47</v>
      </c>
      <c r="G739" s="17">
        <v>33</v>
      </c>
      <c r="H739" s="17">
        <v>8</v>
      </c>
      <c r="I739" s="20">
        <f t="shared" si="179"/>
        <v>404</v>
      </c>
      <c r="J739" s="21">
        <v>1736.51</v>
      </c>
      <c r="K739" s="18">
        <v>44804</v>
      </c>
      <c r="L739" s="21">
        <v>492.67</v>
      </c>
      <c r="M739" s="21">
        <v>1243.8399999999999</v>
      </c>
      <c r="N739" s="21">
        <v>24.63</v>
      </c>
      <c r="O739" s="21">
        <f t="shared" si="180"/>
        <v>12.315</v>
      </c>
      <c r="P739" s="21">
        <v>36.950000000000003</v>
      </c>
      <c r="Q739" s="21">
        <v>1231.52</v>
      </c>
      <c r="S739" s="21">
        <f t="shared" si="184"/>
        <v>1268.47</v>
      </c>
      <c r="T739" s="19">
        <v>47</v>
      </c>
      <c r="U739" s="19">
        <f t="shared" si="181"/>
        <v>0</v>
      </c>
      <c r="V739" s="22">
        <f t="shared" si="182"/>
        <v>0</v>
      </c>
      <c r="W739" s="5">
        <f t="shared" si="185"/>
        <v>412</v>
      </c>
      <c r="X739" s="21">
        <f t="shared" si="187"/>
        <v>3.0788106796116503</v>
      </c>
      <c r="Y739" s="21">
        <f t="shared" si="188"/>
        <v>36.945728155339808</v>
      </c>
      <c r="Z739" s="21">
        <f t="shared" si="183"/>
        <v>1231.5242718446602</v>
      </c>
      <c r="AA739" s="21">
        <f t="shared" si="189"/>
        <v>4.2718446602520999E-3</v>
      </c>
      <c r="AC739" s="5">
        <v>36.945728155339808</v>
      </c>
      <c r="AD739" s="5">
        <v>0</v>
      </c>
      <c r="AE739" s="5">
        <f t="shared" si="186"/>
        <v>36.945728155339808</v>
      </c>
    </row>
    <row r="740" spans="1:31" ht="12.75" customHeight="1" x14ac:dyDescent="0.35">
      <c r="A740" s="17" t="s">
        <v>1850</v>
      </c>
      <c r="B740" s="17" t="s">
        <v>1851</v>
      </c>
      <c r="C740" s="17" t="s">
        <v>437</v>
      </c>
      <c r="D740" s="18">
        <v>39934</v>
      </c>
      <c r="E740" s="17" t="s">
        <v>118</v>
      </c>
      <c r="F740" s="19">
        <v>47</v>
      </c>
      <c r="G740" s="17">
        <v>33</v>
      </c>
      <c r="H740" s="17">
        <v>8</v>
      </c>
      <c r="I740" s="20">
        <f t="shared" si="179"/>
        <v>404</v>
      </c>
      <c r="J740" s="21">
        <v>1041.9000000000001</v>
      </c>
      <c r="K740" s="18">
        <v>44804</v>
      </c>
      <c r="L740" s="21">
        <v>295.61</v>
      </c>
      <c r="M740" s="21">
        <v>746.29</v>
      </c>
      <c r="N740" s="21">
        <v>14.78</v>
      </c>
      <c r="O740" s="21">
        <f t="shared" si="180"/>
        <v>7.39</v>
      </c>
      <c r="P740" s="21">
        <v>22.17</v>
      </c>
      <c r="Q740" s="21">
        <v>738.9</v>
      </c>
      <c r="S740" s="21">
        <f t="shared" si="184"/>
        <v>761.06999999999994</v>
      </c>
      <c r="T740" s="19">
        <v>47</v>
      </c>
      <c r="U740" s="19">
        <f t="shared" si="181"/>
        <v>0</v>
      </c>
      <c r="V740" s="22">
        <f t="shared" si="182"/>
        <v>0</v>
      </c>
      <c r="W740" s="5">
        <f t="shared" si="185"/>
        <v>412</v>
      </c>
      <c r="X740" s="21">
        <f t="shared" si="187"/>
        <v>1.8472572815533979</v>
      </c>
      <c r="Y740" s="21">
        <f t="shared" si="188"/>
        <v>22.167087378640772</v>
      </c>
      <c r="Z740" s="21">
        <f t="shared" si="183"/>
        <v>738.90291262135918</v>
      </c>
      <c r="AA740" s="21">
        <f t="shared" si="189"/>
        <v>2.9126213592007844E-3</v>
      </c>
      <c r="AC740" s="5">
        <v>22.167087378640772</v>
      </c>
      <c r="AD740" s="5">
        <v>0</v>
      </c>
      <c r="AE740" s="5">
        <f t="shared" si="186"/>
        <v>22.167087378640772</v>
      </c>
    </row>
    <row r="741" spans="1:31" ht="12.75" customHeight="1" x14ac:dyDescent="0.35">
      <c r="A741" s="17" t="s">
        <v>1852</v>
      </c>
      <c r="B741" s="17" t="s">
        <v>1853</v>
      </c>
      <c r="C741" s="17" t="s">
        <v>1229</v>
      </c>
      <c r="D741" s="18">
        <v>39934</v>
      </c>
      <c r="E741" s="17" t="s">
        <v>118</v>
      </c>
      <c r="F741" s="19">
        <v>47</v>
      </c>
      <c r="G741" s="17">
        <v>33</v>
      </c>
      <c r="H741" s="17">
        <v>8</v>
      </c>
      <c r="I741" s="20">
        <f t="shared" ref="I741:I804" si="190">(G741*12)+H741</f>
        <v>404</v>
      </c>
      <c r="J741" s="21">
        <v>2474.52</v>
      </c>
      <c r="K741" s="18">
        <v>44804</v>
      </c>
      <c r="L741" s="21">
        <v>702.01</v>
      </c>
      <c r="M741" s="21">
        <v>1772.51</v>
      </c>
      <c r="N741" s="21">
        <v>35.1</v>
      </c>
      <c r="O741" s="21">
        <f t="shared" ref="O741:O804" si="191">+N741/8*4</f>
        <v>17.55</v>
      </c>
      <c r="P741" s="21">
        <v>52.65</v>
      </c>
      <c r="Q741" s="21">
        <v>1754.96</v>
      </c>
      <c r="S741" s="21">
        <f t="shared" si="184"/>
        <v>1807.61</v>
      </c>
      <c r="T741" s="19">
        <v>47</v>
      </c>
      <c r="U741" s="19">
        <f t="shared" ref="U741:U804" si="192">+T741-F741</f>
        <v>0</v>
      </c>
      <c r="V741" s="22">
        <f t="shared" ref="V741:V804" si="193">+U741*12</f>
        <v>0</v>
      </c>
      <c r="W741" s="5">
        <f t="shared" si="185"/>
        <v>412</v>
      </c>
      <c r="X741" s="21">
        <f t="shared" si="187"/>
        <v>4.3874029126213587</v>
      </c>
      <c r="Y741" s="21">
        <f t="shared" si="188"/>
        <v>52.648834951456308</v>
      </c>
      <c r="Z741" s="21">
        <f t="shared" ref="Z741:Z804" si="194">+S741-Y741</f>
        <v>1754.9611650485435</v>
      </c>
      <c r="AA741" s="21">
        <f t="shared" si="189"/>
        <v>1.1650485434984148E-3</v>
      </c>
      <c r="AC741" s="5">
        <v>52.648834951456308</v>
      </c>
      <c r="AD741" s="5">
        <v>0</v>
      </c>
      <c r="AE741" s="5">
        <f t="shared" si="186"/>
        <v>52.648834951456308</v>
      </c>
    </row>
    <row r="742" spans="1:31" ht="12.75" customHeight="1" x14ac:dyDescent="0.35">
      <c r="A742" s="17" t="s">
        <v>1854</v>
      </c>
      <c r="B742" s="17" t="s">
        <v>1855</v>
      </c>
      <c r="C742" s="17" t="s">
        <v>838</v>
      </c>
      <c r="D742" s="18">
        <v>39934</v>
      </c>
      <c r="E742" s="17" t="s">
        <v>118</v>
      </c>
      <c r="F742" s="19">
        <v>47</v>
      </c>
      <c r="G742" s="17">
        <v>33</v>
      </c>
      <c r="H742" s="17">
        <v>8</v>
      </c>
      <c r="I742" s="20">
        <f t="shared" si="190"/>
        <v>404</v>
      </c>
      <c r="J742" s="21">
        <v>1910.16</v>
      </c>
      <c r="K742" s="18">
        <v>44804</v>
      </c>
      <c r="L742" s="21">
        <v>541.88</v>
      </c>
      <c r="M742" s="21">
        <v>1368.28</v>
      </c>
      <c r="N742" s="21">
        <v>27.09</v>
      </c>
      <c r="O742" s="21">
        <f t="shared" si="191"/>
        <v>13.545</v>
      </c>
      <c r="P742" s="21">
        <v>40.64</v>
      </c>
      <c r="Q742" s="21">
        <v>1354.73</v>
      </c>
      <c r="S742" s="21">
        <f t="shared" ref="S742:S805" si="195">+M742+N742</f>
        <v>1395.37</v>
      </c>
      <c r="T742" s="19">
        <v>47</v>
      </c>
      <c r="U742" s="19">
        <f t="shared" si="192"/>
        <v>0</v>
      </c>
      <c r="V742" s="22">
        <f t="shared" si="193"/>
        <v>0</v>
      </c>
      <c r="W742" s="5">
        <f t="shared" ref="W742:W805" si="196">+I742+8+V742</f>
        <v>412</v>
      </c>
      <c r="X742" s="21">
        <f t="shared" si="187"/>
        <v>3.3868203883495145</v>
      </c>
      <c r="Y742" s="21">
        <f t="shared" si="188"/>
        <v>40.641844660194174</v>
      </c>
      <c r="Z742" s="21">
        <f t="shared" si="194"/>
        <v>1354.7281553398057</v>
      </c>
      <c r="AA742" s="21">
        <f t="shared" si="189"/>
        <v>-1.8446601943651331E-3</v>
      </c>
      <c r="AC742" s="5">
        <v>40.641844660194174</v>
      </c>
      <c r="AD742" s="5">
        <v>0</v>
      </c>
      <c r="AE742" s="5">
        <f t="shared" ref="AE742:AE805" si="197">+AC742+AD742</f>
        <v>40.641844660194174</v>
      </c>
    </row>
    <row r="743" spans="1:31" ht="12.75" customHeight="1" x14ac:dyDescent="0.35">
      <c r="A743" s="17" t="s">
        <v>1856</v>
      </c>
      <c r="B743" s="17" t="s">
        <v>1857</v>
      </c>
      <c r="C743" s="17" t="s">
        <v>1858</v>
      </c>
      <c r="D743" s="18">
        <v>39934</v>
      </c>
      <c r="E743" s="17" t="s">
        <v>118</v>
      </c>
      <c r="F743" s="19">
        <v>47</v>
      </c>
      <c r="G743" s="17">
        <v>33</v>
      </c>
      <c r="H743" s="17">
        <v>8</v>
      </c>
      <c r="I743" s="20">
        <f t="shared" si="190"/>
        <v>404</v>
      </c>
      <c r="J743" s="21">
        <v>8738.9699999999993</v>
      </c>
      <c r="K743" s="18">
        <v>44804</v>
      </c>
      <c r="L743" s="21">
        <v>2479.16</v>
      </c>
      <c r="M743" s="21">
        <v>6259.81</v>
      </c>
      <c r="N743" s="21">
        <v>123.96</v>
      </c>
      <c r="O743" s="21">
        <f t="shared" si="191"/>
        <v>61.98</v>
      </c>
      <c r="P743" s="21">
        <v>185.94</v>
      </c>
      <c r="Q743" s="21">
        <v>6197.83</v>
      </c>
      <c r="S743" s="21">
        <f t="shared" si="195"/>
        <v>6383.77</v>
      </c>
      <c r="T743" s="19">
        <v>47</v>
      </c>
      <c r="U743" s="19">
        <f t="shared" si="192"/>
        <v>0</v>
      </c>
      <c r="V743" s="22">
        <f t="shared" si="193"/>
        <v>0</v>
      </c>
      <c r="W743" s="5">
        <f t="shared" si="196"/>
        <v>412</v>
      </c>
      <c r="X743" s="21">
        <f t="shared" si="187"/>
        <v>15.494587378640778</v>
      </c>
      <c r="Y743" s="21">
        <f t="shared" si="188"/>
        <v>185.93504854368933</v>
      </c>
      <c r="Z743" s="21">
        <f t="shared" si="194"/>
        <v>6197.8349514563115</v>
      </c>
      <c r="AA743" s="21">
        <f t="shared" si="189"/>
        <v>4.9514563115735655E-3</v>
      </c>
      <c r="AC743" s="5">
        <v>185.93504854368933</v>
      </c>
      <c r="AD743" s="5">
        <v>0</v>
      </c>
      <c r="AE743" s="5">
        <f t="shared" si="197"/>
        <v>185.93504854368933</v>
      </c>
    </row>
    <row r="744" spans="1:31" ht="12.75" customHeight="1" x14ac:dyDescent="0.35">
      <c r="A744" s="17" t="s">
        <v>1859</v>
      </c>
      <c r="B744" s="17" t="s">
        <v>1860</v>
      </c>
      <c r="C744" s="17" t="s">
        <v>1861</v>
      </c>
      <c r="D744" s="18">
        <v>39934</v>
      </c>
      <c r="E744" s="17" t="s">
        <v>118</v>
      </c>
      <c r="F744" s="19">
        <v>47</v>
      </c>
      <c r="G744" s="17">
        <v>33</v>
      </c>
      <c r="H744" s="17">
        <v>8</v>
      </c>
      <c r="I744" s="20">
        <f t="shared" si="190"/>
        <v>404</v>
      </c>
      <c r="J744" s="21">
        <v>14628.33</v>
      </c>
      <c r="K744" s="18">
        <v>44804</v>
      </c>
      <c r="L744" s="21">
        <v>4149.87</v>
      </c>
      <c r="M744" s="21">
        <v>10478.459999999999</v>
      </c>
      <c r="N744" s="21">
        <v>207.49</v>
      </c>
      <c r="O744" s="21">
        <f t="shared" si="191"/>
        <v>103.745</v>
      </c>
      <c r="P744" s="21">
        <v>311.24</v>
      </c>
      <c r="Q744" s="21">
        <v>10374.709999999999</v>
      </c>
      <c r="S744" s="21">
        <f t="shared" si="195"/>
        <v>10685.949999999999</v>
      </c>
      <c r="T744" s="19">
        <v>47</v>
      </c>
      <c r="U744" s="19">
        <f t="shared" si="192"/>
        <v>0</v>
      </c>
      <c r="V744" s="22">
        <f t="shared" si="193"/>
        <v>0</v>
      </c>
      <c r="W744" s="5">
        <f t="shared" si="196"/>
        <v>412</v>
      </c>
      <c r="X744" s="21">
        <f t="shared" si="187"/>
        <v>25.936771844660193</v>
      </c>
      <c r="Y744" s="21">
        <f t="shared" si="188"/>
        <v>311.24126213592228</v>
      </c>
      <c r="Z744" s="21">
        <f t="shared" si="194"/>
        <v>10374.708737864077</v>
      </c>
      <c r="AA744" s="21">
        <f t="shared" si="189"/>
        <v>-1.2621359219338046E-3</v>
      </c>
      <c r="AC744" s="5">
        <v>311.24126213592228</v>
      </c>
      <c r="AD744" s="5">
        <v>0</v>
      </c>
      <c r="AE744" s="5">
        <f t="shared" si="197"/>
        <v>311.24126213592228</v>
      </c>
    </row>
    <row r="745" spans="1:31" ht="12.75" customHeight="1" x14ac:dyDescent="0.35">
      <c r="A745" s="17" t="s">
        <v>1862</v>
      </c>
      <c r="B745" s="17" t="s">
        <v>1863</v>
      </c>
      <c r="C745" s="17" t="s">
        <v>1864</v>
      </c>
      <c r="D745" s="18">
        <v>39934</v>
      </c>
      <c r="E745" s="17" t="s">
        <v>118</v>
      </c>
      <c r="F745" s="19">
        <v>47</v>
      </c>
      <c r="G745" s="17">
        <v>33</v>
      </c>
      <c r="H745" s="17">
        <v>8</v>
      </c>
      <c r="I745" s="20">
        <f t="shared" si="190"/>
        <v>404</v>
      </c>
      <c r="J745" s="21">
        <v>4672.9399999999996</v>
      </c>
      <c r="K745" s="18">
        <v>44804</v>
      </c>
      <c r="L745" s="21">
        <v>1325.72</v>
      </c>
      <c r="M745" s="21">
        <v>3347.22</v>
      </c>
      <c r="N745" s="21">
        <v>66.28</v>
      </c>
      <c r="O745" s="21">
        <f t="shared" si="191"/>
        <v>33.14</v>
      </c>
      <c r="P745" s="21">
        <v>99.43</v>
      </c>
      <c r="Q745" s="21">
        <v>3314.07</v>
      </c>
      <c r="S745" s="21">
        <f t="shared" si="195"/>
        <v>3413.5</v>
      </c>
      <c r="T745" s="19">
        <v>47</v>
      </c>
      <c r="U745" s="19">
        <f t="shared" si="192"/>
        <v>0</v>
      </c>
      <c r="V745" s="22">
        <f t="shared" si="193"/>
        <v>0</v>
      </c>
      <c r="W745" s="5">
        <f t="shared" si="196"/>
        <v>412</v>
      </c>
      <c r="X745" s="21">
        <f t="shared" ref="X745:X808" si="198">+S745/W745</f>
        <v>8.2851941747572813</v>
      </c>
      <c r="Y745" s="21">
        <f t="shared" ref="Y745:Y808" si="199">+X745*12</f>
        <v>99.422330097087382</v>
      </c>
      <c r="Z745" s="21">
        <f t="shared" si="194"/>
        <v>3314.0776699029125</v>
      </c>
      <c r="AA745" s="21">
        <f t="shared" si="189"/>
        <v>7.6699029123119544E-3</v>
      </c>
      <c r="AC745" s="5">
        <v>99.422330097087382</v>
      </c>
      <c r="AD745" s="5">
        <v>0</v>
      </c>
      <c r="AE745" s="5">
        <f t="shared" si="197"/>
        <v>99.422330097087382</v>
      </c>
    </row>
    <row r="746" spans="1:31" ht="12.75" customHeight="1" x14ac:dyDescent="0.35">
      <c r="A746" s="17" t="s">
        <v>1865</v>
      </c>
      <c r="B746" s="17" t="s">
        <v>1866</v>
      </c>
      <c r="C746" s="17" t="s">
        <v>1867</v>
      </c>
      <c r="D746" s="18">
        <v>39934</v>
      </c>
      <c r="E746" s="17" t="s">
        <v>118</v>
      </c>
      <c r="F746" s="19">
        <v>47</v>
      </c>
      <c r="G746" s="17">
        <v>33</v>
      </c>
      <c r="H746" s="17">
        <v>8</v>
      </c>
      <c r="I746" s="20">
        <f t="shared" si="190"/>
        <v>404</v>
      </c>
      <c r="J746" s="21">
        <v>12155.54</v>
      </c>
      <c r="K746" s="18">
        <v>44804</v>
      </c>
      <c r="L746" s="21">
        <v>3448.35</v>
      </c>
      <c r="M746" s="21">
        <v>8707.19</v>
      </c>
      <c r="N746" s="21">
        <v>172.42</v>
      </c>
      <c r="O746" s="21">
        <f t="shared" si="191"/>
        <v>86.21</v>
      </c>
      <c r="P746" s="21">
        <v>258.63</v>
      </c>
      <c r="Q746" s="21">
        <v>8620.98</v>
      </c>
      <c r="S746" s="21">
        <f t="shared" si="195"/>
        <v>8879.61</v>
      </c>
      <c r="T746" s="19">
        <v>47</v>
      </c>
      <c r="U746" s="19">
        <f t="shared" si="192"/>
        <v>0</v>
      </c>
      <c r="V746" s="22">
        <f t="shared" si="193"/>
        <v>0</v>
      </c>
      <c r="W746" s="5">
        <f t="shared" si="196"/>
        <v>412</v>
      </c>
      <c r="X746" s="21">
        <f t="shared" si="198"/>
        <v>21.552451456310681</v>
      </c>
      <c r="Y746" s="21">
        <f t="shared" si="199"/>
        <v>258.62941747572819</v>
      </c>
      <c r="Z746" s="21">
        <f t="shared" si="194"/>
        <v>8620.9805825242729</v>
      </c>
      <c r="AA746" s="21">
        <f t="shared" ref="AA746:AA809" si="200">+Z746-Q746</f>
        <v>5.8252427334082313E-4</v>
      </c>
      <c r="AC746" s="5">
        <v>258.62941747572819</v>
      </c>
      <c r="AD746" s="5">
        <v>0</v>
      </c>
      <c r="AE746" s="5">
        <f t="shared" si="197"/>
        <v>258.62941747572819</v>
      </c>
    </row>
    <row r="747" spans="1:31" ht="12.75" customHeight="1" x14ac:dyDescent="0.35">
      <c r="A747" s="17" t="s">
        <v>1868</v>
      </c>
      <c r="B747" s="17" t="s">
        <v>1869</v>
      </c>
      <c r="C747" s="17" t="s">
        <v>936</v>
      </c>
      <c r="D747" s="18">
        <v>39934</v>
      </c>
      <c r="E747" s="17" t="s">
        <v>118</v>
      </c>
      <c r="F747" s="19">
        <v>47</v>
      </c>
      <c r="G747" s="17">
        <v>33</v>
      </c>
      <c r="H747" s="17">
        <v>8</v>
      </c>
      <c r="I747" s="20">
        <f t="shared" si="190"/>
        <v>404</v>
      </c>
      <c r="J747" s="21">
        <v>4376</v>
      </c>
      <c r="K747" s="18">
        <v>44804</v>
      </c>
      <c r="L747" s="21">
        <v>1241.47</v>
      </c>
      <c r="M747" s="21">
        <v>3134.53</v>
      </c>
      <c r="N747" s="21">
        <v>62.07</v>
      </c>
      <c r="O747" s="21">
        <f t="shared" si="191"/>
        <v>31.035</v>
      </c>
      <c r="P747" s="21">
        <v>93.11</v>
      </c>
      <c r="Q747" s="21">
        <v>3103.49</v>
      </c>
      <c r="S747" s="21">
        <f t="shared" si="195"/>
        <v>3196.6000000000004</v>
      </c>
      <c r="T747" s="19">
        <v>47</v>
      </c>
      <c r="U747" s="19">
        <f t="shared" si="192"/>
        <v>0</v>
      </c>
      <c r="V747" s="22">
        <f t="shared" si="193"/>
        <v>0</v>
      </c>
      <c r="W747" s="5">
        <f t="shared" si="196"/>
        <v>412</v>
      </c>
      <c r="X747" s="21">
        <f t="shared" si="198"/>
        <v>7.7587378640776707</v>
      </c>
      <c r="Y747" s="21">
        <f t="shared" si="199"/>
        <v>93.104854368932052</v>
      </c>
      <c r="Z747" s="21">
        <f t="shared" si="194"/>
        <v>3103.4951456310682</v>
      </c>
      <c r="AA747" s="21">
        <f t="shared" si="200"/>
        <v>5.1456310684443451E-3</v>
      </c>
      <c r="AC747" s="5">
        <v>93.104854368932052</v>
      </c>
      <c r="AD747" s="5">
        <v>0</v>
      </c>
      <c r="AE747" s="5">
        <f t="shared" si="197"/>
        <v>93.104854368932052</v>
      </c>
    </row>
    <row r="748" spans="1:31" ht="12.75" customHeight="1" x14ac:dyDescent="0.35">
      <c r="A748" s="17" t="s">
        <v>1870</v>
      </c>
      <c r="B748" s="17" t="s">
        <v>1871</v>
      </c>
      <c r="C748" s="17" t="s">
        <v>1819</v>
      </c>
      <c r="D748" s="18">
        <v>39934</v>
      </c>
      <c r="E748" s="17" t="s">
        <v>118</v>
      </c>
      <c r="F748" s="19">
        <v>47</v>
      </c>
      <c r="G748" s="17">
        <v>33</v>
      </c>
      <c r="H748" s="17">
        <v>8</v>
      </c>
      <c r="I748" s="20">
        <f t="shared" si="190"/>
        <v>404</v>
      </c>
      <c r="J748" s="21">
        <v>9314.6200000000008</v>
      </c>
      <c r="K748" s="18">
        <v>44804</v>
      </c>
      <c r="L748" s="21">
        <v>2642.41</v>
      </c>
      <c r="M748" s="21">
        <v>6672.21</v>
      </c>
      <c r="N748" s="21">
        <v>132.12</v>
      </c>
      <c r="O748" s="21">
        <f t="shared" si="191"/>
        <v>66.06</v>
      </c>
      <c r="P748" s="21">
        <v>198.18</v>
      </c>
      <c r="Q748" s="21">
        <v>6606.15</v>
      </c>
      <c r="S748" s="21">
        <f t="shared" si="195"/>
        <v>6804.33</v>
      </c>
      <c r="T748" s="19">
        <v>47</v>
      </c>
      <c r="U748" s="19">
        <f t="shared" si="192"/>
        <v>0</v>
      </c>
      <c r="V748" s="22">
        <f t="shared" si="193"/>
        <v>0</v>
      </c>
      <c r="W748" s="5">
        <f t="shared" si="196"/>
        <v>412</v>
      </c>
      <c r="X748" s="21">
        <f t="shared" si="198"/>
        <v>16.515364077669904</v>
      </c>
      <c r="Y748" s="21">
        <f t="shared" si="199"/>
        <v>198.18436893203886</v>
      </c>
      <c r="Z748" s="21">
        <f t="shared" si="194"/>
        <v>6606.1456310679614</v>
      </c>
      <c r="AA748" s="21">
        <f t="shared" si="200"/>
        <v>-4.3689320382327423E-3</v>
      </c>
      <c r="AC748" s="5">
        <v>198.18436893203886</v>
      </c>
      <c r="AD748" s="5">
        <v>0</v>
      </c>
      <c r="AE748" s="5">
        <f t="shared" si="197"/>
        <v>198.18436893203886</v>
      </c>
    </row>
    <row r="749" spans="1:31" ht="12.75" customHeight="1" x14ac:dyDescent="0.35">
      <c r="A749" s="17" t="s">
        <v>1872</v>
      </c>
      <c r="B749" s="17" t="s">
        <v>1873</v>
      </c>
      <c r="C749" s="17" t="s">
        <v>1118</v>
      </c>
      <c r="D749" s="18">
        <v>39934</v>
      </c>
      <c r="E749" s="17" t="s">
        <v>118</v>
      </c>
      <c r="F749" s="19">
        <v>47</v>
      </c>
      <c r="G749" s="17">
        <v>33</v>
      </c>
      <c r="H749" s="17">
        <v>8</v>
      </c>
      <c r="I749" s="20">
        <f t="shared" si="190"/>
        <v>404</v>
      </c>
      <c r="J749" s="21">
        <v>78676.75</v>
      </c>
      <c r="K749" s="18">
        <v>44804</v>
      </c>
      <c r="L749" s="21">
        <v>22319.61</v>
      </c>
      <c r="M749" s="21">
        <v>56357.14</v>
      </c>
      <c r="N749" s="21">
        <v>1115.98</v>
      </c>
      <c r="O749" s="21">
        <f t="shared" si="191"/>
        <v>557.99</v>
      </c>
      <c r="P749" s="21">
        <v>1673.97</v>
      </c>
      <c r="Q749" s="21">
        <v>55799.15</v>
      </c>
      <c r="S749" s="21">
        <f t="shared" si="195"/>
        <v>57473.120000000003</v>
      </c>
      <c r="T749" s="19">
        <v>47</v>
      </c>
      <c r="U749" s="19">
        <f t="shared" si="192"/>
        <v>0</v>
      </c>
      <c r="V749" s="22">
        <f t="shared" si="193"/>
        <v>0</v>
      </c>
      <c r="W749" s="5">
        <f t="shared" si="196"/>
        <v>412</v>
      </c>
      <c r="X749" s="21">
        <f t="shared" si="198"/>
        <v>139.4978640776699</v>
      </c>
      <c r="Y749" s="21">
        <f t="shared" si="199"/>
        <v>1673.9743689320389</v>
      </c>
      <c r="Z749" s="21">
        <f t="shared" si="194"/>
        <v>55799.145631067964</v>
      </c>
      <c r="AA749" s="21">
        <f t="shared" si="200"/>
        <v>-4.3689320373232476E-3</v>
      </c>
      <c r="AC749" s="5">
        <v>1673.9743689320389</v>
      </c>
      <c r="AD749" s="5">
        <v>0</v>
      </c>
      <c r="AE749" s="5">
        <f t="shared" si="197"/>
        <v>1673.9743689320389</v>
      </c>
    </row>
    <row r="750" spans="1:31" ht="12.75" customHeight="1" x14ac:dyDescent="0.35">
      <c r="A750" s="17" t="s">
        <v>1874</v>
      </c>
      <c r="B750" s="17" t="s">
        <v>1875</v>
      </c>
      <c r="C750" s="17" t="s">
        <v>1263</v>
      </c>
      <c r="D750" s="18">
        <v>39934</v>
      </c>
      <c r="E750" s="17" t="s">
        <v>118</v>
      </c>
      <c r="F750" s="19">
        <v>47</v>
      </c>
      <c r="G750" s="17">
        <v>33</v>
      </c>
      <c r="H750" s="17">
        <v>8</v>
      </c>
      <c r="I750" s="20">
        <f t="shared" si="190"/>
        <v>404</v>
      </c>
      <c r="J750" s="21">
        <v>3043.57</v>
      </c>
      <c r="K750" s="18">
        <v>44804</v>
      </c>
      <c r="L750" s="21">
        <v>863.47</v>
      </c>
      <c r="M750" s="21">
        <v>2180.1</v>
      </c>
      <c r="N750" s="21">
        <v>43.17</v>
      </c>
      <c r="O750" s="21">
        <f t="shared" si="191"/>
        <v>21.585000000000001</v>
      </c>
      <c r="P750" s="21">
        <v>64.760000000000005</v>
      </c>
      <c r="Q750" s="21">
        <v>2158.5100000000002</v>
      </c>
      <c r="S750" s="21">
        <f t="shared" si="195"/>
        <v>2223.27</v>
      </c>
      <c r="T750" s="19">
        <v>47</v>
      </c>
      <c r="U750" s="19">
        <f t="shared" si="192"/>
        <v>0</v>
      </c>
      <c r="V750" s="22">
        <f t="shared" si="193"/>
        <v>0</v>
      </c>
      <c r="W750" s="5">
        <f t="shared" si="196"/>
        <v>412</v>
      </c>
      <c r="X750" s="21">
        <f t="shared" si="198"/>
        <v>5.3962864077669899</v>
      </c>
      <c r="Y750" s="21">
        <f t="shared" si="199"/>
        <v>64.755436893203878</v>
      </c>
      <c r="Z750" s="21">
        <f t="shared" si="194"/>
        <v>2158.5145631067962</v>
      </c>
      <c r="AA750" s="21">
        <f t="shared" si="200"/>
        <v>4.5631067960130167E-3</v>
      </c>
      <c r="AC750" s="5">
        <v>64.755436893203878</v>
      </c>
      <c r="AD750" s="5">
        <v>0</v>
      </c>
      <c r="AE750" s="5">
        <f t="shared" si="197"/>
        <v>64.755436893203878</v>
      </c>
    </row>
    <row r="751" spans="1:31" ht="12.75" customHeight="1" x14ac:dyDescent="0.35">
      <c r="A751" s="17" t="s">
        <v>1876</v>
      </c>
      <c r="B751" s="17" t="s">
        <v>1877</v>
      </c>
      <c r="C751" s="17" t="s">
        <v>1878</v>
      </c>
      <c r="D751" s="18">
        <v>39934</v>
      </c>
      <c r="E751" s="17" t="s">
        <v>118</v>
      </c>
      <c r="F751" s="19">
        <v>47</v>
      </c>
      <c r="G751" s="17">
        <v>33</v>
      </c>
      <c r="H751" s="17">
        <v>8</v>
      </c>
      <c r="I751" s="20">
        <f t="shared" si="190"/>
        <v>404</v>
      </c>
      <c r="J751" s="21">
        <v>3195.17</v>
      </c>
      <c r="K751" s="18">
        <v>44804</v>
      </c>
      <c r="L751" s="21">
        <v>906.41</v>
      </c>
      <c r="M751" s="21">
        <v>2288.7600000000002</v>
      </c>
      <c r="N751" s="21">
        <v>45.32</v>
      </c>
      <c r="O751" s="21">
        <f t="shared" si="191"/>
        <v>22.66</v>
      </c>
      <c r="P751" s="21">
        <v>67.98</v>
      </c>
      <c r="Q751" s="21">
        <v>2266.1</v>
      </c>
      <c r="S751" s="21">
        <f t="shared" si="195"/>
        <v>2334.0800000000004</v>
      </c>
      <c r="T751" s="19">
        <v>47</v>
      </c>
      <c r="U751" s="19">
        <f t="shared" si="192"/>
        <v>0</v>
      </c>
      <c r="V751" s="22">
        <f t="shared" si="193"/>
        <v>0</v>
      </c>
      <c r="W751" s="5">
        <f t="shared" si="196"/>
        <v>412</v>
      </c>
      <c r="X751" s="21">
        <f t="shared" si="198"/>
        <v>5.6652427184466028</v>
      </c>
      <c r="Y751" s="21">
        <f t="shared" si="199"/>
        <v>67.982912621359233</v>
      </c>
      <c r="Z751" s="21">
        <f t="shared" si="194"/>
        <v>2266.0970873786409</v>
      </c>
      <c r="AA751" s="21">
        <f t="shared" si="200"/>
        <v>-2.9126213589734107E-3</v>
      </c>
      <c r="AC751" s="5">
        <v>67.982912621359233</v>
      </c>
      <c r="AD751" s="5">
        <v>0</v>
      </c>
      <c r="AE751" s="5">
        <f t="shared" si="197"/>
        <v>67.982912621359233</v>
      </c>
    </row>
    <row r="752" spans="1:31" ht="12.75" customHeight="1" x14ac:dyDescent="0.35">
      <c r="A752" s="17" t="s">
        <v>1879</v>
      </c>
      <c r="B752" s="17" t="s">
        <v>1880</v>
      </c>
      <c r="C752" s="17" t="s">
        <v>1881</v>
      </c>
      <c r="D752" s="18">
        <v>39934</v>
      </c>
      <c r="E752" s="17" t="s">
        <v>118</v>
      </c>
      <c r="F752" s="19">
        <v>47</v>
      </c>
      <c r="G752" s="17">
        <v>33</v>
      </c>
      <c r="H752" s="17">
        <v>8</v>
      </c>
      <c r="I752" s="20">
        <f t="shared" si="190"/>
        <v>404</v>
      </c>
      <c r="J752" s="21">
        <v>7734.4</v>
      </c>
      <c r="K752" s="18">
        <v>44804</v>
      </c>
      <c r="L752" s="21">
        <v>2194.13</v>
      </c>
      <c r="M752" s="21">
        <v>5540.27</v>
      </c>
      <c r="N752" s="21">
        <v>109.7</v>
      </c>
      <c r="O752" s="21">
        <f t="shared" si="191"/>
        <v>54.85</v>
      </c>
      <c r="P752" s="21">
        <v>164.56</v>
      </c>
      <c r="Q752" s="21">
        <v>5485.41</v>
      </c>
      <c r="S752" s="21">
        <f t="shared" si="195"/>
        <v>5649.97</v>
      </c>
      <c r="T752" s="19">
        <v>47</v>
      </c>
      <c r="U752" s="19">
        <f t="shared" si="192"/>
        <v>0</v>
      </c>
      <c r="V752" s="22">
        <f t="shared" si="193"/>
        <v>0</v>
      </c>
      <c r="W752" s="5">
        <f t="shared" si="196"/>
        <v>412</v>
      </c>
      <c r="X752" s="21">
        <f t="shared" si="198"/>
        <v>13.713519417475728</v>
      </c>
      <c r="Y752" s="21">
        <f t="shared" si="199"/>
        <v>164.56223300970873</v>
      </c>
      <c r="Z752" s="21">
        <f t="shared" si="194"/>
        <v>5485.4077669902917</v>
      </c>
      <c r="AA752" s="21">
        <f t="shared" si="200"/>
        <v>-2.2330097081066924E-3</v>
      </c>
      <c r="AC752" s="5">
        <v>164.56223300970873</v>
      </c>
      <c r="AD752" s="5">
        <v>0</v>
      </c>
      <c r="AE752" s="5">
        <f t="shared" si="197"/>
        <v>164.56223300970873</v>
      </c>
    </row>
    <row r="753" spans="1:31" ht="12.75" customHeight="1" x14ac:dyDescent="0.35">
      <c r="A753" s="17" t="s">
        <v>1882</v>
      </c>
      <c r="B753" s="17" t="s">
        <v>1883</v>
      </c>
      <c r="C753" s="17" t="s">
        <v>1884</v>
      </c>
      <c r="D753" s="18">
        <v>39934</v>
      </c>
      <c r="E753" s="17" t="s">
        <v>118</v>
      </c>
      <c r="F753" s="19">
        <v>47</v>
      </c>
      <c r="G753" s="17">
        <v>33</v>
      </c>
      <c r="H753" s="17">
        <v>8</v>
      </c>
      <c r="I753" s="20">
        <f t="shared" si="190"/>
        <v>404</v>
      </c>
      <c r="J753" s="21">
        <v>1076.6300000000001</v>
      </c>
      <c r="K753" s="18">
        <v>44804</v>
      </c>
      <c r="L753" s="21">
        <v>305.47000000000003</v>
      </c>
      <c r="M753" s="21">
        <v>771.16</v>
      </c>
      <c r="N753" s="21">
        <v>15.27</v>
      </c>
      <c r="O753" s="21">
        <f t="shared" si="191"/>
        <v>7.6349999999999998</v>
      </c>
      <c r="P753" s="21">
        <v>22.91</v>
      </c>
      <c r="Q753" s="21">
        <v>763.52</v>
      </c>
      <c r="S753" s="21">
        <f t="shared" si="195"/>
        <v>786.43</v>
      </c>
      <c r="T753" s="19">
        <v>47</v>
      </c>
      <c r="U753" s="19">
        <f t="shared" si="192"/>
        <v>0</v>
      </c>
      <c r="V753" s="22">
        <f t="shared" si="193"/>
        <v>0</v>
      </c>
      <c r="W753" s="5">
        <f t="shared" si="196"/>
        <v>412</v>
      </c>
      <c r="X753" s="21">
        <f t="shared" si="198"/>
        <v>1.9088106796116504</v>
      </c>
      <c r="Y753" s="21">
        <f t="shared" si="199"/>
        <v>22.905728155339805</v>
      </c>
      <c r="Z753" s="21">
        <f t="shared" si="194"/>
        <v>763.52427184466012</v>
      </c>
      <c r="AA753" s="21">
        <f t="shared" si="200"/>
        <v>4.271844660138413E-3</v>
      </c>
      <c r="AC753" s="5">
        <v>22.905728155339805</v>
      </c>
      <c r="AD753" s="5">
        <v>0</v>
      </c>
      <c r="AE753" s="5">
        <f t="shared" si="197"/>
        <v>22.905728155339805</v>
      </c>
    </row>
    <row r="754" spans="1:31" ht="12.75" customHeight="1" x14ac:dyDescent="0.35">
      <c r="A754" s="17" t="s">
        <v>1885</v>
      </c>
      <c r="B754" s="17" t="s">
        <v>1886</v>
      </c>
      <c r="C754" s="17" t="s">
        <v>1499</v>
      </c>
      <c r="D754" s="18">
        <v>39995</v>
      </c>
      <c r="E754" s="17" t="s">
        <v>118</v>
      </c>
      <c r="F754" s="19">
        <v>50</v>
      </c>
      <c r="G754" s="17">
        <v>36</v>
      </c>
      <c r="H754" s="17">
        <v>10</v>
      </c>
      <c r="I754" s="20">
        <f t="shared" si="190"/>
        <v>442</v>
      </c>
      <c r="J754" s="21">
        <v>8802</v>
      </c>
      <c r="K754" s="18">
        <v>44804</v>
      </c>
      <c r="L754" s="21">
        <v>2317.86</v>
      </c>
      <c r="M754" s="21">
        <v>6484.14</v>
      </c>
      <c r="N754" s="21">
        <v>117.36</v>
      </c>
      <c r="O754" s="21">
        <f t="shared" si="191"/>
        <v>58.68</v>
      </c>
      <c r="P754" s="21">
        <v>176.04</v>
      </c>
      <c r="Q754" s="21">
        <v>6425.46</v>
      </c>
      <c r="S754" s="21">
        <f t="shared" si="195"/>
        <v>6601.5</v>
      </c>
      <c r="T754" s="19">
        <v>62.5</v>
      </c>
      <c r="U754" s="19">
        <f t="shared" si="192"/>
        <v>12.5</v>
      </c>
      <c r="V754" s="22">
        <f t="shared" si="193"/>
        <v>150</v>
      </c>
      <c r="W754" s="5">
        <f t="shared" si="196"/>
        <v>600</v>
      </c>
      <c r="X754" s="21">
        <f t="shared" si="198"/>
        <v>11.0025</v>
      </c>
      <c r="Y754" s="21">
        <f t="shared" si="199"/>
        <v>132.03</v>
      </c>
      <c r="Z754" s="21">
        <f t="shared" si="194"/>
        <v>6469.47</v>
      </c>
      <c r="AA754" s="21">
        <f t="shared" si="200"/>
        <v>44.010000000000218</v>
      </c>
      <c r="AC754" s="5">
        <v>132.03</v>
      </c>
      <c r="AD754" s="5">
        <v>0</v>
      </c>
      <c r="AE754" s="5">
        <f t="shared" si="197"/>
        <v>132.03</v>
      </c>
    </row>
    <row r="755" spans="1:31" ht="12.75" customHeight="1" x14ac:dyDescent="0.35">
      <c r="A755" s="17" t="s">
        <v>1887</v>
      </c>
      <c r="B755" s="17" t="s">
        <v>1888</v>
      </c>
      <c r="C755" s="17" t="s">
        <v>1342</v>
      </c>
      <c r="D755" s="18">
        <v>39995</v>
      </c>
      <c r="E755" s="17" t="s">
        <v>118</v>
      </c>
      <c r="F755" s="19">
        <v>50</v>
      </c>
      <c r="G755" s="17">
        <v>36</v>
      </c>
      <c r="H755" s="17">
        <v>10</v>
      </c>
      <c r="I755" s="20">
        <f t="shared" si="190"/>
        <v>442</v>
      </c>
      <c r="J755" s="21">
        <v>1700</v>
      </c>
      <c r="K755" s="18">
        <v>44804</v>
      </c>
      <c r="L755" s="21">
        <v>447.66</v>
      </c>
      <c r="M755" s="21">
        <v>1252.3399999999999</v>
      </c>
      <c r="N755" s="21">
        <v>22.66</v>
      </c>
      <c r="O755" s="21">
        <f t="shared" si="191"/>
        <v>11.33</v>
      </c>
      <c r="P755" s="21">
        <v>34</v>
      </c>
      <c r="Q755" s="21">
        <v>1241</v>
      </c>
      <c r="S755" s="21">
        <f t="shared" si="195"/>
        <v>1275</v>
      </c>
      <c r="T755" s="19">
        <v>62.5</v>
      </c>
      <c r="U755" s="19">
        <f t="shared" si="192"/>
        <v>12.5</v>
      </c>
      <c r="V755" s="22">
        <f t="shared" si="193"/>
        <v>150</v>
      </c>
      <c r="W755" s="5">
        <f t="shared" si="196"/>
        <v>600</v>
      </c>
      <c r="X755" s="21">
        <f t="shared" si="198"/>
        <v>2.125</v>
      </c>
      <c r="Y755" s="21">
        <f t="shared" si="199"/>
        <v>25.5</v>
      </c>
      <c r="Z755" s="21">
        <f t="shared" si="194"/>
        <v>1249.5</v>
      </c>
      <c r="AA755" s="21">
        <f t="shared" si="200"/>
        <v>8.5</v>
      </c>
      <c r="AC755" s="5">
        <v>25.5</v>
      </c>
      <c r="AD755" s="5">
        <v>0</v>
      </c>
      <c r="AE755" s="5">
        <f t="shared" si="197"/>
        <v>25.5</v>
      </c>
    </row>
    <row r="756" spans="1:31" ht="12.75" customHeight="1" x14ac:dyDescent="0.35">
      <c r="A756" s="17" t="s">
        <v>1889</v>
      </c>
      <c r="B756" s="17" t="s">
        <v>1890</v>
      </c>
      <c r="C756" s="17" t="s">
        <v>838</v>
      </c>
      <c r="D756" s="18">
        <v>39995</v>
      </c>
      <c r="E756" s="17" t="s">
        <v>118</v>
      </c>
      <c r="F756" s="19">
        <v>50</v>
      </c>
      <c r="G756" s="17">
        <v>36</v>
      </c>
      <c r="H756" s="17">
        <v>10</v>
      </c>
      <c r="I756" s="20">
        <f t="shared" si="190"/>
        <v>442</v>
      </c>
      <c r="J756" s="21">
        <v>800</v>
      </c>
      <c r="K756" s="18">
        <v>44804</v>
      </c>
      <c r="L756" s="21">
        <v>210.66</v>
      </c>
      <c r="M756" s="21">
        <v>589.34</v>
      </c>
      <c r="N756" s="21">
        <v>10.66</v>
      </c>
      <c r="O756" s="21">
        <f t="shared" si="191"/>
        <v>5.33</v>
      </c>
      <c r="P756" s="21">
        <v>16</v>
      </c>
      <c r="Q756" s="21">
        <v>584</v>
      </c>
      <c r="S756" s="21">
        <f t="shared" si="195"/>
        <v>600</v>
      </c>
      <c r="T756" s="19">
        <v>62.5</v>
      </c>
      <c r="U756" s="19">
        <f t="shared" si="192"/>
        <v>12.5</v>
      </c>
      <c r="V756" s="22">
        <f t="shared" si="193"/>
        <v>150</v>
      </c>
      <c r="W756" s="5">
        <f t="shared" si="196"/>
        <v>600</v>
      </c>
      <c r="X756" s="21">
        <f t="shared" si="198"/>
        <v>1</v>
      </c>
      <c r="Y756" s="21">
        <f t="shared" si="199"/>
        <v>12</v>
      </c>
      <c r="Z756" s="21">
        <f t="shared" si="194"/>
        <v>588</v>
      </c>
      <c r="AA756" s="21">
        <f t="shared" si="200"/>
        <v>4</v>
      </c>
      <c r="AC756" s="5">
        <v>12</v>
      </c>
      <c r="AD756" s="5">
        <v>0</v>
      </c>
      <c r="AE756" s="5">
        <f t="shared" si="197"/>
        <v>12</v>
      </c>
    </row>
    <row r="757" spans="1:31" ht="12.75" customHeight="1" x14ac:dyDescent="0.35">
      <c r="A757" s="17" t="s">
        <v>1891</v>
      </c>
      <c r="B757" s="17" t="s">
        <v>1892</v>
      </c>
      <c r="C757" s="17" t="s">
        <v>843</v>
      </c>
      <c r="D757" s="18">
        <v>39995</v>
      </c>
      <c r="E757" s="17" t="s">
        <v>118</v>
      </c>
      <c r="F757" s="19">
        <v>50</v>
      </c>
      <c r="G757" s="17">
        <v>36</v>
      </c>
      <c r="H757" s="17">
        <v>10</v>
      </c>
      <c r="I757" s="20">
        <f t="shared" si="190"/>
        <v>442</v>
      </c>
      <c r="J757" s="21">
        <v>3250</v>
      </c>
      <c r="K757" s="18">
        <v>44804</v>
      </c>
      <c r="L757" s="21">
        <v>855.84</v>
      </c>
      <c r="M757" s="21">
        <v>2394.16</v>
      </c>
      <c r="N757" s="21">
        <v>43.33</v>
      </c>
      <c r="O757" s="21">
        <f t="shared" si="191"/>
        <v>21.664999999999999</v>
      </c>
      <c r="P757" s="21">
        <v>65</v>
      </c>
      <c r="Q757" s="21">
        <v>2372.4899999999998</v>
      </c>
      <c r="S757" s="21">
        <f t="shared" si="195"/>
        <v>2437.4899999999998</v>
      </c>
      <c r="T757" s="19">
        <v>62.5</v>
      </c>
      <c r="U757" s="19">
        <f t="shared" si="192"/>
        <v>12.5</v>
      </c>
      <c r="V757" s="22">
        <f t="shared" si="193"/>
        <v>150</v>
      </c>
      <c r="W757" s="5">
        <f t="shared" si="196"/>
        <v>600</v>
      </c>
      <c r="X757" s="21">
        <f t="shared" si="198"/>
        <v>4.0624833333333328</v>
      </c>
      <c r="Y757" s="21">
        <f t="shared" si="199"/>
        <v>48.749799999999993</v>
      </c>
      <c r="Z757" s="21">
        <f t="shared" si="194"/>
        <v>2388.7401999999997</v>
      </c>
      <c r="AA757" s="21">
        <f t="shared" si="200"/>
        <v>16.25019999999995</v>
      </c>
      <c r="AC757" s="5">
        <v>48.749799999999993</v>
      </c>
      <c r="AD757" s="5">
        <v>0</v>
      </c>
      <c r="AE757" s="5">
        <f t="shared" si="197"/>
        <v>48.749799999999993</v>
      </c>
    </row>
    <row r="758" spans="1:31" ht="12.75" customHeight="1" x14ac:dyDescent="0.35">
      <c r="A758" s="17" t="s">
        <v>1893</v>
      </c>
      <c r="B758" s="17" t="s">
        <v>1894</v>
      </c>
      <c r="C758" s="17" t="s">
        <v>1081</v>
      </c>
      <c r="D758" s="18">
        <v>39995</v>
      </c>
      <c r="E758" s="17" t="s">
        <v>118</v>
      </c>
      <c r="F758" s="19">
        <v>50</v>
      </c>
      <c r="G758" s="17">
        <v>36</v>
      </c>
      <c r="H758" s="17">
        <v>10</v>
      </c>
      <c r="I758" s="20">
        <f t="shared" si="190"/>
        <v>442</v>
      </c>
      <c r="J758" s="21">
        <v>9200</v>
      </c>
      <c r="K758" s="18">
        <v>44804</v>
      </c>
      <c r="L758" s="21">
        <v>2422.66</v>
      </c>
      <c r="M758" s="21">
        <v>6777.34</v>
      </c>
      <c r="N758" s="21">
        <v>122.66</v>
      </c>
      <c r="O758" s="21">
        <f t="shared" si="191"/>
        <v>61.33</v>
      </c>
      <c r="P758" s="21">
        <v>184</v>
      </c>
      <c r="Q758" s="21">
        <v>6716</v>
      </c>
      <c r="S758" s="21">
        <f t="shared" si="195"/>
        <v>6900</v>
      </c>
      <c r="T758" s="19">
        <v>62.5</v>
      </c>
      <c r="U758" s="19">
        <f t="shared" si="192"/>
        <v>12.5</v>
      </c>
      <c r="V758" s="22">
        <f t="shared" si="193"/>
        <v>150</v>
      </c>
      <c r="W758" s="5">
        <f t="shared" si="196"/>
        <v>600</v>
      </c>
      <c r="X758" s="21">
        <f t="shared" si="198"/>
        <v>11.5</v>
      </c>
      <c r="Y758" s="21">
        <f t="shared" si="199"/>
        <v>138</v>
      </c>
      <c r="Z758" s="21">
        <f t="shared" si="194"/>
        <v>6762</v>
      </c>
      <c r="AA758" s="21">
        <f t="shared" si="200"/>
        <v>46</v>
      </c>
      <c r="AC758" s="5">
        <v>138</v>
      </c>
      <c r="AD758" s="5">
        <v>0</v>
      </c>
      <c r="AE758" s="5">
        <f t="shared" si="197"/>
        <v>138</v>
      </c>
    </row>
    <row r="759" spans="1:31" ht="12.75" customHeight="1" x14ac:dyDescent="0.35">
      <c r="A759" s="17" t="s">
        <v>1895</v>
      </c>
      <c r="B759" s="17" t="s">
        <v>1896</v>
      </c>
      <c r="C759" s="17" t="s">
        <v>1897</v>
      </c>
      <c r="D759" s="18">
        <v>39995</v>
      </c>
      <c r="E759" s="17" t="s">
        <v>118</v>
      </c>
      <c r="F759" s="19">
        <v>50</v>
      </c>
      <c r="G759" s="17">
        <v>36</v>
      </c>
      <c r="H759" s="17">
        <v>10</v>
      </c>
      <c r="I759" s="20">
        <f t="shared" si="190"/>
        <v>442</v>
      </c>
      <c r="J759" s="21">
        <v>1925</v>
      </c>
      <c r="K759" s="18">
        <v>44804</v>
      </c>
      <c r="L759" s="21">
        <v>506.92</v>
      </c>
      <c r="M759" s="21">
        <v>1418.08</v>
      </c>
      <c r="N759" s="21">
        <v>25.66</v>
      </c>
      <c r="O759" s="21">
        <f t="shared" si="191"/>
        <v>12.83</v>
      </c>
      <c r="P759" s="21">
        <v>38.5</v>
      </c>
      <c r="Q759" s="21">
        <v>1405.24</v>
      </c>
      <c r="S759" s="21">
        <f t="shared" si="195"/>
        <v>1443.74</v>
      </c>
      <c r="T759" s="19">
        <v>62.5</v>
      </c>
      <c r="U759" s="19">
        <f t="shared" si="192"/>
        <v>12.5</v>
      </c>
      <c r="V759" s="22">
        <f t="shared" si="193"/>
        <v>150</v>
      </c>
      <c r="W759" s="5">
        <f t="shared" si="196"/>
        <v>600</v>
      </c>
      <c r="X759" s="21">
        <f t="shared" si="198"/>
        <v>2.4062333333333332</v>
      </c>
      <c r="Y759" s="21">
        <f t="shared" si="199"/>
        <v>28.8748</v>
      </c>
      <c r="Z759" s="21">
        <f t="shared" si="194"/>
        <v>1414.8652</v>
      </c>
      <c r="AA759" s="21">
        <f t="shared" si="200"/>
        <v>9.6251999999999498</v>
      </c>
      <c r="AC759" s="5">
        <v>28.8748</v>
      </c>
      <c r="AD759" s="5">
        <v>0</v>
      </c>
      <c r="AE759" s="5">
        <f t="shared" si="197"/>
        <v>28.8748</v>
      </c>
    </row>
    <row r="760" spans="1:31" ht="12.75" customHeight="1" x14ac:dyDescent="0.35">
      <c r="A760" s="17" t="s">
        <v>1898</v>
      </c>
      <c r="B760" s="17" t="s">
        <v>1899</v>
      </c>
      <c r="C760" s="17" t="s">
        <v>1900</v>
      </c>
      <c r="D760" s="18">
        <v>40087</v>
      </c>
      <c r="E760" s="17" t="s">
        <v>118</v>
      </c>
      <c r="F760" s="19">
        <v>50</v>
      </c>
      <c r="G760" s="17">
        <v>37</v>
      </c>
      <c r="H760" s="17">
        <v>1</v>
      </c>
      <c r="I760" s="20">
        <f t="shared" si="190"/>
        <v>445</v>
      </c>
      <c r="J760" s="21">
        <v>12575.96</v>
      </c>
      <c r="K760" s="18">
        <v>44804</v>
      </c>
      <c r="L760" s="21">
        <v>3248.8</v>
      </c>
      <c r="M760" s="21">
        <v>9327.16</v>
      </c>
      <c r="N760" s="21">
        <v>167.68</v>
      </c>
      <c r="O760" s="21">
        <f t="shared" si="191"/>
        <v>83.84</v>
      </c>
      <c r="P760" s="21">
        <v>251.52</v>
      </c>
      <c r="Q760" s="21">
        <v>9243.32</v>
      </c>
      <c r="S760" s="21">
        <f t="shared" si="195"/>
        <v>9494.84</v>
      </c>
      <c r="T760" s="19">
        <v>62.5</v>
      </c>
      <c r="U760" s="19">
        <f t="shared" si="192"/>
        <v>12.5</v>
      </c>
      <c r="V760" s="22">
        <f t="shared" si="193"/>
        <v>150</v>
      </c>
      <c r="W760" s="5">
        <f t="shared" si="196"/>
        <v>603</v>
      </c>
      <c r="X760" s="21">
        <f t="shared" si="198"/>
        <v>15.746003316749587</v>
      </c>
      <c r="Y760" s="21">
        <f t="shared" si="199"/>
        <v>188.95203980099504</v>
      </c>
      <c r="Z760" s="21">
        <f t="shared" si="194"/>
        <v>9305.8879601990047</v>
      </c>
      <c r="AA760" s="21">
        <f t="shared" si="200"/>
        <v>62.567960199005029</v>
      </c>
      <c r="AC760" s="5">
        <v>188.95203980099504</v>
      </c>
      <c r="AD760" s="5">
        <v>0</v>
      </c>
      <c r="AE760" s="5">
        <f t="shared" si="197"/>
        <v>188.95203980099504</v>
      </c>
    </row>
    <row r="761" spans="1:31" ht="12.75" customHeight="1" x14ac:dyDescent="0.35">
      <c r="A761" s="17" t="s">
        <v>1901</v>
      </c>
      <c r="B761" s="17" t="s">
        <v>1902</v>
      </c>
      <c r="C761" s="17" t="s">
        <v>1499</v>
      </c>
      <c r="D761" s="18">
        <v>40087</v>
      </c>
      <c r="E761" s="17" t="s">
        <v>118</v>
      </c>
      <c r="F761" s="19">
        <v>50</v>
      </c>
      <c r="G761" s="17">
        <v>37</v>
      </c>
      <c r="H761" s="17">
        <v>1</v>
      </c>
      <c r="I761" s="20">
        <f t="shared" si="190"/>
        <v>445</v>
      </c>
      <c r="J761" s="21">
        <v>7189.68</v>
      </c>
      <c r="K761" s="18">
        <v>44804</v>
      </c>
      <c r="L761" s="21">
        <v>1857.28</v>
      </c>
      <c r="M761" s="21">
        <v>5332.4</v>
      </c>
      <c r="N761" s="21">
        <v>95.86</v>
      </c>
      <c r="O761" s="21">
        <f t="shared" si="191"/>
        <v>47.93</v>
      </c>
      <c r="P761" s="21">
        <v>143.79</v>
      </c>
      <c r="Q761" s="21">
        <v>5284.47</v>
      </c>
      <c r="S761" s="21">
        <f t="shared" si="195"/>
        <v>5428.2599999999993</v>
      </c>
      <c r="T761" s="19">
        <v>62.5</v>
      </c>
      <c r="U761" s="19">
        <f t="shared" si="192"/>
        <v>12.5</v>
      </c>
      <c r="V761" s="22">
        <f t="shared" si="193"/>
        <v>150</v>
      </c>
      <c r="W761" s="5">
        <f t="shared" si="196"/>
        <v>603</v>
      </c>
      <c r="X761" s="21">
        <f t="shared" si="198"/>
        <v>9.0020895522388056</v>
      </c>
      <c r="Y761" s="21">
        <f t="shared" si="199"/>
        <v>108.02507462686566</v>
      </c>
      <c r="Z761" s="21">
        <f t="shared" si="194"/>
        <v>5320.2349253731336</v>
      </c>
      <c r="AA761" s="21">
        <f t="shared" si="200"/>
        <v>35.764925373133337</v>
      </c>
      <c r="AC761" s="5">
        <v>108.02507462686566</v>
      </c>
      <c r="AD761" s="5">
        <v>0</v>
      </c>
      <c r="AE761" s="5">
        <f t="shared" si="197"/>
        <v>108.02507462686566</v>
      </c>
    </row>
    <row r="762" spans="1:31" ht="12.75" customHeight="1" x14ac:dyDescent="0.35">
      <c r="A762" s="17" t="s">
        <v>1903</v>
      </c>
      <c r="B762" s="17" t="s">
        <v>1904</v>
      </c>
      <c r="C762" s="17" t="s">
        <v>1905</v>
      </c>
      <c r="D762" s="18">
        <v>40148</v>
      </c>
      <c r="E762" s="17" t="s">
        <v>118</v>
      </c>
      <c r="F762" s="19">
        <v>50</v>
      </c>
      <c r="G762" s="17">
        <v>37</v>
      </c>
      <c r="H762" s="17">
        <v>3</v>
      </c>
      <c r="I762" s="20">
        <f t="shared" si="190"/>
        <v>447</v>
      </c>
      <c r="J762" s="21">
        <v>450</v>
      </c>
      <c r="K762" s="18">
        <v>44804</v>
      </c>
      <c r="L762" s="21">
        <v>114.75</v>
      </c>
      <c r="M762" s="21">
        <v>335.25</v>
      </c>
      <c r="N762" s="21">
        <v>6</v>
      </c>
      <c r="O762" s="21">
        <f t="shared" si="191"/>
        <v>3</v>
      </c>
      <c r="P762" s="21">
        <v>9</v>
      </c>
      <c r="Q762" s="21">
        <v>332.25</v>
      </c>
      <c r="S762" s="21">
        <f t="shared" si="195"/>
        <v>341.25</v>
      </c>
      <c r="T762" s="19">
        <v>62.5</v>
      </c>
      <c r="U762" s="19">
        <f t="shared" si="192"/>
        <v>12.5</v>
      </c>
      <c r="V762" s="22">
        <f t="shared" si="193"/>
        <v>150</v>
      </c>
      <c r="W762" s="5">
        <f t="shared" si="196"/>
        <v>605</v>
      </c>
      <c r="X762" s="21">
        <f t="shared" si="198"/>
        <v>0.56404958677685946</v>
      </c>
      <c r="Y762" s="21">
        <f t="shared" si="199"/>
        <v>6.7685950413223139</v>
      </c>
      <c r="Z762" s="21">
        <f t="shared" si="194"/>
        <v>334.48140495867767</v>
      </c>
      <c r="AA762" s="21">
        <f t="shared" si="200"/>
        <v>2.2314049586776719</v>
      </c>
      <c r="AC762" s="5">
        <v>6.7685950413223139</v>
      </c>
      <c r="AD762" s="5">
        <v>0</v>
      </c>
      <c r="AE762" s="5">
        <f t="shared" si="197"/>
        <v>6.7685950413223139</v>
      </c>
    </row>
    <row r="763" spans="1:31" ht="12.75" customHeight="1" x14ac:dyDescent="0.35">
      <c r="A763" s="17" t="s">
        <v>1906</v>
      </c>
      <c r="B763" s="17" t="s">
        <v>1907</v>
      </c>
      <c r="C763" s="17" t="s">
        <v>1908</v>
      </c>
      <c r="D763" s="18">
        <v>40148</v>
      </c>
      <c r="E763" s="17" t="s">
        <v>118</v>
      </c>
      <c r="F763" s="19">
        <v>50</v>
      </c>
      <c r="G763" s="17">
        <v>37</v>
      </c>
      <c r="H763" s="17">
        <v>3</v>
      </c>
      <c r="I763" s="20">
        <f t="shared" si="190"/>
        <v>447</v>
      </c>
      <c r="J763" s="21">
        <v>4468.8</v>
      </c>
      <c r="K763" s="18">
        <v>44804</v>
      </c>
      <c r="L763" s="21">
        <v>1139.5999999999999</v>
      </c>
      <c r="M763" s="21">
        <v>3329.2</v>
      </c>
      <c r="N763" s="21">
        <v>59.58</v>
      </c>
      <c r="O763" s="21">
        <f t="shared" si="191"/>
        <v>29.79</v>
      </c>
      <c r="P763" s="21">
        <v>89.38</v>
      </c>
      <c r="Q763" s="21">
        <v>3299.4</v>
      </c>
      <c r="S763" s="21">
        <f t="shared" si="195"/>
        <v>3388.7799999999997</v>
      </c>
      <c r="T763" s="19">
        <v>62.5</v>
      </c>
      <c r="U763" s="19">
        <f t="shared" si="192"/>
        <v>12.5</v>
      </c>
      <c r="V763" s="22">
        <f t="shared" si="193"/>
        <v>150</v>
      </c>
      <c r="W763" s="5">
        <f t="shared" si="196"/>
        <v>605</v>
      </c>
      <c r="X763" s="21">
        <f t="shared" si="198"/>
        <v>5.6012892561983465</v>
      </c>
      <c r="Y763" s="21">
        <f t="shared" si="199"/>
        <v>67.215471074380162</v>
      </c>
      <c r="Z763" s="21">
        <f t="shared" si="194"/>
        <v>3321.5645289256195</v>
      </c>
      <c r="AA763" s="21">
        <f t="shared" si="200"/>
        <v>22.164528925619379</v>
      </c>
      <c r="AC763" s="5">
        <v>67.215471074380162</v>
      </c>
      <c r="AD763" s="5">
        <v>0</v>
      </c>
      <c r="AE763" s="5">
        <f t="shared" si="197"/>
        <v>67.215471074380162</v>
      </c>
    </row>
    <row r="764" spans="1:31" ht="12.75" customHeight="1" x14ac:dyDescent="0.35">
      <c r="A764" s="17" t="s">
        <v>1909</v>
      </c>
      <c r="B764" s="17" t="s">
        <v>1910</v>
      </c>
      <c r="C764" s="17" t="s">
        <v>1911</v>
      </c>
      <c r="D764" s="18">
        <v>40148</v>
      </c>
      <c r="E764" s="17" t="s">
        <v>118</v>
      </c>
      <c r="F764" s="19">
        <v>50</v>
      </c>
      <c r="G764" s="17">
        <v>37</v>
      </c>
      <c r="H764" s="17">
        <v>3</v>
      </c>
      <c r="I764" s="20">
        <f t="shared" si="190"/>
        <v>447</v>
      </c>
      <c r="J764" s="21">
        <v>2800</v>
      </c>
      <c r="K764" s="18">
        <v>44804</v>
      </c>
      <c r="L764" s="21">
        <v>714.01</v>
      </c>
      <c r="M764" s="21">
        <v>2085.9899999999998</v>
      </c>
      <c r="N764" s="21">
        <v>37.33</v>
      </c>
      <c r="O764" s="21">
        <f t="shared" si="191"/>
        <v>18.664999999999999</v>
      </c>
      <c r="P764" s="21">
        <v>56</v>
      </c>
      <c r="Q764" s="21">
        <v>2067.3200000000002</v>
      </c>
      <c r="S764" s="21">
        <f t="shared" si="195"/>
        <v>2123.3199999999997</v>
      </c>
      <c r="T764" s="19">
        <v>62.5</v>
      </c>
      <c r="U764" s="19">
        <f t="shared" si="192"/>
        <v>12.5</v>
      </c>
      <c r="V764" s="22">
        <f t="shared" si="193"/>
        <v>150</v>
      </c>
      <c r="W764" s="5">
        <f t="shared" si="196"/>
        <v>605</v>
      </c>
      <c r="X764" s="21">
        <f t="shared" si="198"/>
        <v>3.5096198347107435</v>
      </c>
      <c r="Y764" s="21">
        <f t="shared" si="199"/>
        <v>42.11543801652892</v>
      </c>
      <c r="Z764" s="21">
        <f t="shared" si="194"/>
        <v>2081.2045619834707</v>
      </c>
      <c r="AA764" s="21">
        <f t="shared" si="200"/>
        <v>13.884561983470576</v>
      </c>
      <c r="AC764" s="5">
        <v>42.11543801652892</v>
      </c>
      <c r="AD764" s="5">
        <v>0</v>
      </c>
      <c r="AE764" s="5">
        <f t="shared" si="197"/>
        <v>42.11543801652892</v>
      </c>
    </row>
    <row r="765" spans="1:31" ht="12.75" customHeight="1" x14ac:dyDescent="0.35">
      <c r="A765" s="17" t="s">
        <v>1912</v>
      </c>
      <c r="B765" s="17" t="s">
        <v>1913</v>
      </c>
      <c r="C765" s="17" t="s">
        <v>463</v>
      </c>
      <c r="D765" s="18">
        <v>40148</v>
      </c>
      <c r="E765" s="17" t="s">
        <v>118</v>
      </c>
      <c r="F765" s="19">
        <v>50</v>
      </c>
      <c r="G765" s="17">
        <v>37</v>
      </c>
      <c r="H765" s="17">
        <v>3</v>
      </c>
      <c r="I765" s="20">
        <f t="shared" si="190"/>
        <v>447</v>
      </c>
      <c r="J765" s="21">
        <v>803.7</v>
      </c>
      <c r="K765" s="18">
        <v>44804</v>
      </c>
      <c r="L765" s="21">
        <v>204.9</v>
      </c>
      <c r="M765" s="21">
        <v>598.79999999999995</v>
      </c>
      <c r="N765" s="21">
        <v>10.71</v>
      </c>
      <c r="O765" s="21">
        <f t="shared" si="191"/>
        <v>5.3550000000000004</v>
      </c>
      <c r="P765" s="21">
        <v>16.07</v>
      </c>
      <c r="Q765" s="21">
        <v>593.44000000000005</v>
      </c>
      <c r="S765" s="21">
        <f t="shared" si="195"/>
        <v>609.51</v>
      </c>
      <c r="T765" s="19">
        <v>62.5</v>
      </c>
      <c r="U765" s="19">
        <f t="shared" si="192"/>
        <v>12.5</v>
      </c>
      <c r="V765" s="22">
        <f t="shared" si="193"/>
        <v>150</v>
      </c>
      <c r="W765" s="5">
        <f t="shared" si="196"/>
        <v>605</v>
      </c>
      <c r="X765" s="21">
        <f t="shared" si="198"/>
        <v>1.0074545454545454</v>
      </c>
      <c r="Y765" s="21">
        <f t="shared" si="199"/>
        <v>12.089454545454544</v>
      </c>
      <c r="Z765" s="21">
        <f t="shared" si="194"/>
        <v>597.42054545454539</v>
      </c>
      <c r="AA765" s="21">
        <f t="shared" si="200"/>
        <v>3.9805454545453358</v>
      </c>
      <c r="AC765" s="5">
        <v>12.089454545454544</v>
      </c>
      <c r="AD765" s="5">
        <v>0</v>
      </c>
      <c r="AE765" s="5">
        <f t="shared" si="197"/>
        <v>12.089454545454544</v>
      </c>
    </row>
    <row r="766" spans="1:31" ht="12.75" customHeight="1" x14ac:dyDescent="0.35">
      <c r="A766" s="17" t="s">
        <v>1914</v>
      </c>
      <c r="B766" s="17" t="s">
        <v>1915</v>
      </c>
      <c r="C766" s="17" t="s">
        <v>1916</v>
      </c>
      <c r="D766" s="18">
        <v>40179</v>
      </c>
      <c r="E766" s="17" t="s">
        <v>118</v>
      </c>
      <c r="F766" s="19">
        <v>50</v>
      </c>
      <c r="G766" s="17">
        <v>37</v>
      </c>
      <c r="H766" s="17">
        <v>4</v>
      </c>
      <c r="I766" s="20">
        <f t="shared" si="190"/>
        <v>448</v>
      </c>
      <c r="J766" s="21">
        <v>1034699.43</v>
      </c>
      <c r="K766" s="18">
        <v>44804</v>
      </c>
      <c r="L766" s="21">
        <v>262123.88</v>
      </c>
      <c r="M766" s="21">
        <v>772575.55</v>
      </c>
      <c r="N766" s="21">
        <v>13795.99</v>
      </c>
      <c r="O766" s="21">
        <f t="shared" si="191"/>
        <v>6897.9949999999999</v>
      </c>
      <c r="P766" s="21">
        <v>20693.990000000002</v>
      </c>
      <c r="Q766" s="21">
        <v>765677.55</v>
      </c>
      <c r="S766" s="21">
        <f t="shared" si="195"/>
        <v>786371.54</v>
      </c>
      <c r="T766" s="19">
        <v>62.5</v>
      </c>
      <c r="U766" s="19">
        <f t="shared" si="192"/>
        <v>12.5</v>
      </c>
      <c r="V766" s="22">
        <f t="shared" si="193"/>
        <v>150</v>
      </c>
      <c r="W766" s="5">
        <f t="shared" si="196"/>
        <v>606</v>
      </c>
      <c r="X766" s="21">
        <f t="shared" si="198"/>
        <v>1297.6428052805281</v>
      </c>
      <c r="Y766" s="21">
        <f t="shared" si="199"/>
        <v>15571.713663366338</v>
      </c>
      <c r="Z766" s="21">
        <f t="shared" si="194"/>
        <v>770799.82633663365</v>
      </c>
      <c r="AA766" s="21">
        <f t="shared" si="200"/>
        <v>5122.2763366336003</v>
      </c>
      <c r="AC766" s="5">
        <v>15571.713663366338</v>
      </c>
      <c r="AD766" s="5">
        <v>0</v>
      </c>
      <c r="AE766" s="5">
        <f t="shared" si="197"/>
        <v>15571.713663366338</v>
      </c>
    </row>
    <row r="767" spans="1:31" ht="12.75" customHeight="1" x14ac:dyDescent="0.35">
      <c r="A767" s="17" t="s">
        <v>1917</v>
      </c>
      <c r="B767" s="17" t="s">
        <v>1918</v>
      </c>
      <c r="C767" s="17" t="s">
        <v>1919</v>
      </c>
      <c r="D767" s="18">
        <v>40179</v>
      </c>
      <c r="E767" s="17" t="s">
        <v>118</v>
      </c>
      <c r="F767" s="19">
        <v>50</v>
      </c>
      <c r="G767" s="17">
        <v>37</v>
      </c>
      <c r="H767" s="17">
        <v>4</v>
      </c>
      <c r="I767" s="20">
        <f t="shared" si="190"/>
        <v>448</v>
      </c>
      <c r="J767" s="21">
        <v>11706.48</v>
      </c>
      <c r="K767" s="18">
        <v>44804</v>
      </c>
      <c r="L767" s="21">
        <v>2965.6</v>
      </c>
      <c r="M767" s="21">
        <v>8740.8799999999992</v>
      </c>
      <c r="N767" s="21">
        <v>156.08000000000001</v>
      </c>
      <c r="O767" s="21">
        <f t="shared" si="191"/>
        <v>78.040000000000006</v>
      </c>
      <c r="P767" s="21">
        <v>234.13</v>
      </c>
      <c r="Q767" s="21">
        <v>8662.83</v>
      </c>
      <c r="S767" s="21">
        <f t="shared" si="195"/>
        <v>8896.9599999999991</v>
      </c>
      <c r="T767" s="19">
        <v>62.5</v>
      </c>
      <c r="U767" s="19">
        <f t="shared" si="192"/>
        <v>12.5</v>
      </c>
      <c r="V767" s="22">
        <f t="shared" si="193"/>
        <v>150</v>
      </c>
      <c r="W767" s="5">
        <f t="shared" si="196"/>
        <v>606</v>
      </c>
      <c r="X767" s="21">
        <f t="shared" si="198"/>
        <v>14.68145214521452</v>
      </c>
      <c r="Y767" s="21">
        <f t="shared" si="199"/>
        <v>176.17742574257423</v>
      </c>
      <c r="Z767" s="21">
        <f t="shared" si="194"/>
        <v>8720.7825742574241</v>
      </c>
      <c r="AA767" s="21">
        <f t="shared" si="200"/>
        <v>57.952574257424203</v>
      </c>
      <c r="AC767" s="5">
        <v>176.17742574257423</v>
      </c>
      <c r="AD767" s="5">
        <v>0</v>
      </c>
      <c r="AE767" s="5">
        <f t="shared" si="197"/>
        <v>176.17742574257423</v>
      </c>
    </row>
    <row r="768" spans="1:31" ht="12.75" customHeight="1" x14ac:dyDescent="0.35">
      <c r="A768" s="17" t="s">
        <v>1920</v>
      </c>
      <c r="B768" s="17" t="s">
        <v>1921</v>
      </c>
      <c r="C768" s="17" t="s">
        <v>1922</v>
      </c>
      <c r="D768" s="18">
        <v>40178</v>
      </c>
      <c r="E768" s="17" t="s">
        <v>44</v>
      </c>
      <c r="F768" s="19">
        <v>0</v>
      </c>
      <c r="G768" s="17">
        <v>0</v>
      </c>
      <c r="H768" s="17">
        <v>0</v>
      </c>
      <c r="I768" s="20">
        <f t="shared" si="190"/>
        <v>0</v>
      </c>
      <c r="J768" s="21">
        <v>-35610</v>
      </c>
      <c r="K768" s="18">
        <v>44804</v>
      </c>
      <c r="L768" s="21">
        <v>-35610</v>
      </c>
      <c r="M768" s="21">
        <v>0</v>
      </c>
      <c r="N768" s="21">
        <v>0</v>
      </c>
      <c r="O768" s="21">
        <f t="shared" si="191"/>
        <v>0</v>
      </c>
      <c r="P768" s="21">
        <v>0</v>
      </c>
      <c r="Q768" s="21">
        <v>0</v>
      </c>
      <c r="S768" s="21">
        <f t="shared" si="195"/>
        <v>0</v>
      </c>
      <c r="T768" s="19">
        <v>0</v>
      </c>
      <c r="U768" s="19">
        <f t="shared" si="192"/>
        <v>0</v>
      </c>
      <c r="V768" s="22">
        <f t="shared" si="193"/>
        <v>0</v>
      </c>
      <c r="W768" s="5">
        <v>0</v>
      </c>
      <c r="X768" s="21">
        <v>0</v>
      </c>
      <c r="Y768" s="21">
        <f t="shared" si="199"/>
        <v>0</v>
      </c>
      <c r="Z768" s="21">
        <f t="shared" si="194"/>
        <v>0</v>
      </c>
      <c r="AA768" s="21">
        <f t="shared" si="200"/>
        <v>0</v>
      </c>
      <c r="AC768" s="5">
        <v>0</v>
      </c>
      <c r="AD768" s="5">
        <v>0</v>
      </c>
      <c r="AE768" s="5">
        <f t="shared" si="197"/>
        <v>0</v>
      </c>
    </row>
    <row r="769" spans="1:31" ht="12.75" customHeight="1" x14ac:dyDescent="0.35">
      <c r="A769" s="17" t="s">
        <v>1923</v>
      </c>
      <c r="B769" s="17" t="s">
        <v>1924</v>
      </c>
      <c r="C769" s="17" t="s">
        <v>1925</v>
      </c>
      <c r="D769" s="18">
        <v>40179</v>
      </c>
      <c r="E769" s="17" t="s">
        <v>118</v>
      </c>
      <c r="F769" s="19">
        <v>50</v>
      </c>
      <c r="G769" s="17">
        <v>37</v>
      </c>
      <c r="H769" s="17">
        <v>4</v>
      </c>
      <c r="I769" s="20">
        <f t="shared" si="190"/>
        <v>448</v>
      </c>
      <c r="J769" s="21">
        <v>-14944</v>
      </c>
      <c r="K769" s="18">
        <v>44804</v>
      </c>
      <c r="L769" s="21">
        <v>-3785.82</v>
      </c>
      <c r="M769" s="21">
        <v>-11158.18</v>
      </c>
      <c r="N769" s="21">
        <v>-199.25</v>
      </c>
      <c r="O769" s="21">
        <f t="shared" si="191"/>
        <v>-99.625</v>
      </c>
      <c r="P769" s="21">
        <v>-298.88</v>
      </c>
      <c r="Q769" s="21">
        <v>-11058.55</v>
      </c>
      <c r="S769" s="21">
        <f t="shared" si="195"/>
        <v>-11357.43</v>
      </c>
      <c r="T769" s="19">
        <v>62.5</v>
      </c>
      <c r="U769" s="19">
        <f t="shared" si="192"/>
        <v>12.5</v>
      </c>
      <c r="V769" s="22">
        <f t="shared" si="193"/>
        <v>150</v>
      </c>
      <c r="W769" s="5">
        <f t="shared" si="196"/>
        <v>606</v>
      </c>
      <c r="X769" s="21">
        <f t="shared" si="198"/>
        <v>-18.741633663366336</v>
      </c>
      <c r="Y769" s="21">
        <f t="shared" si="199"/>
        <v>-224.89960396039604</v>
      </c>
      <c r="Z769" s="21">
        <f t="shared" si="194"/>
        <v>-11132.530396039605</v>
      </c>
      <c r="AA769" s="21">
        <f t="shared" si="200"/>
        <v>-73.980396039605694</v>
      </c>
      <c r="AC769" s="5">
        <v>-224.89960396039604</v>
      </c>
      <c r="AD769" s="5">
        <v>0</v>
      </c>
      <c r="AE769" s="5">
        <f t="shared" si="197"/>
        <v>-224.89960396039604</v>
      </c>
    </row>
    <row r="770" spans="1:31" ht="12.75" customHeight="1" x14ac:dyDescent="0.35">
      <c r="A770" s="17" t="s">
        <v>1926</v>
      </c>
      <c r="B770" s="17" t="s">
        <v>1927</v>
      </c>
      <c r="C770" s="17" t="s">
        <v>1925</v>
      </c>
      <c r="D770" s="18">
        <v>40179</v>
      </c>
      <c r="E770" s="17" t="s">
        <v>44</v>
      </c>
      <c r="F770" s="19">
        <v>0</v>
      </c>
      <c r="G770" s="17">
        <v>0</v>
      </c>
      <c r="H770" s="17">
        <v>0</v>
      </c>
      <c r="I770" s="20">
        <f t="shared" si="190"/>
        <v>0</v>
      </c>
      <c r="J770" s="21">
        <v>14944</v>
      </c>
      <c r="K770" s="18">
        <v>44804</v>
      </c>
      <c r="L770" s="21">
        <v>0</v>
      </c>
      <c r="M770" s="21">
        <v>14944</v>
      </c>
      <c r="N770" s="21">
        <v>0</v>
      </c>
      <c r="O770" s="21">
        <f t="shared" si="191"/>
        <v>0</v>
      </c>
      <c r="P770" s="21">
        <v>0</v>
      </c>
      <c r="Q770" s="21">
        <v>14944</v>
      </c>
      <c r="S770" s="21">
        <f t="shared" si="195"/>
        <v>14944</v>
      </c>
      <c r="T770" s="19">
        <v>0</v>
      </c>
      <c r="U770" s="19">
        <f t="shared" si="192"/>
        <v>0</v>
      </c>
      <c r="V770" s="22">
        <f t="shared" si="193"/>
        <v>0</v>
      </c>
      <c r="W770" s="5">
        <v>0</v>
      </c>
      <c r="X770" s="21">
        <v>0</v>
      </c>
      <c r="Y770" s="21">
        <f t="shared" si="199"/>
        <v>0</v>
      </c>
      <c r="Z770" s="21">
        <f t="shared" si="194"/>
        <v>14944</v>
      </c>
      <c r="AA770" s="21">
        <f t="shared" si="200"/>
        <v>0</v>
      </c>
      <c r="AC770" s="5">
        <v>0</v>
      </c>
      <c r="AD770" s="5">
        <v>0</v>
      </c>
      <c r="AE770" s="5">
        <f t="shared" si="197"/>
        <v>0</v>
      </c>
    </row>
    <row r="771" spans="1:31" ht="12.75" customHeight="1" x14ac:dyDescent="0.35">
      <c r="A771" s="17" t="s">
        <v>1928</v>
      </c>
      <c r="B771" s="17" t="s">
        <v>1929</v>
      </c>
      <c r="C771" s="17" t="s">
        <v>1807</v>
      </c>
      <c r="D771" s="18">
        <v>40269</v>
      </c>
      <c r="E771" s="17" t="s">
        <v>118</v>
      </c>
      <c r="F771" s="19">
        <v>50</v>
      </c>
      <c r="G771" s="17">
        <v>37</v>
      </c>
      <c r="H771" s="17">
        <v>7</v>
      </c>
      <c r="I771" s="20">
        <f t="shared" si="190"/>
        <v>451</v>
      </c>
      <c r="J771" s="21">
        <v>1428</v>
      </c>
      <c r="K771" s="18">
        <v>44804</v>
      </c>
      <c r="L771" s="21">
        <v>354.62</v>
      </c>
      <c r="M771" s="21">
        <v>1073.3800000000001</v>
      </c>
      <c r="N771" s="21">
        <v>19.04</v>
      </c>
      <c r="O771" s="21">
        <f t="shared" si="191"/>
        <v>9.52</v>
      </c>
      <c r="P771" s="21">
        <v>28.56</v>
      </c>
      <c r="Q771" s="21">
        <v>1063.8599999999999</v>
      </c>
      <c r="S771" s="21">
        <f t="shared" si="195"/>
        <v>1092.42</v>
      </c>
      <c r="T771" s="19">
        <v>62.5</v>
      </c>
      <c r="U771" s="19">
        <f t="shared" si="192"/>
        <v>12.5</v>
      </c>
      <c r="V771" s="22">
        <f t="shared" si="193"/>
        <v>150</v>
      </c>
      <c r="W771" s="5">
        <f t="shared" si="196"/>
        <v>609</v>
      </c>
      <c r="X771" s="21">
        <f t="shared" si="198"/>
        <v>1.7937931034482759</v>
      </c>
      <c r="Y771" s="21">
        <f t="shared" si="199"/>
        <v>21.525517241379312</v>
      </c>
      <c r="Z771" s="21">
        <f t="shared" si="194"/>
        <v>1070.8944827586208</v>
      </c>
      <c r="AA771" s="21">
        <f t="shared" si="200"/>
        <v>7.0344827586209249</v>
      </c>
      <c r="AC771" s="5">
        <v>21.525517241379312</v>
      </c>
      <c r="AD771" s="5">
        <v>0</v>
      </c>
      <c r="AE771" s="5">
        <f t="shared" si="197"/>
        <v>21.525517241379312</v>
      </c>
    </row>
    <row r="772" spans="1:31" ht="12.75" customHeight="1" x14ac:dyDescent="0.35">
      <c r="A772" s="17" t="s">
        <v>1930</v>
      </c>
      <c r="B772" s="17" t="s">
        <v>1931</v>
      </c>
      <c r="C772" s="17" t="s">
        <v>1932</v>
      </c>
      <c r="D772" s="18">
        <v>40269</v>
      </c>
      <c r="E772" s="17" t="s">
        <v>118</v>
      </c>
      <c r="F772" s="19">
        <v>50</v>
      </c>
      <c r="G772" s="17">
        <v>37</v>
      </c>
      <c r="H772" s="17">
        <v>7</v>
      </c>
      <c r="I772" s="20">
        <f t="shared" si="190"/>
        <v>451</v>
      </c>
      <c r="J772" s="21">
        <v>2530</v>
      </c>
      <c r="K772" s="18">
        <v>44804</v>
      </c>
      <c r="L772" s="21">
        <v>628.29</v>
      </c>
      <c r="M772" s="21">
        <v>1901.71</v>
      </c>
      <c r="N772" s="21">
        <v>33.729999999999997</v>
      </c>
      <c r="O772" s="21">
        <f t="shared" si="191"/>
        <v>16.864999999999998</v>
      </c>
      <c r="P772" s="21">
        <v>50.6</v>
      </c>
      <c r="Q772" s="21">
        <v>1884.84</v>
      </c>
      <c r="S772" s="21">
        <f t="shared" si="195"/>
        <v>1935.44</v>
      </c>
      <c r="T772" s="19">
        <v>62.5</v>
      </c>
      <c r="U772" s="19">
        <f t="shared" si="192"/>
        <v>12.5</v>
      </c>
      <c r="V772" s="22">
        <f t="shared" si="193"/>
        <v>150</v>
      </c>
      <c r="W772" s="5">
        <f t="shared" si="196"/>
        <v>609</v>
      </c>
      <c r="X772" s="21">
        <f t="shared" si="198"/>
        <v>3.1780623973727424</v>
      </c>
      <c r="Y772" s="21">
        <f t="shared" si="199"/>
        <v>38.136748768472913</v>
      </c>
      <c r="Z772" s="21">
        <f t="shared" si="194"/>
        <v>1897.3032512315272</v>
      </c>
      <c r="AA772" s="21">
        <f t="shared" si="200"/>
        <v>12.463251231527238</v>
      </c>
      <c r="AC772" s="5">
        <v>38.136748768472913</v>
      </c>
      <c r="AD772" s="5">
        <v>0</v>
      </c>
      <c r="AE772" s="5">
        <f t="shared" si="197"/>
        <v>38.136748768472913</v>
      </c>
    </row>
    <row r="773" spans="1:31" ht="12.75" customHeight="1" x14ac:dyDescent="0.35">
      <c r="A773" s="17" t="s">
        <v>1933</v>
      </c>
      <c r="B773" s="17" t="s">
        <v>1934</v>
      </c>
      <c r="C773" s="17" t="s">
        <v>1935</v>
      </c>
      <c r="D773" s="18">
        <v>40269</v>
      </c>
      <c r="E773" s="17" t="s">
        <v>118</v>
      </c>
      <c r="F773" s="19">
        <v>50</v>
      </c>
      <c r="G773" s="17">
        <v>37</v>
      </c>
      <c r="H773" s="17">
        <v>7</v>
      </c>
      <c r="I773" s="20">
        <f t="shared" si="190"/>
        <v>451</v>
      </c>
      <c r="J773" s="21">
        <v>802.4</v>
      </c>
      <c r="K773" s="18">
        <v>44804</v>
      </c>
      <c r="L773" s="21">
        <v>199.3</v>
      </c>
      <c r="M773" s="21">
        <v>603.1</v>
      </c>
      <c r="N773" s="21">
        <v>10.7</v>
      </c>
      <c r="O773" s="21">
        <f t="shared" si="191"/>
        <v>5.35</v>
      </c>
      <c r="P773" s="21">
        <v>16.05</v>
      </c>
      <c r="Q773" s="21">
        <v>597.75</v>
      </c>
      <c r="S773" s="21">
        <f t="shared" si="195"/>
        <v>613.80000000000007</v>
      </c>
      <c r="T773" s="19">
        <v>62.5</v>
      </c>
      <c r="U773" s="19">
        <f t="shared" si="192"/>
        <v>12.5</v>
      </c>
      <c r="V773" s="22">
        <f t="shared" si="193"/>
        <v>150</v>
      </c>
      <c r="W773" s="5">
        <f t="shared" si="196"/>
        <v>609</v>
      </c>
      <c r="X773" s="21">
        <f t="shared" si="198"/>
        <v>1.0078817733990149</v>
      </c>
      <c r="Y773" s="21">
        <f t="shared" si="199"/>
        <v>12.094581280788178</v>
      </c>
      <c r="Z773" s="21">
        <f t="shared" si="194"/>
        <v>601.70541871921193</v>
      </c>
      <c r="AA773" s="21">
        <f t="shared" si="200"/>
        <v>3.9554187192119343</v>
      </c>
      <c r="AC773" s="5">
        <v>12.094581280788178</v>
      </c>
      <c r="AD773" s="5">
        <v>0</v>
      </c>
      <c r="AE773" s="5">
        <f t="shared" si="197"/>
        <v>12.094581280788178</v>
      </c>
    </row>
    <row r="774" spans="1:31" ht="12.75" customHeight="1" x14ac:dyDescent="0.35">
      <c r="A774" s="17" t="s">
        <v>1936</v>
      </c>
      <c r="B774" s="17" t="s">
        <v>1937</v>
      </c>
      <c r="C774" s="17" t="s">
        <v>1115</v>
      </c>
      <c r="D774" s="18">
        <v>40269</v>
      </c>
      <c r="E774" s="17" t="s">
        <v>118</v>
      </c>
      <c r="F774" s="19">
        <v>50</v>
      </c>
      <c r="G774" s="17">
        <v>37</v>
      </c>
      <c r="H774" s="17">
        <v>7</v>
      </c>
      <c r="I774" s="20">
        <f t="shared" si="190"/>
        <v>451</v>
      </c>
      <c r="J774" s="21">
        <v>26932.5</v>
      </c>
      <c r="K774" s="18">
        <v>44804</v>
      </c>
      <c r="L774" s="21">
        <v>6688.25</v>
      </c>
      <c r="M774" s="21">
        <v>20244.25</v>
      </c>
      <c r="N774" s="21">
        <v>359.1</v>
      </c>
      <c r="O774" s="21">
        <f t="shared" si="191"/>
        <v>179.55</v>
      </c>
      <c r="P774" s="21">
        <v>538.65</v>
      </c>
      <c r="Q774" s="21">
        <v>20064.7</v>
      </c>
      <c r="S774" s="21">
        <f t="shared" si="195"/>
        <v>20603.349999999999</v>
      </c>
      <c r="T774" s="19">
        <v>62.5</v>
      </c>
      <c r="U774" s="19">
        <f t="shared" si="192"/>
        <v>12.5</v>
      </c>
      <c r="V774" s="22">
        <f t="shared" si="193"/>
        <v>150</v>
      </c>
      <c r="W774" s="5">
        <f t="shared" si="196"/>
        <v>609</v>
      </c>
      <c r="X774" s="21">
        <f t="shared" si="198"/>
        <v>33.831444991789816</v>
      </c>
      <c r="Y774" s="21">
        <f t="shared" si="199"/>
        <v>405.97733990147776</v>
      </c>
      <c r="Z774" s="21">
        <f t="shared" si="194"/>
        <v>20197.372660098521</v>
      </c>
      <c r="AA774" s="21">
        <f t="shared" si="200"/>
        <v>132.67266009852028</v>
      </c>
      <c r="AC774" s="5">
        <v>405.97733990147776</v>
      </c>
      <c r="AD774" s="5">
        <v>0</v>
      </c>
      <c r="AE774" s="5">
        <f t="shared" si="197"/>
        <v>405.97733990147776</v>
      </c>
    </row>
    <row r="775" spans="1:31" ht="12.75" customHeight="1" x14ac:dyDescent="0.35">
      <c r="A775" s="17" t="s">
        <v>1938</v>
      </c>
      <c r="B775" s="17" t="s">
        <v>1939</v>
      </c>
      <c r="C775" s="17" t="s">
        <v>1940</v>
      </c>
      <c r="D775" s="18">
        <v>40269</v>
      </c>
      <c r="E775" s="17" t="s">
        <v>118</v>
      </c>
      <c r="F775" s="19">
        <v>50</v>
      </c>
      <c r="G775" s="17">
        <v>37</v>
      </c>
      <c r="H775" s="17">
        <v>7</v>
      </c>
      <c r="I775" s="20">
        <f t="shared" si="190"/>
        <v>451</v>
      </c>
      <c r="J775" s="21">
        <v>1124.1099999999999</v>
      </c>
      <c r="K775" s="18">
        <v>44804</v>
      </c>
      <c r="L775" s="21">
        <v>279.12</v>
      </c>
      <c r="M775" s="21">
        <v>844.99</v>
      </c>
      <c r="N775" s="21">
        <v>14.98</v>
      </c>
      <c r="O775" s="21">
        <f t="shared" si="191"/>
        <v>7.49</v>
      </c>
      <c r="P775" s="21">
        <v>22.48</v>
      </c>
      <c r="Q775" s="21">
        <v>837.49</v>
      </c>
      <c r="S775" s="21">
        <f t="shared" si="195"/>
        <v>859.97</v>
      </c>
      <c r="T775" s="19">
        <v>62.5</v>
      </c>
      <c r="U775" s="19">
        <f t="shared" si="192"/>
        <v>12.5</v>
      </c>
      <c r="V775" s="22">
        <f t="shared" si="193"/>
        <v>150</v>
      </c>
      <c r="W775" s="5">
        <f t="shared" si="196"/>
        <v>609</v>
      </c>
      <c r="X775" s="21">
        <f t="shared" si="198"/>
        <v>1.4121018062397372</v>
      </c>
      <c r="Y775" s="21">
        <f t="shared" si="199"/>
        <v>16.945221674876848</v>
      </c>
      <c r="Z775" s="21">
        <f t="shared" si="194"/>
        <v>843.02477832512318</v>
      </c>
      <c r="AA775" s="21">
        <f t="shared" si="200"/>
        <v>5.5347783251231704</v>
      </c>
      <c r="AC775" s="5">
        <v>16.945221674876848</v>
      </c>
      <c r="AD775" s="5">
        <v>0</v>
      </c>
      <c r="AE775" s="5">
        <f t="shared" si="197"/>
        <v>16.945221674876848</v>
      </c>
    </row>
    <row r="776" spans="1:31" ht="12.75" customHeight="1" x14ac:dyDescent="0.35">
      <c r="A776" s="17" t="s">
        <v>1941</v>
      </c>
      <c r="B776" s="17" t="s">
        <v>1942</v>
      </c>
      <c r="C776" s="17" t="s">
        <v>1943</v>
      </c>
      <c r="D776" s="18">
        <v>40269</v>
      </c>
      <c r="E776" s="17" t="s">
        <v>118</v>
      </c>
      <c r="F776" s="19">
        <v>50</v>
      </c>
      <c r="G776" s="17">
        <v>37</v>
      </c>
      <c r="H776" s="17">
        <v>7</v>
      </c>
      <c r="I776" s="20">
        <f t="shared" si="190"/>
        <v>451</v>
      </c>
      <c r="J776" s="21">
        <v>27851.53</v>
      </c>
      <c r="K776" s="18">
        <v>44804</v>
      </c>
      <c r="L776" s="21">
        <v>6916.46</v>
      </c>
      <c r="M776" s="21">
        <v>20935.07</v>
      </c>
      <c r="N776" s="21">
        <v>371.35</v>
      </c>
      <c r="O776" s="21">
        <f t="shared" si="191"/>
        <v>185.67500000000001</v>
      </c>
      <c r="P776" s="21">
        <v>557.03</v>
      </c>
      <c r="Q776" s="21">
        <v>20749.39</v>
      </c>
      <c r="S776" s="21">
        <f t="shared" si="195"/>
        <v>21306.42</v>
      </c>
      <c r="T776" s="19">
        <v>62.5</v>
      </c>
      <c r="U776" s="19">
        <f t="shared" si="192"/>
        <v>12.5</v>
      </c>
      <c r="V776" s="22">
        <f t="shared" si="193"/>
        <v>150</v>
      </c>
      <c r="W776" s="5">
        <f t="shared" si="196"/>
        <v>609</v>
      </c>
      <c r="X776" s="21">
        <f t="shared" si="198"/>
        <v>34.985911330049255</v>
      </c>
      <c r="Y776" s="21">
        <f t="shared" si="199"/>
        <v>419.83093596059109</v>
      </c>
      <c r="Z776" s="21">
        <f t="shared" si="194"/>
        <v>20886.589064039406</v>
      </c>
      <c r="AA776" s="21">
        <f t="shared" si="200"/>
        <v>137.19906403940695</v>
      </c>
      <c r="AC776" s="5">
        <v>419.83093596059109</v>
      </c>
      <c r="AD776" s="5">
        <v>0</v>
      </c>
      <c r="AE776" s="5">
        <f t="shared" si="197"/>
        <v>419.83093596059109</v>
      </c>
    </row>
    <row r="777" spans="1:31" ht="12.75" customHeight="1" x14ac:dyDescent="0.35">
      <c r="A777" s="17" t="s">
        <v>1944</v>
      </c>
      <c r="B777" s="17" t="s">
        <v>1945</v>
      </c>
      <c r="C777" s="17" t="s">
        <v>1946</v>
      </c>
      <c r="D777" s="18">
        <v>40360</v>
      </c>
      <c r="E777" s="17" t="s">
        <v>118</v>
      </c>
      <c r="F777" s="19">
        <v>50</v>
      </c>
      <c r="G777" s="17">
        <v>37</v>
      </c>
      <c r="H777" s="17">
        <v>10</v>
      </c>
      <c r="I777" s="20">
        <f t="shared" si="190"/>
        <v>454</v>
      </c>
      <c r="J777" s="21">
        <v>18126.990000000002</v>
      </c>
      <c r="K777" s="18">
        <v>44804</v>
      </c>
      <c r="L777" s="21">
        <v>4410.82</v>
      </c>
      <c r="M777" s="21">
        <v>13716.17</v>
      </c>
      <c r="N777" s="21">
        <v>241.69</v>
      </c>
      <c r="O777" s="21">
        <f t="shared" si="191"/>
        <v>120.845</v>
      </c>
      <c r="P777" s="21">
        <v>362.54</v>
      </c>
      <c r="Q777" s="21">
        <v>13595.32</v>
      </c>
      <c r="S777" s="21">
        <f t="shared" si="195"/>
        <v>13957.86</v>
      </c>
      <c r="T777" s="19">
        <v>62.5</v>
      </c>
      <c r="U777" s="19">
        <f t="shared" si="192"/>
        <v>12.5</v>
      </c>
      <c r="V777" s="22">
        <f t="shared" si="193"/>
        <v>150</v>
      </c>
      <c r="W777" s="5">
        <f t="shared" si="196"/>
        <v>612</v>
      </c>
      <c r="X777" s="21">
        <f t="shared" si="198"/>
        <v>22.806960784313727</v>
      </c>
      <c r="Y777" s="21">
        <f t="shared" si="199"/>
        <v>273.68352941176471</v>
      </c>
      <c r="Z777" s="21">
        <f t="shared" si="194"/>
        <v>13684.176470588236</v>
      </c>
      <c r="AA777" s="21">
        <f t="shared" si="200"/>
        <v>88.856470588236334</v>
      </c>
      <c r="AC777" s="5">
        <v>273.68352941176471</v>
      </c>
      <c r="AD777" s="5">
        <v>0</v>
      </c>
      <c r="AE777" s="5">
        <f t="shared" si="197"/>
        <v>273.68352941176471</v>
      </c>
    </row>
    <row r="778" spans="1:31" ht="12.75" customHeight="1" x14ac:dyDescent="0.35">
      <c r="A778" s="17" t="s">
        <v>1947</v>
      </c>
      <c r="B778" s="17" t="s">
        <v>1948</v>
      </c>
      <c r="C778" s="17" t="s">
        <v>1949</v>
      </c>
      <c r="D778" s="18">
        <v>40391</v>
      </c>
      <c r="E778" s="17" t="s">
        <v>118</v>
      </c>
      <c r="F778" s="19">
        <v>50</v>
      </c>
      <c r="G778" s="17">
        <v>37</v>
      </c>
      <c r="H778" s="17">
        <v>11</v>
      </c>
      <c r="I778" s="20">
        <f t="shared" si="190"/>
        <v>455</v>
      </c>
      <c r="J778" s="21">
        <v>4140</v>
      </c>
      <c r="K778" s="18">
        <v>44804</v>
      </c>
      <c r="L778" s="21">
        <v>1000.5</v>
      </c>
      <c r="M778" s="21">
        <v>3139.5</v>
      </c>
      <c r="N778" s="21">
        <v>55.2</v>
      </c>
      <c r="O778" s="21">
        <f t="shared" si="191"/>
        <v>27.6</v>
      </c>
      <c r="P778" s="21">
        <v>82.8</v>
      </c>
      <c r="Q778" s="21">
        <v>3111.9</v>
      </c>
      <c r="S778" s="21">
        <f t="shared" si="195"/>
        <v>3194.7</v>
      </c>
      <c r="T778" s="19">
        <v>62.5</v>
      </c>
      <c r="U778" s="19">
        <f t="shared" si="192"/>
        <v>12.5</v>
      </c>
      <c r="V778" s="22">
        <f t="shared" si="193"/>
        <v>150</v>
      </c>
      <c r="W778" s="5">
        <f t="shared" si="196"/>
        <v>613</v>
      </c>
      <c r="X778" s="21">
        <f t="shared" si="198"/>
        <v>5.2115823817292002</v>
      </c>
      <c r="Y778" s="21">
        <f t="shared" si="199"/>
        <v>62.538988580750399</v>
      </c>
      <c r="Z778" s="21">
        <f t="shared" si="194"/>
        <v>3132.1610114192495</v>
      </c>
      <c r="AA778" s="21">
        <f t="shared" si="200"/>
        <v>20.261011419249371</v>
      </c>
      <c r="AC778" s="5">
        <v>62.538988580750399</v>
      </c>
      <c r="AD778" s="5">
        <v>0</v>
      </c>
      <c r="AE778" s="5">
        <f t="shared" si="197"/>
        <v>62.538988580750399</v>
      </c>
    </row>
    <row r="779" spans="1:31" ht="12.75" customHeight="1" x14ac:dyDescent="0.35">
      <c r="A779" s="17" t="s">
        <v>1950</v>
      </c>
      <c r="B779" s="17" t="s">
        <v>1951</v>
      </c>
      <c r="C779" s="17" t="s">
        <v>1732</v>
      </c>
      <c r="D779" s="18">
        <v>40391</v>
      </c>
      <c r="E779" s="17" t="s">
        <v>118</v>
      </c>
      <c r="F779" s="19">
        <v>50</v>
      </c>
      <c r="G779" s="17">
        <v>37</v>
      </c>
      <c r="H779" s="17">
        <v>11</v>
      </c>
      <c r="I779" s="20">
        <f t="shared" si="190"/>
        <v>455</v>
      </c>
      <c r="J779" s="21">
        <v>960</v>
      </c>
      <c r="K779" s="18">
        <v>44804</v>
      </c>
      <c r="L779" s="21">
        <v>232</v>
      </c>
      <c r="M779" s="21">
        <v>728</v>
      </c>
      <c r="N779" s="21">
        <v>12.8</v>
      </c>
      <c r="O779" s="21">
        <f t="shared" si="191"/>
        <v>6.4</v>
      </c>
      <c r="P779" s="21">
        <v>19.2</v>
      </c>
      <c r="Q779" s="21">
        <v>721.6</v>
      </c>
      <c r="S779" s="21">
        <f t="shared" si="195"/>
        <v>740.8</v>
      </c>
      <c r="T779" s="19">
        <v>62.5</v>
      </c>
      <c r="U779" s="19">
        <f t="shared" si="192"/>
        <v>12.5</v>
      </c>
      <c r="V779" s="22">
        <f t="shared" si="193"/>
        <v>150</v>
      </c>
      <c r="W779" s="5">
        <f t="shared" si="196"/>
        <v>613</v>
      </c>
      <c r="X779" s="21">
        <f t="shared" si="198"/>
        <v>1.2084828711256117</v>
      </c>
      <c r="Y779" s="21">
        <f t="shared" si="199"/>
        <v>14.50179445350734</v>
      </c>
      <c r="Z779" s="21">
        <f t="shared" si="194"/>
        <v>726.29820554649257</v>
      </c>
      <c r="AA779" s="21">
        <f t="shared" si="200"/>
        <v>4.6982055464925452</v>
      </c>
      <c r="AC779" s="5">
        <v>14.50179445350734</v>
      </c>
      <c r="AD779" s="5">
        <v>0</v>
      </c>
      <c r="AE779" s="5">
        <f t="shared" si="197"/>
        <v>14.50179445350734</v>
      </c>
    </row>
    <row r="780" spans="1:31" ht="12.75" customHeight="1" x14ac:dyDescent="0.35">
      <c r="A780" s="17" t="s">
        <v>1952</v>
      </c>
      <c r="B780" s="17" t="s">
        <v>1953</v>
      </c>
      <c r="C780" s="17" t="s">
        <v>1954</v>
      </c>
      <c r="D780" s="18">
        <v>40452</v>
      </c>
      <c r="E780" s="17" t="s">
        <v>118</v>
      </c>
      <c r="F780" s="19">
        <v>50</v>
      </c>
      <c r="G780" s="17">
        <v>38</v>
      </c>
      <c r="H780" s="17">
        <v>1</v>
      </c>
      <c r="I780" s="20">
        <f t="shared" si="190"/>
        <v>457</v>
      </c>
      <c r="J780" s="21">
        <v>8949.58</v>
      </c>
      <c r="K780" s="18">
        <v>44804</v>
      </c>
      <c r="L780" s="21">
        <v>2132.9699999999998</v>
      </c>
      <c r="M780" s="21">
        <v>6816.61</v>
      </c>
      <c r="N780" s="21">
        <v>119.32</v>
      </c>
      <c r="O780" s="21">
        <f t="shared" si="191"/>
        <v>59.66</v>
      </c>
      <c r="P780" s="21">
        <v>178.99</v>
      </c>
      <c r="Q780" s="21">
        <v>6756.94</v>
      </c>
      <c r="S780" s="21">
        <f t="shared" si="195"/>
        <v>6935.9299999999994</v>
      </c>
      <c r="T780" s="19">
        <v>62.5</v>
      </c>
      <c r="U780" s="19">
        <f t="shared" si="192"/>
        <v>12.5</v>
      </c>
      <c r="V780" s="22">
        <f t="shared" si="193"/>
        <v>150</v>
      </c>
      <c r="W780" s="5">
        <f t="shared" si="196"/>
        <v>615</v>
      </c>
      <c r="X780" s="21">
        <f t="shared" si="198"/>
        <v>11.277934959349592</v>
      </c>
      <c r="Y780" s="21">
        <f t="shared" si="199"/>
        <v>135.3352195121951</v>
      </c>
      <c r="Z780" s="21">
        <f t="shared" si="194"/>
        <v>6800.5947804878042</v>
      </c>
      <c r="AA780" s="21">
        <f t="shared" si="200"/>
        <v>43.654780487804601</v>
      </c>
      <c r="AC780" s="5">
        <v>135.3352195121951</v>
      </c>
      <c r="AD780" s="5">
        <v>0</v>
      </c>
      <c r="AE780" s="5">
        <f t="shared" si="197"/>
        <v>135.3352195121951</v>
      </c>
    </row>
    <row r="781" spans="1:31" ht="12.75" customHeight="1" x14ac:dyDescent="0.35">
      <c r="A781" s="17" t="s">
        <v>1955</v>
      </c>
      <c r="B781" s="17" t="s">
        <v>1956</v>
      </c>
      <c r="C781" s="17" t="s">
        <v>1957</v>
      </c>
      <c r="D781" s="18">
        <v>40544</v>
      </c>
      <c r="E781" s="17" t="s">
        <v>118</v>
      </c>
      <c r="F781" s="19">
        <v>50</v>
      </c>
      <c r="G781" s="17">
        <v>38</v>
      </c>
      <c r="H781" s="17">
        <v>4</v>
      </c>
      <c r="I781" s="20">
        <f t="shared" si="190"/>
        <v>460</v>
      </c>
      <c r="J781" s="21">
        <v>-14492</v>
      </c>
      <c r="K781" s="18">
        <v>44804</v>
      </c>
      <c r="L781" s="21">
        <v>-3381.46</v>
      </c>
      <c r="M781" s="21">
        <v>-11110.54</v>
      </c>
      <c r="N781" s="21">
        <v>-193.22</v>
      </c>
      <c r="O781" s="21">
        <f t="shared" si="191"/>
        <v>-96.61</v>
      </c>
      <c r="P781" s="21">
        <v>-289.83999999999997</v>
      </c>
      <c r="Q781" s="21">
        <v>-11013.92</v>
      </c>
      <c r="S781" s="21">
        <f t="shared" si="195"/>
        <v>-11303.76</v>
      </c>
      <c r="T781" s="19">
        <v>62.5</v>
      </c>
      <c r="U781" s="19">
        <f t="shared" si="192"/>
        <v>12.5</v>
      </c>
      <c r="V781" s="22">
        <f t="shared" si="193"/>
        <v>150</v>
      </c>
      <c r="W781" s="5">
        <f t="shared" si="196"/>
        <v>618</v>
      </c>
      <c r="X781" s="21">
        <f t="shared" si="198"/>
        <v>-18.290873786407769</v>
      </c>
      <c r="Y781" s="21">
        <f t="shared" si="199"/>
        <v>-219.49048543689321</v>
      </c>
      <c r="Z781" s="21">
        <f t="shared" si="194"/>
        <v>-11084.269514563108</v>
      </c>
      <c r="AA781" s="21">
        <f t="shared" si="200"/>
        <v>-70.349514563107732</v>
      </c>
      <c r="AC781" s="5">
        <v>-219.49048543689321</v>
      </c>
      <c r="AD781" s="5">
        <v>0</v>
      </c>
      <c r="AE781" s="5">
        <f t="shared" si="197"/>
        <v>-219.49048543689321</v>
      </c>
    </row>
    <row r="782" spans="1:31" ht="12.75" customHeight="1" x14ac:dyDescent="0.35">
      <c r="A782" s="17" t="s">
        <v>1958</v>
      </c>
      <c r="B782" s="17" t="s">
        <v>1959</v>
      </c>
      <c r="C782" s="17" t="s">
        <v>1957</v>
      </c>
      <c r="D782" s="18">
        <v>40544</v>
      </c>
      <c r="E782" s="17" t="s">
        <v>44</v>
      </c>
      <c r="F782" s="19">
        <v>0</v>
      </c>
      <c r="G782" s="17">
        <v>0</v>
      </c>
      <c r="H782" s="17">
        <v>0</v>
      </c>
      <c r="I782" s="20">
        <f t="shared" si="190"/>
        <v>0</v>
      </c>
      <c r="J782" s="21">
        <v>14492</v>
      </c>
      <c r="K782" s="18">
        <v>44804</v>
      </c>
      <c r="L782" s="21">
        <v>0</v>
      </c>
      <c r="M782" s="21">
        <v>14492</v>
      </c>
      <c r="N782" s="21">
        <v>0</v>
      </c>
      <c r="O782" s="21">
        <f t="shared" si="191"/>
        <v>0</v>
      </c>
      <c r="P782" s="21">
        <v>0</v>
      </c>
      <c r="Q782" s="21">
        <v>14492</v>
      </c>
      <c r="S782" s="21">
        <f t="shared" si="195"/>
        <v>14492</v>
      </c>
      <c r="T782" s="19">
        <v>0</v>
      </c>
      <c r="U782" s="19">
        <f t="shared" si="192"/>
        <v>0</v>
      </c>
      <c r="V782" s="22">
        <f t="shared" si="193"/>
        <v>0</v>
      </c>
      <c r="W782" s="5">
        <v>0</v>
      </c>
      <c r="X782" s="21">
        <v>0</v>
      </c>
      <c r="Y782" s="21">
        <f t="shared" si="199"/>
        <v>0</v>
      </c>
      <c r="Z782" s="21">
        <f t="shared" si="194"/>
        <v>14492</v>
      </c>
      <c r="AA782" s="21">
        <f t="shared" si="200"/>
        <v>0</v>
      </c>
      <c r="AC782" s="5">
        <v>0</v>
      </c>
      <c r="AD782" s="5">
        <v>0</v>
      </c>
      <c r="AE782" s="5">
        <f t="shared" si="197"/>
        <v>0</v>
      </c>
    </row>
    <row r="783" spans="1:31" ht="12.75" customHeight="1" x14ac:dyDescent="0.35">
      <c r="A783" s="17" t="s">
        <v>1960</v>
      </c>
      <c r="B783" s="17" t="s">
        <v>1961</v>
      </c>
      <c r="C783" s="17" t="s">
        <v>1962</v>
      </c>
      <c r="D783" s="18">
        <v>40544</v>
      </c>
      <c r="E783" s="17" t="s">
        <v>118</v>
      </c>
      <c r="F783" s="19">
        <v>50</v>
      </c>
      <c r="G783" s="17">
        <v>38</v>
      </c>
      <c r="H783" s="17">
        <v>4</v>
      </c>
      <c r="I783" s="20">
        <f t="shared" si="190"/>
        <v>460</v>
      </c>
      <c r="J783" s="21">
        <v>96036.65</v>
      </c>
      <c r="K783" s="18">
        <v>44804</v>
      </c>
      <c r="L783" s="21">
        <v>22408.51</v>
      </c>
      <c r="M783" s="21">
        <v>73628.14</v>
      </c>
      <c r="N783" s="21">
        <v>1280.48</v>
      </c>
      <c r="O783" s="21">
        <f t="shared" si="191"/>
        <v>640.24</v>
      </c>
      <c r="P783" s="21">
        <v>1920.73</v>
      </c>
      <c r="Q783" s="21">
        <v>72987.89</v>
      </c>
      <c r="S783" s="21">
        <f t="shared" si="195"/>
        <v>74908.62</v>
      </c>
      <c r="T783" s="19">
        <v>62.5</v>
      </c>
      <c r="U783" s="19">
        <f t="shared" si="192"/>
        <v>12.5</v>
      </c>
      <c r="V783" s="22">
        <f t="shared" si="193"/>
        <v>150</v>
      </c>
      <c r="W783" s="5">
        <f t="shared" si="196"/>
        <v>618</v>
      </c>
      <c r="X783" s="21">
        <f t="shared" si="198"/>
        <v>121.21135922330096</v>
      </c>
      <c r="Y783" s="21">
        <f t="shared" si="199"/>
        <v>1454.5363106796115</v>
      </c>
      <c r="Z783" s="21">
        <f t="shared" si="194"/>
        <v>73454.083689320381</v>
      </c>
      <c r="AA783" s="21">
        <f t="shared" si="200"/>
        <v>466.19368932038196</v>
      </c>
      <c r="AC783" s="5">
        <v>1454.5363106796115</v>
      </c>
      <c r="AD783" s="5">
        <v>0</v>
      </c>
      <c r="AE783" s="5">
        <f t="shared" si="197"/>
        <v>1454.5363106796115</v>
      </c>
    </row>
    <row r="784" spans="1:31" ht="12.75" customHeight="1" x14ac:dyDescent="0.35">
      <c r="A784" s="17" t="s">
        <v>1963</v>
      </c>
      <c r="B784" s="17" t="s">
        <v>1964</v>
      </c>
      <c r="C784" s="17" t="s">
        <v>1965</v>
      </c>
      <c r="D784" s="18">
        <v>40544</v>
      </c>
      <c r="E784" s="17" t="s">
        <v>118</v>
      </c>
      <c r="F784" s="19">
        <v>50</v>
      </c>
      <c r="G784" s="17">
        <v>38</v>
      </c>
      <c r="H784" s="17">
        <v>4</v>
      </c>
      <c r="I784" s="20">
        <f t="shared" si="190"/>
        <v>460</v>
      </c>
      <c r="J784" s="21">
        <v>8387.26</v>
      </c>
      <c r="K784" s="18">
        <v>44804</v>
      </c>
      <c r="L784" s="21">
        <v>1957.09</v>
      </c>
      <c r="M784" s="21">
        <v>6430.17</v>
      </c>
      <c r="N784" s="21">
        <v>111.83</v>
      </c>
      <c r="O784" s="21">
        <f t="shared" si="191"/>
        <v>55.914999999999999</v>
      </c>
      <c r="P784" s="21">
        <v>167.75</v>
      </c>
      <c r="Q784" s="21">
        <v>6374.25</v>
      </c>
      <c r="S784" s="21">
        <f t="shared" si="195"/>
        <v>6542</v>
      </c>
      <c r="T784" s="19">
        <v>62.5</v>
      </c>
      <c r="U784" s="19">
        <f t="shared" si="192"/>
        <v>12.5</v>
      </c>
      <c r="V784" s="22">
        <f t="shared" si="193"/>
        <v>150</v>
      </c>
      <c r="W784" s="5">
        <f t="shared" si="196"/>
        <v>618</v>
      </c>
      <c r="X784" s="21">
        <f t="shared" si="198"/>
        <v>10.585760517799352</v>
      </c>
      <c r="Y784" s="21">
        <f t="shared" si="199"/>
        <v>127.02912621359224</v>
      </c>
      <c r="Z784" s="21">
        <f t="shared" si="194"/>
        <v>6414.9708737864075</v>
      </c>
      <c r="AA784" s="21">
        <f t="shared" si="200"/>
        <v>40.720873786407537</v>
      </c>
      <c r="AC784" s="5">
        <v>127.02912621359224</v>
      </c>
      <c r="AD784" s="5">
        <v>0</v>
      </c>
      <c r="AE784" s="5">
        <f t="shared" si="197"/>
        <v>127.02912621359224</v>
      </c>
    </row>
    <row r="785" spans="1:31" ht="12.75" customHeight="1" x14ac:dyDescent="0.35">
      <c r="A785" s="17" t="s">
        <v>1966</v>
      </c>
      <c r="B785" s="17" t="s">
        <v>1967</v>
      </c>
      <c r="C785" s="17" t="s">
        <v>1968</v>
      </c>
      <c r="D785" s="18">
        <v>40543</v>
      </c>
      <c r="E785" s="17" t="s">
        <v>118</v>
      </c>
      <c r="F785" s="19">
        <v>50</v>
      </c>
      <c r="G785" s="17">
        <v>38</v>
      </c>
      <c r="H785" s="17">
        <v>4</v>
      </c>
      <c r="I785" s="20">
        <f t="shared" si="190"/>
        <v>460</v>
      </c>
      <c r="J785" s="21">
        <v>-43534</v>
      </c>
      <c r="K785" s="18">
        <v>44804</v>
      </c>
      <c r="L785" s="21">
        <v>-43534</v>
      </c>
      <c r="M785" s="21">
        <v>0</v>
      </c>
      <c r="N785" s="21">
        <v>0</v>
      </c>
      <c r="O785" s="21">
        <f t="shared" si="191"/>
        <v>0</v>
      </c>
      <c r="P785" s="21">
        <v>0</v>
      </c>
      <c r="Q785" s="21">
        <v>0</v>
      </c>
      <c r="S785" s="21">
        <f t="shared" si="195"/>
        <v>0</v>
      </c>
      <c r="T785" s="19">
        <v>62.5</v>
      </c>
      <c r="U785" s="19">
        <f t="shared" si="192"/>
        <v>12.5</v>
      </c>
      <c r="V785" s="22">
        <f t="shared" si="193"/>
        <v>150</v>
      </c>
      <c r="W785" s="5">
        <f t="shared" si="196"/>
        <v>618</v>
      </c>
      <c r="X785" s="21">
        <f t="shared" si="198"/>
        <v>0</v>
      </c>
      <c r="Y785" s="21">
        <f t="shared" si="199"/>
        <v>0</v>
      </c>
      <c r="Z785" s="21">
        <f t="shared" si="194"/>
        <v>0</v>
      </c>
      <c r="AA785" s="21">
        <f t="shared" si="200"/>
        <v>0</v>
      </c>
      <c r="AC785" s="5">
        <v>0</v>
      </c>
      <c r="AD785" s="5">
        <v>0</v>
      </c>
      <c r="AE785" s="5">
        <f t="shared" si="197"/>
        <v>0</v>
      </c>
    </row>
    <row r="786" spans="1:31" ht="12.75" customHeight="1" x14ac:dyDescent="0.35">
      <c r="A786" s="17" t="s">
        <v>1969</v>
      </c>
      <c r="B786" s="17" t="s">
        <v>1970</v>
      </c>
      <c r="C786" s="17" t="s">
        <v>1971</v>
      </c>
      <c r="D786" s="18">
        <v>40634</v>
      </c>
      <c r="E786" s="17" t="s">
        <v>118</v>
      </c>
      <c r="F786" s="19">
        <v>50</v>
      </c>
      <c r="G786" s="17">
        <v>38</v>
      </c>
      <c r="H786" s="17">
        <v>7</v>
      </c>
      <c r="I786" s="20">
        <f t="shared" si="190"/>
        <v>463</v>
      </c>
      <c r="J786" s="21">
        <v>12020.76</v>
      </c>
      <c r="K786" s="18">
        <v>44804</v>
      </c>
      <c r="L786" s="21">
        <v>2744.8</v>
      </c>
      <c r="M786" s="21">
        <v>9275.9599999999991</v>
      </c>
      <c r="N786" s="21">
        <v>160.28</v>
      </c>
      <c r="O786" s="21">
        <f t="shared" si="191"/>
        <v>80.14</v>
      </c>
      <c r="P786" s="21">
        <v>240.42</v>
      </c>
      <c r="Q786" s="21">
        <v>9195.82</v>
      </c>
      <c r="S786" s="21">
        <f t="shared" si="195"/>
        <v>9436.24</v>
      </c>
      <c r="T786" s="19">
        <v>62.5</v>
      </c>
      <c r="U786" s="19">
        <f t="shared" si="192"/>
        <v>12.5</v>
      </c>
      <c r="V786" s="22">
        <f t="shared" si="193"/>
        <v>150</v>
      </c>
      <c r="W786" s="5">
        <f t="shared" si="196"/>
        <v>621</v>
      </c>
      <c r="X786" s="21">
        <f t="shared" si="198"/>
        <v>15.195233494363929</v>
      </c>
      <c r="Y786" s="21">
        <f t="shared" si="199"/>
        <v>182.34280193236714</v>
      </c>
      <c r="Z786" s="21">
        <f t="shared" si="194"/>
        <v>9253.8971980676324</v>
      </c>
      <c r="AA786" s="21">
        <f t="shared" si="200"/>
        <v>58.077198067632708</v>
      </c>
      <c r="AC786" s="5">
        <v>182.34280193236714</v>
      </c>
      <c r="AD786" s="5">
        <v>0</v>
      </c>
      <c r="AE786" s="5">
        <f t="shared" si="197"/>
        <v>182.34280193236714</v>
      </c>
    </row>
    <row r="787" spans="1:31" ht="12.75" customHeight="1" x14ac:dyDescent="0.35">
      <c r="A787" s="17" t="s">
        <v>1972</v>
      </c>
      <c r="B787" s="17" t="s">
        <v>1973</v>
      </c>
      <c r="C787" s="17" t="s">
        <v>1974</v>
      </c>
      <c r="D787" s="18">
        <v>40634</v>
      </c>
      <c r="E787" s="17" t="s">
        <v>118</v>
      </c>
      <c r="F787" s="19">
        <v>50</v>
      </c>
      <c r="G787" s="17">
        <v>38</v>
      </c>
      <c r="H787" s="17">
        <v>7</v>
      </c>
      <c r="I787" s="20">
        <f t="shared" si="190"/>
        <v>463</v>
      </c>
      <c r="J787" s="21">
        <v>38719.08</v>
      </c>
      <c r="K787" s="18">
        <v>44804</v>
      </c>
      <c r="L787" s="21">
        <v>8840.84</v>
      </c>
      <c r="M787" s="21">
        <v>29878.240000000002</v>
      </c>
      <c r="N787" s="21">
        <v>516.25</v>
      </c>
      <c r="O787" s="21">
        <f t="shared" si="191"/>
        <v>258.125</v>
      </c>
      <c r="P787" s="21">
        <v>774.38</v>
      </c>
      <c r="Q787" s="21">
        <v>29620.11</v>
      </c>
      <c r="S787" s="21">
        <f t="shared" si="195"/>
        <v>30394.49</v>
      </c>
      <c r="T787" s="19">
        <v>62.5</v>
      </c>
      <c r="U787" s="19">
        <f t="shared" si="192"/>
        <v>12.5</v>
      </c>
      <c r="V787" s="22">
        <f t="shared" si="193"/>
        <v>150</v>
      </c>
      <c r="W787" s="5">
        <f t="shared" si="196"/>
        <v>621</v>
      </c>
      <c r="X787" s="21">
        <f t="shared" si="198"/>
        <v>48.944428341384864</v>
      </c>
      <c r="Y787" s="21">
        <f t="shared" si="199"/>
        <v>587.33314009661831</v>
      </c>
      <c r="Z787" s="21">
        <f t="shared" si="194"/>
        <v>29807.156859903382</v>
      </c>
      <c r="AA787" s="21">
        <f t="shared" si="200"/>
        <v>187.04685990338112</v>
      </c>
      <c r="AC787" s="5">
        <v>587.33314009661831</v>
      </c>
      <c r="AD787" s="5">
        <v>0</v>
      </c>
      <c r="AE787" s="5">
        <f t="shared" si="197"/>
        <v>587.33314009661831</v>
      </c>
    </row>
    <row r="788" spans="1:31" ht="12.75" customHeight="1" x14ac:dyDescent="0.35">
      <c r="A788" s="17" t="s">
        <v>1975</v>
      </c>
      <c r="B788" s="17" t="s">
        <v>1976</v>
      </c>
      <c r="C788" s="17" t="s">
        <v>1977</v>
      </c>
      <c r="D788" s="18">
        <v>40725</v>
      </c>
      <c r="E788" s="17" t="s">
        <v>118</v>
      </c>
      <c r="F788" s="19">
        <v>50</v>
      </c>
      <c r="G788" s="17">
        <v>38</v>
      </c>
      <c r="H788" s="17">
        <v>10</v>
      </c>
      <c r="I788" s="20">
        <f t="shared" si="190"/>
        <v>466</v>
      </c>
      <c r="J788" s="21">
        <v>124512.07</v>
      </c>
      <c r="K788" s="18">
        <v>44804</v>
      </c>
      <c r="L788" s="21">
        <v>27600.16</v>
      </c>
      <c r="M788" s="21">
        <v>96911.91</v>
      </c>
      <c r="N788" s="21">
        <v>1660.16</v>
      </c>
      <c r="O788" s="21">
        <f t="shared" si="191"/>
        <v>830.08</v>
      </c>
      <c r="P788" s="21">
        <v>2490.2399999999998</v>
      </c>
      <c r="Q788" s="21">
        <v>96081.83</v>
      </c>
      <c r="S788" s="21">
        <f t="shared" si="195"/>
        <v>98572.07</v>
      </c>
      <c r="T788" s="19">
        <v>62.5</v>
      </c>
      <c r="U788" s="19">
        <f t="shared" si="192"/>
        <v>12.5</v>
      </c>
      <c r="V788" s="22">
        <f t="shared" si="193"/>
        <v>150</v>
      </c>
      <c r="W788" s="5">
        <f t="shared" si="196"/>
        <v>624</v>
      </c>
      <c r="X788" s="21">
        <f t="shared" si="198"/>
        <v>157.96806089743592</v>
      </c>
      <c r="Y788" s="21">
        <f t="shared" si="199"/>
        <v>1895.616730769231</v>
      </c>
      <c r="Z788" s="21">
        <f t="shared" si="194"/>
        <v>96676.453269230769</v>
      </c>
      <c r="AA788" s="21">
        <f t="shared" si="200"/>
        <v>594.62326923076762</v>
      </c>
      <c r="AC788" s="5">
        <v>1895.616730769231</v>
      </c>
      <c r="AD788" s="5">
        <v>0</v>
      </c>
      <c r="AE788" s="5">
        <f t="shared" si="197"/>
        <v>1895.616730769231</v>
      </c>
    </row>
    <row r="789" spans="1:31" ht="12.75" customHeight="1" x14ac:dyDescent="0.35">
      <c r="A789" s="17" t="s">
        <v>1978</v>
      </c>
      <c r="B789" s="17" t="s">
        <v>1979</v>
      </c>
      <c r="C789" s="17" t="s">
        <v>1115</v>
      </c>
      <c r="D789" s="18">
        <v>40756</v>
      </c>
      <c r="E789" s="17" t="s">
        <v>118</v>
      </c>
      <c r="F789" s="19">
        <v>50</v>
      </c>
      <c r="G789" s="17">
        <v>38</v>
      </c>
      <c r="H789" s="17">
        <v>11</v>
      </c>
      <c r="I789" s="20">
        <f t="shared" si="190"/>
        <v>467</v>
      </c>
      <c r="J789" s="21">
        <v>27379</v>
      </c>
      <c r="K789" s="18">
        <v>44804</v>
      </c>
      <c r="L789" s="21">
        <v>6069.01</v>
      </c>
      <c r="M789" s="21">
        <v>21309.99</v>
      </c>
      <c r="N789" s="21">
        <v>365.05</v>
      </c>
      <c r="O789" s="21">
        <f t="shared" si="191"/>
        <v>182.52500000000001</v>
      </c>
      <c r="P789" s="21">
        <v>547.58000000000004</v>
      </c>
      <c r="Q789" s="21">
        <v>21127.46</v>
      </c>
      <c r="S789" s="21">
        <f t="shared" si="195"/>
        <v>21675.040000000001</v>
      </c>
      <c r="T789" s="19">
        <v>62.5</v>
      </c>
      <c r="U789" s="19">
        <f t="shared" si="192"/>
        <v>12.5</v>
      </c>
      <c r="V789" s="22">
        <f t="shared" si="193"/>
        <v>150</v>
      </c>
      <c r="W789" s="5">
        <f t="shared" si="196"/>
        <v>625</v>
      </c>
      <c r="X789" s="21">
        <f t="shared" si="198"/>
        <v>34.680064000000002</v>
      </c>
      <c r="Y789" s="21">
        <f t="shared" si="199"/>
        <v>416.16076800000002</v>
      </c>
      <c r="Z789" s="21">
        <f t="shared" si="194"/>
        <v>21258.879231999999</v>
      </c>
      <c r="AA789" s="21">
        <f t="shared" si="200"/>
        <v>131.41923200000019</v>
      </c>
      <c r="AC789" s="5">
        <v>416.16076800000002</v>
      </c>
      <c r="AD789" s="5">
        <v>0</v>
      </c>
      <c r="AE789" s="5">
        <f t="shared" si="197"/>
        <v>416.16076800000002</v>
      </c>
    </row>
    <row r="790" spans="1:31" ht="12.75" customHeight="1" x14ac:dyDescent="0.35">
      <c r="A790" s="17" t="s">
        <v>1980</v>
      </c>
      <c r="B790" s="17" t="s">
        <v>1981</v>
      </c>
      <c r="C790" s="17" t="s">
        <v>1982</v>
      </c>
      <c r="D790" s="18">
        <v>40756</v>
      </c>
      <c r="E790" s="17" t="s">
        <v>118</v>
      </c>
      <c r="F790" s="19">
        <v>50</v>
      </c>
      <c r="G790" s="17">
        <v>38</v>
      </c>
      <c r="H790" s="17">
        <v>11</v>
      </c>
      <c r="I790" s="20">
        <f t="shared" si="190"/>
        <v>467</v>
      </c>
      <c r="J790" s="21">
        <v>22653</v>
      </c>
      <c r="K790" s="18">
        <v>44804</v>
      </c>
      <c r="L790" s="21">
        <v>5021.43</v>
      </c>
      <c r="M790" s="21">
        <v>17631.57</v>
      </c>
      <c r="N790" s="21">
        <v>302.04000000000002</v>
      </c>
      <c r="O790" s="21">
        <f t="shared" si="191"/>
        <v>151.02000000000001</v>
      </c>
      <c r="P790" s="21">
        <v>453.06</v>
      </c>
      <c r="Q790" s="21">
        <v>17480.55</v>
      </c>
      <c r="S790" s="21">
        <f t="shared" si="195"/>
        <v>17933.61</v>
      </c>
      <c r="T790" s="19">
        <v>62.5</v>
      </c>
      <c r="U790" s="19">
        <f t="shared" si="192"/>
        <v>12.5</v>
      </c>
      <c r="V790" s="22">
        <f t="shared" si="193"/>
        <v>150</v>
      </c>
      <c r="W790" s="5">
        <f t="shared" si="196"/>
        <v>625</v>
      </c>
      <c r="X790" s="21">
        <f t="shared" si="198"/>
        <v>28.693776</v>
      </c>
      <c r="Y790" s="21">
        <f t="shared" si="199"/>
        <v>344.325312</v>
      </c>
      <c r="Z790" s="21">
        <f t="shared" si="194"/>
        <v>17589.284688</v>
      </c>
      <c r="AA790" s="21">
        <f t="shared" si="200"/>
        <v>108.73468800000046</v>
      </c>
      <c r="AC790" s="5">
        <v>344.325312</v>
      </c>
      <c r="AD790" s="5">
        <v>0</v>
      </c>
      <c r="AE790" s="5">
        <f t="shared" si="197"/>
        <v>344.325312</v>
      </c>
    </row>
    <row r="791" spans="1:31" ht="12.75" customHeight="1" x14ac:dyDescent="0.35">
      <c r="A791" s="17" t="s">
        <v>1983</v>
      </c>
      <c r="B791" s="17" t="s">
        <v>1984</v>
      </c>
      <c r="C791" s="17" t="s">
        <v>1324</v>
      </c>
      <c r="D791" s="18">
        <v>40756</v>
      </c>
      <c r="E791" s="17" t="s">
        <v>118</v>
      </c>
      <c r="F791" s="19">
        <v>50</v>
      </c>
      <c r="G791" s="17">
        <v>38</v>
      </c>
      <c r="H791" s="17">
        <v>11</v>
      </c>
      <c r="I791" s="20">
        <f t="shared" si="190"/>
        <v>467</v>
      </c>
      <c r="J791" s="21">
        <v>30561</v>
      </c>
      <c r="K791" s="18">
        <v>44804</v>
      </c>
      <c r="L791" s="21">
        <v>6774.37</v>
      </c>
      <c r="M791" s="21">
        <v>23786.63</v>
      </c>
      <c r="N791" s="21">
        <v>407.48</v>
      </c>
      <c r="O791" s="21">
        <f t="shared" si="191"/>
        <v>203.74</v>
      </c>
      <c r="P791" s="21">
        <v>611.22</v>
      </c>
      <c r="Q791" s="21">
        <v>23582.89</v>
      </c>
      <c r="S791" s="21">
        <f t="shared" si="195"/>
        <v>24194.11</v>
      </c>
      <c r="T791" s="19">
        <v>62.5</v>
      </c>
      <c r="U791" s="19">
        <f t="shared" si="192"/>
        <v>12.5</v>
      </c>
      <c r="V791" s="22">
        <f t="shared" si="193"/>
        <v>150</v>
      </c>
      <c r="W791" s="5">
        <f t="shared" si="196"/>
        <v>625</v>
      </c>
      <c r="X791" s="21">
        <f t="shared" si="198"/>
        <v>38.710576000000003</v>
      </c>
      <c r="Y791" s="21">
        <f t="shared" si="199"/>
        <v>464.52691200000004</v>
      </c>
      <c r="Z791" s="21">
        <f t="shared" si="194"/>
        <v>23729.583087999999</v>
      </c>
      <c r="AA791" s="21">
        <f t="shared" si="200"/>
        <v>146.69308799999999</v>
      </c>
      <c r="AC791" s="5">
        <v>464.52691200000004</v>
      </c>
      <c r="AD791" s="5">
        <v>0</v>
      </c>
      <c r="AE791" s="5">
        <f t="shared" si="197"/>
        <v>464.52691200000004</v>
      </c>
    </row>
    <row r="792" spans="1:31" ht="12.75" customHeight="1" x14ac:dyDescent="0.35">
      <c r="A792" s="17" t="s">
        <v>1985</v>
      </c>
      <c r="B792" s="17" t="s">
        <v>1986</v>
      </c>
      <c r="C792" s="17" t="s">
        <v>838</v>
      </c>
      <c r="D792" s="18">
        <v>40756</v>
      </c>
      <c r="E792" s="17" t="s">
        <v>118</v>
      </c>
      <c r="F792" s="19">
        <v>50</v>
      </c>
      <c r="G792" s="17">
        <v>38</v>
      </c>
      <c r="H792" s="17">
        <v>11</v>
      </c>
      <c r="I792" s="20">
        <f t="shared" si="190"/>
        <v>467</v>
      </c>
      <c r="J792" s="21">
        <v>800</v>
      </c>
      <c r="K792" s="18">
        <v>44804</v>
      </c>
      <c r="L792" s="21">
        <v>177.33</v>
      </c>
      <c r="M792" s="21">
        <v>622.66999999999996</v>
      </c>
      <c r="N792" s="21">
        <v>10.66</v>
      </c>
      <c r="O792" s="21">
        <f t="shared" si="191"/>
        <v>5.33</v>
      </c>
      <c r="P792" s="21">
        <v>16</v>
      </c>
      <c r="Q792" s="21">
        <v>617.33000000000004</v>
      </c>
      <c r="S792" s="21">
        <f t="shared" si="195"/>
        <v>633.32999999999993</v>
      </c>
      <c r="T792" s="19">
        <v>62.5</v>
      </c>
      <c r="U792" s="19">
        <f t="shared" si="192"/>
        <v>12.5</v>
      </c>
      <c r="V792" s="22">
        <f t="shared" si="193"/>
        <v>150</v>
      </c>
      <c r="W792" s="5">
        <f t="shared" si="196"/>
        <v>625</v>
      </c>
      <c r="X792" s="21">
        <f t="shared" si="198"/>
        <v>1.0133279999999998</v>
      </c>
      <c r="Y792" s="21">
        <f t="shared" si="199"/>
        <v>12.159935999999998</v>
      </c>
      <c r="Z792" s="21">
        <f t="shared" si="194"/>
        <v>621.17006399999991</v>
      </c>
      <c r="AA792" s="21">
        <f t="shared" si="200"/>
        <v>3.8400639999998702</v>
      </c>
      <c r="AC792" s="5">
        <v>12.159935999999998</v>
      </c>
      <c r="AD792" s="5">
        <v>0</v>
      </c>
      <c r="AE792" s="5">
        <f t="shared" si="197"/>
        <v>12.159935999999998</v>
      </c>
    </row>
    <row r="793" spans="1:31" ht="12.75" customHeight="1" x14ac:dyDescent="0.35">
      <c r="A793" s="17" t="s">
        <v>1987</v>
      </c>
      <c r="B793" s="17" t="s">
        <v>1988</v>
      </c>
      <c r="C793" s="17" t="s">
        <v>1404</v>
      </c>
      <c r="D793" s="18">
        <v>40756</v>
      </c>
      <c r="E793" s="17" t="s">
        <v>118</v>
      </c>
      <c r="F793" s="19">
        <v>50</v>
      </c>
      <c r="G793" s="17">
        <v>38</v>
      </c>
      <c r="H793" s="17">
        <v>11</v>
      </c>
      <c r="I793" s="20">
        <f t="shared" si="190"/>
        <v>467</v>
      </c>
      <c r="J793" s="21">
        <v>1000</v>
      </c>
      <c r="K793" s="18">
        <v>44804</v>
      </c>
      <c r="L793" s="21">
        <v>221.67</v>
      </c>
      <c r="M793" s="21">
        <v>778.33</v>
      </c>
      <c r="N793" s="21">
        <v>13.33</v>
      </c>
      <c r="O793" s="21">
        <f t="shared" si="191"/>
        <v>6.665</v>
      </c>
      <c r="P793" s="21">
        <v>20</v>
      </c>
      <c r="Q793" s="21">
        <v>771.66</v>
      </c>
      <c r="S793" s="21">
        <f t="shared" si="195"/>
        <v>791.66000000000008</v>
      </c>
      <c r="T793" s="19">
        <v>62.5</v>
      </c>
      <c r="U793" s="19">
        <f t="shared" si="192"/>
        <v>12.5</v>
      </c>
      <c r="V793" s="22">
        <f t="shared" si="193"/>
        <v>150</v>
      </c>
      <c r="W793" s="5">
        <f t="shared" si="196"/>
        <v>625</v>
      </c>
      <c r="X793" s="21">
        <f t="shared" si="198"/>
        <v>1.2666560000000002</v>
      </c>
      <c r="Y793" s="21">
        <f t="shared" si="199"/>
        <v>15.199872000000003</v>
      </c>
      <c r="Z793" s="21">
        <f t="shared" si="194"/>
        <v>776.46012800000005</v>
      </c>
      <c r="AA793" s="21">
        <f t="shared" si="200"/>
        <v>4.8001280000000861</v>
      </c>
      <c r="AC793" s="5">
        <v>15.199872000000003</v>
      </c>
      <c r="AD793" s="5">
        <v>0</v>
      </c>
      <c r="AE793" s="5">
        <f t="shared" si="197"/>
        <v>15.199872000000003</v>
      </c>
    </row>
    <row r="794" spans="1:31" ht="12.75" customHeight="1" x14ac:dyDescent="0.35">
      <c r="A794" s="17" t="s">
        <v>1989</v>
      </c>
      <c r="B794" s="17" t="s">
        <v>1990</v>
      </c>
      <c r="C794" s="17" t="s">
        <v>1081</v>
      </c>
      <c r="D794" s="18">
        <v>40756</v>
      </c>
      <c r="E794" s="17" t="s">
        <v>118</v>
      </c>
      <c r="F794" s="19">
        <v>50</v>
      </c>
      <c r="G794" s="17">
        <v>38</v>
      </c>
      <c r="H794" s="17">
        <v>11</v>
      </c>
      <c r="I794" s="20">
        <f t="shared" si="190"/>
        <v>467</v>
      </c>
      <c r="J794" s="21">
        <v>8000</v>
      </c>
      <c r="K794" s="18">
        <v>44804</v>
      </c>
      <c r="L794" s="21">
        <v>1773.33</v>
      </c>
      <c r="M794" s="21">
        <v>6226.67</v>
      </c>
      <c r="N794" s="21">
        <v>106.66</v>
      </c>
      <c r="O794" s="21">
        <f t="shared" si="191"/>
        <v>53.33</v>
      </c>
      <c r="P794" s="21">
        <v>160</v>
      </c>
      <c r="Q794" s="21">
        <v>6173.33</v>
      </c>
      <c r="S794" s="21">
        <f t="shared" si="195"/>
        <v>6333.33</v>
      </c>
      <c r="T794" s="19">
        <v>62.5</v>
      </c>
      <c r="U794" s="19">
        <f t="shared" si="192"/>
        <v>12.5</v>
      </c>
      <c r="V794" s="22">
        <f t="shared" si="193"/>
        <v>150</v>
      </c>
      <c r="W794" s="5">
        <f t="shared" si="196"/>
        <v>625</v>
      </c>
      <c r="X794" s="21">
        <f t="shared" si="198"/>
        <v>10.133328000000001</v>
      </c>
      <c r="Y794" s="21">
        <f t="shared" si="199"/>
        <v>121.59993600000001</v>
      </c>
      <c r="Z794" s="21">
        <f t="shared" si="194"/>
        <v>6211.7300640000003</v>
      </c>
      <c r="AA794" s="21">
        <f t="shared" si="200"/>
        <v>38.400064000000384</v>
      </c>
      <c r="AC794" s="5">
        <v>121.59993600000001</v>
      </c>
      <c r="AD794" s="5">
        <v>0</v>
      </c>
      <c r="AE794" s="5">
        <f t="shared" si="197"/>
        <v>121.59993600000001</v>
      </c>
    </row>
    <row r="795" spans="1:31" ht="12.75" customHeight="1" x14ac:dyDescent="0.35">
      <c r="A795" s="17" t="s">
        <v>1991</v>
      </c>
      <c r="B795" s="17" t="s">
        <v>1992</v>
      </c>
      <c r="C795" s="17" t="s">
        <v>463</v>
      </c>
      <c r="D795" s="18">
        <v>40756</v>
      </c>
      <c r="E795" s="17" t="s">
        <v>118</v>
      </c>
      <c r="F795" s="19">
        <v>50</v>
      </c>
      <c r="G795" s="17">
        <v>38</v>
      </c>
      <c r="H795" s="17">
        <v>11</v>
      </c>
      <c r="I795" s="20">
        <f t="shared" si="190"/>
        <v>467</v>
      </c>
      <c r="J795" s="21">
        <v>3125</v>
      </c>
      <c r="K795" s="18">
        <v>44804</v>
      </c>
      <c r="L795" s="21">
        <v>692.71</v>
      </c>
      <c r="M795" s="21">
        <v>2432.29</v>
      </c>
      <c r="N795" s="21">
        <v>41.66</v>
      </c>
      <c r="O795" s="21">
        <f t="shared" si="191"/>
        <v>20.83</v>
      </c>
      <c r="P795" s="21">
        <v>62.5</v>
      </c>
      <c r="Q795" s="21">
        <v>2411.4499999999998</v>
      </c>
      <c r="S795" s="21">
        <f t="shared" si="195"/>
        <v>2473.9499999999998</v>
      </c>
      <c r="T795" s="19">
        <v>62.5</v>
      </c>
      <c r="U795" s="19">
        <f t="shared" si="192"/>
        <v>12.5</v>
      </c>
      <c r="V795" s="22">
        <f t="shared" si="193"/>
        <v>150</v>
      </c>
      <c r="W795" s="5">
        <f t="shared" si="196"/>
        <v>625</v>
      </c>
      <c r="X795" s="21">
        <f t="shared" si="198"/>
        <v>3.9583199999999996</v>
      </c>
      <c r="Y795" s="21">
        <f t="shared" si="199"/>
        <v>47.499839999999992</v>
      </c>
      <c r="Z795" s="21">
        <f t="shared" si="194"/>
        <v>2426.4501599999999</v>
      </c>
      <c r="AA795" s="21">
        <f t="shared" si="200"/>
        <v>15.000160000000051</v>
      </c>
      <c r="AC795" s="5">
        <v>47.499839999999992</v>
      </c>
      <c r="AD795" s="5">
        <v>0</v>
      </c>
      <c r="AE795" s="5">
        <f t="shared" si="197"/>
        <v>47.499839999999992</v>
      </c>
    </row>
    <row r="796" spans="1:31" ht="12.75" customHeight="1" x14ac:dyDescent="0.35">
      <c r="A796" s="17" t="s">
        <v>1993</v>
      </c>
      <c r="B796" s="17" t="s">
        <v>1994</v>
      </c>
      <c r="C796" s="17" t="s">
        <v>507</v>
      </c>
      <c r="D796" s="18">
        <v>40756</v>
      </c>
      <c r="E796" s="17" t="s">
        <v>118</v>
      </c>
      <c r="F796" s="19">
        <v>50</v>
      </c>
      <c r="G796" s="17">
        <v>38</v>
      </c>
      <c r="H796" s="17">
        <v>11</v>
      </c>
      <c r="I796" s="20">
        <f t="shared" si="190"/>
        <v>467</v>
      </c>
      <c r="J796" s="21">
        <v>2940</v>
      </c>
      <c r="K796" s="18">
        <v>44804</v>
      </c>
      <c r="L796" s="21">
        <v>651.70000000000005</v>
      </c>
      <c r="M796" s="21">
        <v>2288.3000000000002</v>
      </c>
      <c r="N796" s="21">
        <v>39.200000000000003</v>
      </c>
      <c r="O796" s="21">
        <f t="shared" si="191"/>
        <v>19.600000000000001</v>
      </c>
      <c r="P796" s="21">
        <v>58.8</v>
      </c>
      <c r="Q796" s="21">
        <v>2268.6999999999998</v>
      </c>
      <c r="S796" s="21">
        <f t="shared" si="195"/>
        <v>2327.5</v>
      </c>
      <c r="T796" s="19">
        <v>62.5</v>
      </c>
      <c r="U796" s="19">
        <f t="shared" si="192"/>
        <v>12.5</v>
      </c>
      <c r="V796" s="22">
        <f t="shared" si="193"/>
        <v>150</v>
      </c>
      <c r="W796" s="5">
        <f t="shared" si="196"/>
        <v>625</v>
      </c>
      <c r="X796" s="21">
        <f t="shared" si="198"/>
        <v>3.7240000000000002</v>
      </c>
      <c r="Y796" s="21">
        <f t="shared" si="199"/>
        <v>44.688000000000002</v>
      </c>
      <c r="Z796" s="21">
        <f t="shared" si="194"/>
        <v>2282.8119999999999</v>
      </c>
      <c r="AA796" s="21">
        <f t="shared" si="200"/>
        <v>14.11200000000008</v>
      </c>
      <c r="AC796" s="5">
        <v>44.688000000000002</v>
      </c>
      <c r="AD796" s="5">
        <v>0</v>
      </c>
      <c r="AE796" s="5">
        <f t="shared" si="197"/>
        <v>44.688000000000002</v>
      </c>
    </row>
    <row r="797" spans="1:31" ht="12.75" customHeight="1" x14ac:dyDescent="0.35">
      <c r="A797" s="17" t="s">
        <v>1995</v>
      </c>
      <c r="B797" s="17" t="s">
        <v>1996</v>
      </c>
      <c r="C797" s="17" t="s">
        <v>1997</v>
      </c>
      <c r="D797" s="18">
        <v>40756</v>
      </c>
      <c r="E797" s="17" t="s">
        <v>118</v>
      </c>
      <c r="F797" s="19">
        <v>50</v>
      </c>
      <c r="G797" s="17">
        <v>38</v>
      </c>
      <c r="H797" s="17">
        <v>11</v>
      </c>
      <c r="I797" s="20">
        <f t="shared" si="190"/>
        <v>467</v>
      </c>
      <c r="J797" s="21">
        <v>3518.43</v>
      </c>
      <c r="K797" s="18">
        <v>44804</v>
      </c>
      <c r="L797" s="21">
        <v>779.93</v>
      </c>
      <c r="M797" s="21">
        <v>2738.5</v>
      </c>
      <c r="N797" s="21">
        <v>46.91</v>
      </c>
      <c r="O797" s="21">
        <f t="shared" si="191"/>
        <v>23.454999999999998</v>
      </c>
      <c r="P797" s="21">
        <v>70.37</v>
      </c>
      <c r="Q797" s="21">
        <v>2715.04</v>
      </c>
      <c r="S797" s="21">
        <f t="shared" si="195"/>
        <v>2785.41</v>
      </c>
      <c r="T797" s="19">
        <v>62.5</v>
      </c>
      <c r="U797" s="19">
        <f t="shared" si="192"/>
        <v>12.5</v>
      </c>
      <c r="V797" s="22">
        <f t="shared" si="193"/>
        <v>150</v>
      </c>
      <c r="W797" s="5">
        <f t="shared" si="196"/>
        <v>625</v>
      </c>
      <c r="X797" s="21">
        <f t="shared" si="198"/>
        <v>4.4566559999999997</v>
      </c>
      <c r="Y797" s="21">
        <f t="shared" si="199"/>
        <v>53.479872</v>
      </c>
      <c r="Z797" s="21">
        <f t="shared" si="194"/>
        <v>2731.930128</v>
      </c>
      <c r="AA797" s="21">
        <f t="shared" si="200"/>
        <v>16.890128000000004</v>
      </c>
      <c r="AC797" s="5">
        <v>53.479872</v>
      </c>
      <c r="AD797" s="5">
        <v>0</v>
      </c>
      <c r="AE797" s="5">
        <f t="shared" si="197"/>
        <v>53.479872</v>
      </c>
    </row>
    <row r="798" spans="1:31" ht="12.75" customHeight="1" x14ac:dyDescent="0.35">
      <c r="A798" s="17" t="s">
        <v>1998</v>
      </c>
      <c r="B798" s="17" t="s">
        <v>1999</v>
      </c>
      <c r="C798" s="17" t="s">
        <v>2000</v>
      </c>
      <c r="D798" s="18">
        <v>40817</v>
      </c>
      <c r="E798" s="17" t="s">
        <v>118</v>
      </c>
      <c r="F798" s="19">
        <v>50</v>
      </c>
      <c r="G798" s="17">
        <v>39</v>
      </c>
      <c r="H798" s="17">
        <v>1</v>
      </c>
      <c r="I798" s="20">
        <f t="shared" si="190"/>
        <v>469</v>
      </c>
      <c r="J798" s="21">
        <v>1158.4100000000001</v>
      </c>
      <c r="K798" s="18">
        <v>44804</v>
      </c>
      <c r="L798" s="21">
        <v>252.93</v>
      </c>
      <c r="M798" s="21">
        <v>905.48</v>
      </c>
      <c r="N798" s="21">
        <v>15.44</v>
      </c>
      <c r="O798" s="21">
        <f t="shared" si="191"/>
        <v>7.72</v>
      </c>
      <c r="P798" s="21">
        <v>23.17</v>
      </c>
      <c r="Q798" s="21">
        <v>897.75</v>
      </c>
      <c r="S798" s="21">
        <f t="shared" si="195"/>
        <v>920.92000000000007</v>
      </c>
      <c r="T798" s="19">
        <v>62.5</v>
      </c>
      <c r="U798" s="19">
        <f t="shared" si="192"/>
        <v>12.5</v>
      </c>
      <c r="V798" s="22">
        <f t="shared" si="193"/>
        <v>150</v>
      </c>
      <c r="W798" s="5">
        <f t="shared" si="196"/>
        <v>627</v>
      </c>
      <c r="X798" s="21">
        <f t="shared" si="198"/>
        <v>1.4687719298245616</v>
      </c>
      <c r="Y798" s="21">
        <f t="shared" si="199"/>
        <v>17.625263157894739</v>
      </c>
      <c r="Z798" s="21">
        <f t="shared" si="194"/>
        <v>903.29473684210529</v>
      </c>
      <c r="AA798" s="21">
        <f t="shared" si="200"/>
        <v>5.5447368421052943</v>
      </c>
      <c r="AC798" s="5">
        <v>17.625263157894739</v>
      </c>
      <c r="AD798" s="5">
        <v>0</v>
      </c>
      <c r="AE798" s="5">
        <f t="shared" si="197"/>
        <v>17.625263157894739</v>
      </c>
    </row>
    <row r="799" spans="1:31" ht="12.75" customHeight="1" x14ac:dyDescent="0.35">
      <c r="A799" s="17" t="s">
        <v>2001</v>
      </c>
      <c r="B799" s="17" t="s">
        <v>2002</v>
      </c>
      <c r="C799" s="17" t="s">
        <v>2003</v>
      </c>
      <c r="D799" s="18">
        <v>40817</v>
      </c>
      <c r="E799" s="17" t="s">
        <v>118</v>
      </c>
      <c r="F799" s="19">
        <v>50</v>
      </c>
      <c r="G799" s="17">
        <v>39</v>
      </c>
      <c r="H799" s="17">
        <v>1</v>
      </c>
      <c r="I799" s="20">
        <f t="shared" si="190"/>
        <v>469</v>
      </c>
      <c r="J799" s="21">
        <v>6484.73</v>
      </c>
      <c r="K799" s="18">
        <v>44804</v>
      </c>
      <c r="L799" s="21">
        <v>1415.89</v>
      </c>
      <c r="M799" s="21">
        <v>5068.84</v>
      </c>
      <c r="N799" s="21">
        <v>86.46</v>
      </c>
      <c r="O799" s="21">
        <f t="shared" si="191"/>
        <v>43.23</v>
      </c>
      <c r="P799" s="21">
        <v>129.69999999999999</v>
      </c>
      <c r="Q799" s="21">
        <v>5025.6000000000004</v>
      </c>
      <c r="S799" s="21">
        <f t="shared" si="195"/>
        <v>5155.3</v>
      </c>
      <c r="T799" s="19">
        <v>62.5</v>
      </c>
      <c r="U799" s="19">
        <f t="shared" si="192"/>
        <v>12.5</v>
      </c>
      <c r="V799" s="22">
        <f t="shared" si="193"/>
        <v>150</v>
      </c>
      <c r="W799" s="5">
        <f t="shared" si="196"/>
        <v>627</v>
      </c>
      <c r="X799" s="21">
        <f t="shared" si="198"/>
        <v>8.2221690590111649</v>
      </c>
      <c r="Y799" s="21">
        <f t="shared" si="199"/>
        <v>98.666028708133979</v>
      </c>
      <c r="Z799" s="21">
        <f t="shared" si="194"/>
        <v>5056.6339712918661</v>
      </c>
      <c r="AA799" s="21">
        <f t="shared" si="200"/>
        <v>31.033971291865782</v>
      </c>
      <c r="AC799" s="5">
        <v>98.666028708133979</v>
      </c>
      <c r="AD799" s="5">
        <v>0</v>
      </c>
      <c r="AE799" s="5">
        <f t="shared" si="197"/>
        <v>98.666028708133979</v>
      </c>
    </row>
    <row r="800" spans="1:31" ht="12.75" customHeight="1" x14ac:dyDescent="0.35">
      <c r="A800" s="17" t="s">
        <v>2004</v>
      </c>
      <c r="B800" s="17" t="s">
        <v>2005</v>
      </c>
      <c r="C800" s="17" t="s">
        <v>2006</v>
      </c>
      <c r="D800" s="18">
        <v>40817</v>
      </c>
      <c r="E800" s="17" t="s">
        <v>118</v>
      </c>
      <c r="F800" s="19">
        <v>50</v>
      </c>
      <c r="G800" s="17">
        <v>39</v>
      </c>
      <c r="H800" s="17">
        <v>1</v>
      </c>
      <c r="I800" s="20">
        <f t="shared" si="190"/>
        <v>469</v>
      </c>
      <c r="J800" s="21">
        <v>538.16999999999996</v>
      </c>
      <c r="K800" s="18">
        <v>44804</v>
      </c>
      <c r="L800" s="21">
        <v>117.47</v>
      </c>
      <c r="M800" s="21">
        <v>420.7</v>
      </c>
      <c r="N800" s="21">
        <v>7.17</v>
      </c>
      <c r="O800" s="21">
        <f t="shared" si="191"/>
        <v>3.585</v>
      </c>
      <c r="P800" s="21">
        <v>10.76</v>
      </c>
      <c r="Q800" s="21">
        <v>417.11</v>
      </c>
      <c r="S800" s="21">
        <f t="shared" si="195"/>
        <v>427.87</v>
      </c>
      <c r="T800" s="19">
        <v>62.5</v>
      </c>
      <c r="U800" s="19">
        <f t="shared" si="192"/>
        <v>12.5</v>
      </c>
      <c r="V800" s="22">
        <f t="shared" si="193"/>
        <v>150</v>
      </c>
      <c r="W800" s="5">
        <f t="shared" si="196"/>
        <v>627</v>
      </c>
      <c r="X800" s="21">
        <f t="shared" si="198"/>
        <v>0.68240829346092502</v>
      </c>
      <c r="Y800" s="21">
        <f t="shared" si="199"/>
        <v>8.1888995215311002</v>
      </c>
      <c r="Z800" s="21">
        <f t="shared" si="194"/>
        <v>419.68110047846892</v>
      </c>
      <c r="AA800" s="21">
        <f t="shared" si="200"/>
        <v>2.5711004784689067</v>
      </c>
      <c r="AC800" s="5">
        <v>8.1888995215311002</v>
      </c>
      <c r="AD800" s="5">
        <v>0</v>
      </c>
      <c r="AE800" s="5">
        <f t="shared" si="197"/>
        <v>8.1888995215311002</v>
      </c>
    </row>
    <row r="801" spans="1:31" ht="12.75" customHeight="1" x14ac:dyDescent="0.35">
      <c r="A801" s="17" t="s">
        <v>2007</v>
      </c>
      <c r="B801" s="17" t="s">
        <v>2008</v>
      </c>
      <c r="C801" s="17" t="s">
        <v>1499</v>
      </c>
      <c r="D801" s="18">
        <v>40817</v>
      </c>
      <c r="E801" s="17" t="s">
        <v>118</v>
      </c>
      <c r="F801" s="19">
        <v>50</v>
      </c>
      <c r="G801" s="17">
        <v>39</v>
      </c>
      <c r="H801" s="17">
        <v>1</v>
      </c>
      <c r="I801" s="20">
        <f t="shared" si="190"/>
        <v>469</v>
      </c>
      <c r="J801" s="21">
        <v>9160.84</v>
      </c>
      <c r="K801" s="18">
        <v>44804</v>
      </c>
      <c r="L801" s="21">
        <v>2000.16</v>
      </c>
      <c r="M801" s="21">
        <v>7160.68</v>
      </c>
      <c r="N801" s="21">
        <v>122.14</v>
      </c>
      <c r="O801" s="21">
        <f t="shared" si="191"/>
        <v>61.07</v>
      </c>
      <c r="P801" s="21">
        <v>183.22</v>
      </c>
      <c r="Q801" s="21">
        <v>7099.6</v>
      </c>
      <c r="S801" s="21">
        <f t="shared" si="195"/>
        <v>7282.8200000000006</v>
      </c>
      <c r="T801" s="19">
        <v>62.5</v>
      </c>
      <c r="U801" s="19">
        <f t="shared" si="192"/>
        <v>12.5</v>
      </c>
      <c r="V801" s="22">
        <f t="shared" si="193"/>
        <v>150</v>
      </c>
      <c r="W801" s="5">
        <f t="shared" si="196"/>
        <v>627</v>
      </c>
      <c r="X801" s="21">
        <f t="shared" si="198"/>
        <v>11.615342902711324</v>
      </c>
      <c r="Y801" s="21">
        <f t="shared" si="199"/>
        <v>139.38411483253589</v>
      </c>
      <c r="Z801" s="21">
        <f t="shared" si="194"/>
        <v>7143.4358851674651</v>
      </c>
      <c r="AA801" s="21">
        <f t="shared" si="200"/>
        <v>43.835885167464767</v>
      </c>
      <c r="AC801" s="5">
        <v>139.38411483253589</v>
      </c>
      <c r="AD801" s="5">
        <v>0</v>
      </c>
      <c r="AE801" s="5">
        <f t="shared" si="197"/>
        <v>139.38411483253589</v>
      </c>
    </row>
    <row r="802" spans="1:31" ht="12.75" customHeight="1" x14ac:dyDescent="0.35">
      <c r="A802" s="17" t="s">
        <v>2009</v>
      </c>
      <c r="B802" s="17" t="s">
        <v>2010</v>
      </c>
      <c r="C802" s="17" t="s">
        <v>2011</v>
      </c>
      <c r="D802" s="18">
        <v>40909</v>
      </c>
      <c r="E802" s="17" t="s">
        <v>118</v>
      </c>
      <c r="F802" s="19">
        <v>50</v>
      </c>
      <c r="G802" s="17">
        <v>39</v>
      </c>
      <c r="H802" s="17">
        <v>4</v>
      </c>
      <c r="I802" s="20">
        <f t="shared" si="190"/>
        <v>472</v>
      </c>
      <c r="J802" s="21">
        <v>1496.76</v>
      </c>
      <c r="K802" s="18">
        <v>44804</v>
      </c>
      <c r="L802" s="21">
        <v>319.37</v>
      </c>
      <c r="M802" s="21">
        <v>1177.3900000000001</v>
      </c>
      <c r="N802" s="21">
        <v>19.96</v>
      </c>
      <c r="O802" s="21">
        <f t="shared" si="191"/>
        <v>9.98</v>
      </c>
      <c r="P802" s="21">
        <v>29.94</v>
      </c>
      <c r="Q802" s="21">
        <v>1167.4100000000001</v>
      </c>
      <c r="S802" s="21">
        <f t="shared" si="195"/>
        <v>1197.3500000000001</v>
      </c>
      <c r="T802" s="19">
        <v>62.5</v>
      </c>
      <c r="U802" s="19">
        <f t="shared" si="192"/>
        <v>12.5</v>
      </c>
      <c r="V802" s="22">
        <f t="shared" si="193"/>
        <v>150</v>
      </c>
      <c r="W802" s="5">
        <f t="shared" si="196"/>
        <v>630</v>
      </c>
      <c r="X802" s="21">
        <f t="shared" si="198"/>
        <v>1.9005555555555558</v>
      </c>
      <c r="Y802" s="21">
        <f t="shared" si="199"/>
        <v>22.806666666666668</v>
      </c>
      <c r="Z802" s="21">
        <f t="shared" si="194"/>
        <v>1174.5433333333335</v>
      </c>
      <c r="AA802" s="21">
        <f t="shared" si="200"/>
        <v>7.1333333333334394</v>
      </c>
      <c r="AC802" s="5">
        <v>22.806666666666668</v>
      </c>
      <c r="AD802" s="5">
        <v>0</v>
      </c>
      <c r="AE802" s="5">
        <f t="shared" si="197"/>
        <v>22.806666666666668</v>
      </c>
    </row>
    <row r="803" spans="1:31" ht="12.75" customHeight="1" x14ac:dyDescent="0.35">
      <c r="A803" s="17" t="s">
        <v>2012</v>
      </c>
      <c r="B803" s="17" t="s">
        <v>2013</v>
      </c>
      <c r="C803" s="17" t="s">
        <v>2014</v>
      </c>
      <c r="D803" s="18">
        <v>40909</v>
      </c>
      <c r="E803" s="17" t="s">
        <v>118</v>
      </c>
      <c r="F803" s="19">
        <v>50</v>
      </c>
      <c r="G803" s="17">
        <v>39</v>
      </c>
      <c r="H803" s="17">
        <v>4</v>
      </c>
      <c r="I803" s="20">
        <f t="shared" si="190"/>
        <v>472</v>
      </c>
      <c r="J803" s="21">
        <v>5142.57</v>
      </c>
      <c r="K803" s="18">
        <v>44804</v>
      </c>
      <c r="L803" s="21">
        <v>1097.06</v>
      </c>
      <c r="M803" s="21">
        <v>4045.51</v>
      </c>
      <c r="N803" s="21">
        <v>68.56</v>
      </c>
      <c r="O803" s="21">
        <f t="shared" si="191"/>
        <v>34.28</v>
      </c>
      <c r="P803" s="21">
        <v>102.85</v>
      </c>
      <c r="Q803" s="21">
        <v>4011.22</v>
      </c>
      <c r="S803" s="21">
        <f t="shared" si="195"/>
        <v>4114.0700000000006</v>
      </c>
      <c r="T803" s="19">
        <v>62.5</v>
      </c>
      <c r="U803" s="19">
        <f t="shared" si="192"/>
        <v>12.5</v>
      </c>
      <c r="V803" s="22">
        <f t="shared" si="193"/>
        <v>150</v>
      </c>
      <c r="W803" s="5">
        <f t="shared" si="196"/>
        <v>630</v>
      </c>
      <c r="X803" s="21">
        <f t="shared" si="198"/>
        <v>6.5302698412698419</v>
      </c>
      <c r="Y803" s="21">
        <f t="shared" si="199"/>
        <v>78.363238095238103</v>
      </c>
      <c r="Z803" s="21">
        <f t="shared" si="194"/>
        <v>4035.7067619047625</v>
      </c>
      <c r="AA803" s="21">
        <f t="shared" si="200"/>
        <v>24.486761904762716</v>
      </c>
      <c r="AC803" s="5">
        <v>78.363238095238103</v>
      </c>
      <c r="AD803" s="5">
        <v>0</v>
      </c>
      <c r="AE803" s="5">
        <f t="shared" si="197"/>
        <v>78.363238095238103</v>
      </c>
    </row>
    <row r="804" spans="1:31" ht="12.75" customHeight="1" x14ac:dyDescent="0.35">
      <c r="A804" s="17" t="s">
        <v>2015</v>
      </c>
      <c r="B804" s="17" t="s">
        <v>2016</v>
      </c>
      <c r="C804" s="17" t="s">
        <v>2017</v>
      </c>
      <c r="D804" s="18">
        <v>40909</v>
      </c>
      <c r="E804" s="17" t="s">
        <v>118</v>
      </c>
      <c r="F804" s="19">
        <v>50</v>
      </c>
      <c r="G804" s="17">
        <v>39</v>
      </c>
      <c r="H804" s="17">
        <v>4</v>
      </c>
      <c r="I804" s="20">
        <f t="shared" si="190"/>
        <v>472</v>
      </c>
      <c r="J804" s="21">
        <v>-1792.13</v>
      </c>
      <c r="K804" s="18">
        <v>44804</v>
      </c>
      <c r="L804" s="21">
        <v>-382.3</v>
      </c>
      <c r="M804" s="21">
        <v>-1409.83</v>
      </c>
      <c r="N804" s="21">
        <v>-23.89</v>
      </c>
      <c r="O804" s="21">
        <f t="shared" si="191"/>
        <v>-11.945</v>
      </c>
      <c r="P804" s="21">
        <v>-35.840000000000003</v>
      </c>
      <c r="Q804" s="21">
        <v>-1397.88</v>
      </c>
      <c r="S804" s="21">
        <f t="shared" si="195"/>
        <v>-1433.72</v>
      </c>
      <c r="T804" s="19">
        <v>62.5</v>
      </c>
      <c r="U804" s="19">
        <f t="shared" si="192"/>
        <v>12.5</v>
      </c>
      <c r="V804" s="22">
        <f t="shared" si="193"/>
        <v>150</v>
      </c>
      <c r="W804" s="5">
        <f t="shared" si="196"/>
        <v>630</v>
      </c>
      <c r="X804" s="21">
        <f t="shared" si="198"/>
        <v>-2.2757460317460318</v>
      </c>
      <c r="Y804" s="21">
        <f t="shared" si="199"/>
        <v>-27.308952380952384</v>
      </c>
      <c r="Z804" s="21">
        <f t="shared" si="194"/>
        <v>-1406.4110476190476</v>
      </c>
      <c r="AA804" s="21">
        <f t="shared" si="200"/>
        <v>-8.5310476190475129</v>
      </c>
      <c r="AC804" s="5">
        <v>-27.308952380952384</v>
      </c>
      <c r="AD804" s="5">
        <v>0</v>
      </c>
      <c r="AE804" s="5">
        <f t="shared" si="197"/>
        <v>-27.308952380952384</v>
      </c>
    </row>
    <row r="805" spans="1:31" ht="12.75" customHeight="1" x14ac:dyDescent="0.35">
      <c r="A805" s="17" t="s">
        <v>2018</v>
      </c>
      <c r="B805" s="17" t="s">
        <v>2019</v>
      </c>
      <c r="C805" s="17" t="s">
        <v>2020</v>
      </c>
      <c r="D805" s="18">
        <v>40909</v>
      </c>
      <c r="E805" s="17" t="s">
        <v>118</v>
      </c>
      <c r="F805" s="19">
        <v>50</v>
      </c>
      <c r="G805" s="17">
        <v>39</v>
      </c>
      <c r="H805" s="17">
        <v>4</v>
      </c>
      <c r="I805" s="20">
        <f t="shared" ref="I805:I868" si="201">(G805*12)+H805</f>
        <v>472</v>
      </c>
      <c r="J805" s="21">
        <v>14104.57</v>
      </c>
      <c r="K805" s="18">
        <v>44804</v>
      </c>
      <c r="L805" s="21">
        <v>3008.97</v>
      </c>
      <c r="M805" s="21">
        <v>11095.6</v>
      </c>
      <c r="N805" s="21">
        <v>188.06</v>
      </c>
      <c r="O805" s="21">
        <f t="shared" ref="O805:O868" si="202">+N805/8*4</f>
        <v>94.03</v>
      </c>
      <c r="P805" s="21">
        <v>282.08999999999997</v>
      </c>
      <c r="Q805" s="21">
        <v>11001.57</v>
      </c>
      <c r="S805" s="21">
        <f t="shared" si="195"/>
        <v>11283.66</v>
      </c>
      <c r="T805" s="19">
        <v>62.5</v>
      </c>
      <c r="U805" s="19">
        <f t="shared" ref="U805:U868" si="203">+T805-F805</f>
        <v>12.5</v>
      </c>
      <c r="V805" s="22">
        <f t="shared" ref="V805:V868" si="204">+U805*12</f>
        <v>150</v>
      </c>
      <c r="W805" s="5">
        <f t="shared" si="196"/>
        <v>630</v>
      </c>
      <c r="X805" s="21">
        <f t="shared" si="198"/>
        <v>17.91057142857143</v>
      </c>
      <c r="Y805" s="21">
        <f t="shared" si="199"/>
        <v>214.92685714285716</v>
      </c>
      <c r="Z805" s="21">
        <f t="shared" ref="Z805:Z868" si="205">+S805-Y805</f>
        <v>11068.733142857143</v>
      </c>
      <c r="AA805" s="21">
        <f t="shared" si="200"/>
        <v>67.163142857143612</v>
      </c>
      <c r="AC805" s="5">
        <v>214.92685714285716</v>
      </c>
      <c r="AD805" s="5">
        <v>0</v>
      </c>
      <c r="AE805" s="5">
        <f t="shared" si="197"/>
        <v>214.92685714285716</v>
      </c>
    </row>
    <row r="806" spans="1:31" ht="12.75" customHeight="1" x14ac:dyDescent="0.35">
      <c r="A806" s="17" t="s">
        <v>2021</v>
      </c>
      <c r="B806" s="17" t="s">
        <v>2022</v>
      </c>
      <c r="C806" s="17" t="s">
        <v>2023</v>
      </c>
      <c r="D806" s="18">
        <v>41000</v>
      </c>
      <c r="E806" s="17" t="s">
        <v>118</v>
      </c>
      <c r="F806" s="19">
        <v>50</v>
      </c>
      <c r="G806" s="17">
        <v>39</v>
      </c>
      <c r="H806" s="17">
        <v>7</v>
      </c>
      <c r="I806" s="20">
        <f t="shared" si="201"/>
        <v>475</v>
      </c>
      <c r="J806" s="21">
        <v>12316.29</v>
      </c>
      <c r="K806" s="18">
        <v>44804</v>
      </c>
      <c r="L806" s="21">
        <v>2565.9499999999998</v>
      </c>
      <c r="M806" s="21">
        <v>9750.34</v>
      </c>
      <c r="N806" s="21">
        <v>164.22</v>
      </c>
      <c r="O806" s="21">
        <f t="shared" si="202"/>
        <v>82.11</v>
      </c>
      <c r="P806" s="21">
        <v>246.33</v>
      </c>
      <c r="Q806" s="21">
        <v>9668.23</v>
      </c>
      <c r="S806" s="21">
        <f t="shared" ref="S806:S869" si="206">+M806+N806</f>
        <v>9914.56</v>
      </c>
      <c r="T806" s="19">
        <v>62.5</v>
      </c>
      <c r="U806" s="19">
        <f t="shared" si="203"/>
        <v>12.5</v>
      </c>
      <c r="V806" s="22">
        <f t="shared" si="204"/>
        <v>150</v>
      </c>
      <c r="W806" s="5">
        <f t="shared" ref="W806:W869" si="207">+I806+8+V806</f>
        <v>633</v>
      </c>
      <c r="X806" s="21">
        <f t="shared" si="198"/>
        <v>15.662812006319115</v>
      </c>
      <c r="Y806" s="21">
        <f t="shared" si="199"/>
        <v>187.95374407582938</v>
      </c>
      <c r="Z806" s="21">
        <f t="shared" si="205"/>
        <v>9726.6062559241709</v>
      </c>
      <c r="AA806" s="21">
        <f t="shared" si="200"/>
        <v>58.376255924171346</v>
      </c>
      <c r="AC806" s="5">
        <v>187.95374407582938</v>
      </c>
      <c r="AD806" s="5">
        <v>0</v>
      </c>
      <c r="AE806" s="5">
        <f t="shared" ref="AE806:AE869" si="208">+AC806+AD806</f>
        <v>187.95374407582938</v>
      </c>
    </row>
    <row r="807" spans="1:31" ht="12.75" customHeight="1" x14ac:dyDescent="0.35">
      <c r="A807" s="17" t="s">
        <v>2024</v>
      </c>
      <c r="B807" s="17" t="s">
        <v>2025</v>
      </c>
      <c r="C807" s="17" t="s">
        <v>2026</v>
      </c>
      <c r="D807" s="18">
        <v>41091</v>
      </c>
      <c r="E807" s="17" t="s">
        <v>118</v>
      </c>
      <c r="F807" s="19">
        <v>50</v>
      </c>
      <c r="G807" s="17">
        <v>39</v>
      </c>
      <c r="H807" s="17">
        <v>10</v>
      </c>
      <c r="I807" s="20">
        <f t="shared" si="201"/>
        <v>478</v>
      </c>
      <c r="J807" s="21">
        <v>27400.97</v>
      </c>
      <c r="K807" s="18">
        <v>44804</v>
      </c>
      <c r="L807" s="21">
        <v>5571.54</v>
      </c>
      <c r="M807" s="21">
        <v>21829.43</v>
      </c>
      <c r="N807" s="21">
        <v>365.34</v>
      </c>
      <c r="O807" s="21">
        <f t="shared" si="202"/>
        <v>182.67</v>
      </c>
      <c r="P807" s="21">
        <v>548.02</v>
      </c>
      <c r="Q807" s="21">
        <v>21646.75</v>
      </c>
      <c r="S807" s="21">
        <f t="shared" si="206"/>
        <v>22194.77</v>
      </c>
      <c r="T807" s="19">
        <v>62.5</v>
      </c>
      <c r="U807" s="19">
        <f t="shared" si="203"/>
        <v>12.5</v>
      </c>
      <c r="V807" s="22">
        <f t="shared" si="204"/>
        <v>150</v>
      </c>
      <c r="W807" s="5">
        <f t="shared" si="207"/>
        <v>636</v>
      </c>
      <c r="X807" s="21">
        <f t="shared" si="198"/>
        <v>34.89743710691824</v>
      </c>
      <c r="Y807" s="21">
        <f t="shared" si="199"/>
        <v>418.7692452830189</v>
      </c>
      <c r="Z807" s="21">
        <f t="shared" si="205"/>
        <v>21776.000754716981</v>
      </c>
      <c r="AA807" s="21">
        <f t="shared" si="200"/>
        <v>129.25075471698074</v>
      </c>
      <c r="AC807" s="5">
        <v>418.7692452830189</v>
      </c>
      <c r="AD807" s="5">
        <v>0</v>
      </c>
      <c r="AE807" s="5">
        <f t="shared" si="208"/>
        <v>418.7692452830189</v>
      </c>
    </row>
    <row r="808" spans="1:31" ht="12.75" customHeight="1" x14ac:dyDescent="0.35">
      <c r="A808" s="17" t="s">
        <v>2027</v>
      </c>
      <c r="B808" s="17" t="s">
        <v>2028</v>
      </c>
      <c r="C808" s="17" t="s">
        <v>2026</v>
      </c>
      <c r="D808" s="18">
        <v>41183</v>
      </c>
      <c r="E808" s="17" t="s">
        <v>118</v>
      </c>
      <c r="F808" s="19">
        <v>50</v>
      </c>
      <c r="G808" s="17">
        <v>40</v>
      </c>
      <c r="H808" s="17">
        <v>1</v>
      </c>
      <c r="I808" s="20">
        <f t="shared" si="201"/>
        <v>481</v>
      </c>
      <c r="J808" s="21">
        <v>13065.72</v>
      </c>
      <c r="K808" s="18">
        <v>44804</v>
      </c>
      <c r="L808" s="21">
        <v>2591.4299999999998</v>
      </c>
      <c r="M808" s="21">
        <v>10474.290000000001</v>
      </c>
      <c r="N808" s="21">
        <v>174.21</v>
      </c>
      <c r="O808" s="21">
        <f t="shared" si="202"/>
        <v>87.105000000000004</v>
      </c>
      <c r="P808" s="21">
        <v>261.32</v>
      </c>
      <c r="Q808" s="21">
        <v>10387.18</v>
      </c>
      <c r="S808" s="21">
        <f t="shared" si="206"/>
        <v>10648.5</v>
      </c>
      <c r="T808" s="19">
        <v>62.5</v>
      </c>
      <c r="U808" s="19">
        <f t="shared" si="203"/>
        <v>12.5</v>
      </c>
      <c r="V808" s="22">
        <f t="shared" si="204"/>
        <v>150</v>
      </c>
      <c r="W808" s="5">
        <f t="shared" si="207"/>
        <v>639</v>
      </c>
      <c r="X808" s="21">
        <f t="shared" si="198"/>
        <v>16.664319248826292</v>
      </c>
      <c r="Y808" s="21">
        <f t="shared" si="199"/>
        <v>199.97183098591552</v>
      </c>
      <c r="Z808" s="21">
        <f t="shared" si="205"/>
        <v>10448.528169014084</v>
      </c>
      <c r="AA808" s="21">
        <f t="shared" si="200"/>
        <v>61.348169014083396</v>
      </c>
      <c r="AC808" s="5">
        <v>199.97183098591552</v>
      </c>
      <c r="AD808" s="5">
        <v>0</v>
      </c>
      <c r="AE808" s="5">
        <f t="shared" si="208"/>
        <v>199.97183098591552</v>
      </c>
    </row>
    <row r="809" spans="1:31" ht="12.75" customHeight="1" x14ac:dyDescent="0.35">
      <c r="A809" s="17" t="s">
        <v>2029</v>
      </c>
      <c r="B809" s="17" t="s">
        <v>2030</v>
      </c>
      <c r="C809" s="17" t="s">
        <v>2031</v>
      </c>
      <c r="D809" s="18">
        <v>41274</v>
      </c>
      <c r="E809" s="17" t="s">
        <v>44</v>
      </c>
      <c r="F809" s="19">
        <v>0</v>
      </c>
      <c r="G809" s="17">
        <v>0</v>
      </c>
      <c r="H809" s="17">
        <v>0</v>
      </c>
      <c r="I809" s="20">
        <f t="shared" si="201"/>
        <v>0</v>
      </c>
      <c r="J809" s="21">
        <v>86274</v>
      </c>
      <c r="K809" s="18">
        <v>44804</v>
      </c>
      <c r="L809" s="21">
        <v>0</v>
      </c>
      <c r="M809" s="21">
        <v>86274</v>
      </c>
      <c r="N809" s="21">
        <v>0</v>
      </c>
      <c r="O809" s="21">
        <f t="shared" si="202"/>
        <v>0</v>
      </c>
      <c r="P809" s="21">
        <v>0</v>
      </c>
      <c r="Q809" s="21">
        <v>86274</v>
      </c>
      <c r="S809" s="21">
        <f t="shared" si="206"/>
        <v>86274</v>
      </c>
      <c r="T809" s="19">
        <v>0</v>
      </c>
      <c r="U809" s="19">
        <f t="shared" si="203"/>
        <v>0</v>
      </c>
      <c r="V809" s="22">
        <f t="shared" si="204"/>
        <v>0</v>
      </c>
      <c r="W809" s="5">
        <v>0</v>
      </c>
      <c r="X809" s="21">
        <v>0</v>
      </c>
      <c r="Y809" s="21">
        <f t="shared" ref="Y809:Y872" si="209">+X809*12</f>
        <v>0</v>
      </c>
      <c r="Z809" s="21">
        <f t="shared" si="205"/>
        <v>86274</v>
      </c>
      <c r="AA809" s="21">
        <f t="shared" si="200"/>
        <v>0</v>
      </c>
      <c r="AC809" s="5">
        <v>0</v>
      </c>
      <c r="AD809" s="5">
        <v>0</v>
      </c>
      <c r="AE809" s="5">
        <f t="shared" si="208"/>
        <v>0</v>
      </c>
    </row>
    <row r="810" spans="1:31" ht="12.75" customHeight="1" x14ac:dyDescent="0.35">
      <c r="A810" s="17" t="s">
        <v>2032</v>
      </c>
      <c r="B810" s="17" t="s">
        <v>2033</v>
      </c>
      <c r="C810" s="17" t="s">
        <v>2031</v>
      </c>
      <c r="D810" s="18">
        <v>41274</v>
      </c>
      <c r="E810" s="17" t="s">
        <v>118</v>
      </c>
      <c r="F810" s="19">
        <v>50</v>
      </c>
      <c r="G810" s="17">
        <v>40</v>
      </c>
      <c r="H810" s="17">
        <v>4</v>
      </c>
      <c r="I810" s="20">
        <f t="shared" si="201"/>
        <v>484</v>
      </c>
      <c r="J810" s="21">
        <v>-86274</v>
      </c>
      <c r="K810" s="18">
        <v>44804</v>
      </c>
      <c r="L810" s="21">
        <v>-16679.64</v>
      </c>
      <c r="M810" s="21">
        <v>-69594.36</v>
      </c>
      <c r="N810" s="21">
        <v>-1150.32</v>
      </c>
      <c r="O810" s="21">
        <f t="shared" si="202"/>
        <v>-575.16</v>
      </c>
      <c r="P810" s="21">
        <v>-1725.48</v>
      </c>
      <c r="Q810" s="21">
        <v>-69019.199999999997</v>
      </c>
      <c r="S810" s="21">
        <f t="shared" si="206"/>
        <v>-70744.680000000008</v>
      </c>
      <c r="T810" s="19">
        <v>62.5</v>
      </c>
      <c r="U810" s="19">
        <f t="shared" si="203"/>
        <v>12.5</v>
      </c>
      <c r="V810" s="22">
        <f t="shared" si="204"/>
        <v>150</v>
      </c>
      <c r="W810" s="5">
        <f t="shared" si="207"/>
        <v>642</v>
      </c>
      <c r="X810" s="21">
        <f t="shared" ref="X810:X873" si="210">+S810/W810</f>
        <v>-110.19420560747665</v>
      </c>
      <c r="Y810" s="21">
        <f t="shared" si="209"/>
        <v>-1322.3304672897198</v>
      </c>
      <c r="Z810" s="21">
        <f t="shared" si="205"/>
        <v>-69422.349532710286</v>
      </c>
      <c r="AA810" s="21">
        <f t="shared" ref="AA810:AA873" si="211">+Z810-Q810</f>
        <v>-403.14953271028935</v>
      </c>
      <c r="AC810" s="5">
        <v>-1322.3304672897198</v>
      </c>
      <c r="AD810" s="5">
        <v>0</v>
      </c>
      <c r="AE810" s="5">
        <f t="shared" si="208"/>
        <v>-1322.3304672897198</v>
      </c>
    </row>
    <row r="811" spans="1:31" ht="12.75" customHeight="1" x14ac:dyDescent="0.35">
      <c r="A811" s="17" t="s">
        <v>2034</v>
      </c>
      <c r="B811" s="17" t="s">
        <v>2035</v>
      </c>
      <c r="C811" s="17" t="s">
        <v>2036</v>
      </c>
      <c r="D811" s="18">
        <v>41275</v>
      </c>
      <c r="E811" s="17" t="s">
        <v>118</v>
      </c>
      <c r="F811" s="19">
        <v>50</v>
      </c>
      <c r="G811" s="17">
        <v>40</v>
      </c>
      <c r="H811" s="17">
        <v>4</v>
      </c>
      <c r="I811" s="20">
        <f t="shared" si="201"/>
        <v>484</v>
      </c>
      <c r="J811" s="21">
        <v>28216.75</v>
      </c>
      <c r="K811" s="18">
        <v>44804</v>
      </c>
      <c r="L811" s="21">
        <v>5455.29</v>
      </c>
      <c r="M811" s="21">
        <v>22761.46</v>
      </c>
      <c r="N811" s="21">
        <v>376.22</v>
      </c>
      <c r="O811" s="21">
        <f t="shared" si="202"/>
        <v>188.11</v>
      </c>
      <c r="P811" s="21">
        <v>564.34</v>
      </c>
      <c r="Q811" s="21">
        <v>22573.34</v>
      </c>
      <c r="S811" s="21">
        <f t="shared" si="206"/>
        <v>23137.68</v>
      </c>
      <c r="T811" s="19">
        <v>62.5</v>
      </c>
      <c r="U811" s="19">
        <f t="shared" si="203"/>
        <v>12.5</v>
      </c>
      <c r="V811" s="22">
        <f t="shared" si="204"/>
        <v>150</v>
      </c>
      <c r="W811" s="5">
        <f t="shared" si="207"/>
        <v>642</v>
      </c>
      <c r="X811" s="21">
        <f t="shared" si="210"/>
        <v>36.04</v>
      </c>
      <c r="Y811" s="21">
        <f t="shared" si="209"/>
        <v>432.48</v>
      </c>
      <c r="Z811" s="21">
        <f t="shared" si="205"/>
        <v>22705.200000000001</v>
      </c>
      <c r="AA811" s="21">
        <f t="shared" si="211"/>
        <v>131.86000000000058</v>
      </c>
      <c r="AC811" s="5">
        <v>432.48</v>
      </c>
      <c r="AD811" s="5">
        <v>0</v>
      </c>
      <c r="AE811" s="5">
        <f t="shared" si="208"/>
        <v>432.48</v>
      </c>
    </row>
    <row r="812" spans="1:31" ht="12.75" customHeight="1" x14ac:dyDescent="0.35">
      <c r="A812" s="17" t="s">
        <v>2037</v>
      </c>
      <c r="B812" s="17" t="s">
        <v>2038</v>
      </c>
      <c r="C812" s="17" t="s">
        <v>2039</v>
      </c>
      <c r="D812" s="18">
        <v>41274</v>
      </c>
      <c r="E812" s="17" t="s">
        <v>118</v>
      </c>
      <c r="F812" s="19">
        <v>50</v>
      </c>
      <c r="G812" s="17">
        <v>40</v>
      </c>
      <c r="H812" s="17">
        <v>4</v>
      </c>
      <c r="I812" s="20">
        <f t="shared" si="201"/>
        <v>484</v>
      </c>
      <c r="J812" s="21">
        <v>-46533</v>
      </c>
      <c r="K812" s="18">
        <v>44804</v>
      </c>
      <c r="L812" s="21">
        <v>-46533</v>
      </c>
      <c r="M812" s="21">
        <v>0</v>
      </c>
      <c r="N812" s="21">
        <v>0</v>
      </c>
      <c r="O812" s="21">
        <f t="shared" si="202"/>
        <v>0</v>
      </c>
      <c r="P812" s="21">
        <v>0</v>
      </c>
      <c r="Q812" s="21">
        <v>0</v>
      </c>
      <c r="S812" s="21">
        <f t="shared" si="206"/>
        <v>0</v>
      </c>
      <c r="T812" s="19">
        <v>62.5</v>
      </c>
      <c r="U812" s="19">
        <f t="shared" si="203"/>
        <v>12.5</v>
      </c>
      <c r="V812" s="22">
        <f t="shared" si="204"/>
        <v>150</v>
      </c>
      <c r="W812" s="5">
        <f t="shared" si="207"/>
        <v>642</v>
      </c>
      <c r="X812" s="21">
        <f t="shared" si="210"/>
        <v>0</v>
      </c>
      <c r="Y812" s="21">
        <f t="shared" si="209"/>
        <v>0</v>
      </c>
      <c r="Z812" s="21">
        <f t="shared" si="205"/>
        <v>0</v>
      </c>
      <c r="AA812" s="21">
        <f t="shared" si="211"/>
        <v>0</v>
      </c>
      <c r="AC812" s="5">
        <v>0</v>
      </c>
      <c r="AD812" s="5">
        <v>0</v>
      </c>
      <c r="AE812" s="5">
        <f t="shared" si="208"/>
        <v>0</v>
      </c>
    </row>
    <row r="813" spans="1:31" ht="12.75" customHeight="1" x14ac:dyDescent="0.35">
      <c r="A813" s="17" t="s">
        <v>2040</v>
      </c>
      <c r="B813" s="17" t="s">
        <v>2041</v>
      </c>
      <c r="C813" s="17" t="s">
        <v>2042</v>
      </c>
      <c r="D813" s="18">
        <v>41274</v>
      </c>
      <c r="E813" s="17" t="s">
        <v>118</v>
      </c>
      <c r="F813" s="19">
        <v>50</v>
      </c>
      <c r="G813" s="17">
        <v>40</v>
      </c>
      <c r="H813" s="17">
        <v>4</v>
      </c>
      <c r="I813" s="20">
        <f t="shared" si="201"/>
        <v>484</v>
      </c>
      <c r="J813" s="21">
        <v>-104286</v>
      </c>
      <c r="K813" s="18">
        <v>44804</v>
      </c>
      <c r="L813" s="21">
        <v>-104286</v>
      </c>
      <c r="M813" s="21">
        <v>0</v>
      </c>
      <c r="N813" s="21">
        <v>0</v>
      </c>
      <c r="O813" s="21">
        <f t="shared" si="202"/>
        <v>0</v>
      </c>
      <c r="P813" s="21">
        <v>0</v>
      </c>
      <c r="Q813" s="21">
        <v>0</v>
      </c>
      <c r="S813" s="21">
        <f t="shared" si="206"/>
        <v>0</v>
      </c>
      <c r="T813" s="19">
        <v>62.5</v>
      </c>
      <c r="U813" s="19">
        <f t="shared" si="203"/>
        <v>12.5</v>
      </c>
      <c r="V813" s="22">
        <f t="shared" si="204"/>
        <v>150</v>
      </c>
      <c r="W813" s="5">
        <f t="shared" si="207"/>
        <v>642</v>
      </c>
      <c r="X813" s="21">
        <f t="shared" si="210"/>
        <v>0</v>
      </c>
      <c r="Y813" s="21">
        <f t="shared" si="209"/>
        <v>0</v>
      </c>
      <c r="Z813" s="21">
        <f t="shared" si="205"/>
        <v>0</v>
      </c>
      <c r="AA813" s="21">
        <f t="shared" si="211"/>
        <v>0</v>
      </c>
      <c r="AC813" s="5">
        <v>0</v>
      </c>
      <c r="AD813" s="5">
        <v>0</v>
      </c>
      <c r="AE813" s="5">
        <f t="shared" si="208"/>
        <v>0</v>
      </c>
    </row>
    <row r="814" spans="1:31" ht="12.75" customHeight="1" x14ac:dyDescent="0.35">
      <c r="A814" s="17" t="s">
        <v>2043</v>
      </c>
      <c r="B814" s="17" t="s">
        <v>2044</v>
      </c>
      <c r="C814" s="17" t="s">
        <v>2045</v>
      </c>
      <c r="D814" s="18">
        <v>41274</v>
      </c>
      <c r="E814" s="17" t="s">
        <v>44</v>
      </c>
      <c r="F814" s="19">
        <v>0</v>
      </c>
      <c r="G814" s="17">
        <v>0</v>
      </c>
      <c r="H814" s="17">
        <v>0</v>
      </c>
      <c r="I814" s="20">
        <f t="shared" si="201"/>
        <v>0</v>
      </c>
      <c r="J814" s="21">
        <v>37982</v>
      </c>
      <c r="K814" s="18">
        <v>44804</v>
      </c>
      <c r="L814" s="21">
        <v>0</v>
      </c>
      <c r="M814" s="21">
        <v>37982</v>
      </c>
      <c r="N814" s="21">
        <v>0</v>
      </c>
      <c r="O814" s="21">
        <f t="shared" si="202"/>
        <v>0</v>
      </c>
      <c r="P814" s="21">
        <v>0</v>
      </c>
      <c r="Q814" s="21">
        <v>37982</v>
      </c>
      <c r="S814" s="21">
        <f t="shared" si="206"/>
        <v>37982</v>
      </c>
      <c r="T814" s="19">
        <v>0</v>
      </c>
      <c r="U814" s="19">
        <f t="shared" si="203"/>
        <v>0</v>
      </c>
      <c r="V814" s="22">
        <f t="shared" si="204"/>
        <v>0</v>
      </c>
      <c r="W814" s="5">
        <v>0</v>
      </c>
      <c r="X814" s="21">
        <v>0</v>
      </c>
      <c r="Y814" s="21">
        <f t="shared" si="209"/>
        <v>0</v>
      </c>
      <c r="Z814" s="21">
        <f t="shared" si="205"/>
        <v>37982</v>
      </c>
      <c r="AA814" s="21">
        <f t="shared" si="211"/>
        <v>0</v>
      </c>
      <c r="AC814" s="5">
        <v>0</v>
      </c>
      <c r="AD814" s="5">
        <v>0</v>
      </c>
      <c r="AE814" s="5">
        <f t="shared" si="208"/>
        <v>0</v>
      </c>
    </row>
    <row r="815" spans="1:31" ht="12.75" customHeight="1" x14ac:dyDescent="0.35">
      <c r="A815" s="17" t="s">
        <v>2046</v>
      </c>
      <c r="B815" s="17" t="s">
        <v>2047</v>
      </c>
      <c r="C815" s="17" t="s">
        <v>2045</v>
      </c>
      <c r="D815" s="18">
        <v>41274</v>
      </c>
      <c r="E815" s="17" t="s">
        <v>118</v>
      </c>
      <c r="F815" s="19">
        <v>50</v>
      </c>
      <c r="G815" s="17">
        <v>40</v>
      </c>
      <c r="H815" s="17">
        <v>4</v>
      </c>
      <c r="I815" s="20">
        <f t="shared" si="201"/>
        <v>484</v>
      </c>
      <c r="J815" s="21">
        <v>-37982</v>
      </c>
      <c r="K815" s="18">
        <v>44804</v>
      </c>
      <c r="L815" s="21">
        <v>-7343.18</v>
      </c>
      <c r="M815" s="21">
        <v>-30638.82</v>
      </c>
      <c r="N815" s="21">
        <v>-506.42</v>
      </c>
      <c r="O815" s="21">
        <f t="shared" si="202"/>
        <v>-253.21</v>
      </c>
      <c r="P815" s="21">
        <v>-759.64</v>
      </c>
      <c r="Q815" s="21">
        <v>-30385.599999999999</v>
      </c>
      <c r="S815" s="21">
        <f t="shared" si="206"/>
        <v>-31145.239999999998</v>
      </c>
      <c r="T815" s="19">
        <v>62.5</v>
      </c>
      <c r="U815" s="19">
        <f t="shared" si="203"/>
        <v>12.5</v>
      </c>
      <c r="V815" s="22">
        <f t="shared" si="204"/>
        <v>150</v>
      </c>
      <c r="W815" s="5">
        <f t="shared" si="207"/>
        <v>642</v>
      </c>
      <c r="X815" s="21">
        <f t="shared" si="210"/>
        <v>-48.512834890965728</v>
      </c>
      <c r="Y815" s="21">
        <f t="shared" si="209"/>
        <v>-582.1540186915887</v>
      </c>
      <c r="Z815" s="21">
        <f t="shared" si="205"/>
        <v>-30563.08598130841</v>
      </c>
      <c r="AA815" s="21">
        <f t="shared" si="211"/>
        <v>-177.48598130841128</v>
      </c>
      <c r="AC815" s="5">
        <v>-582.1540186915887</v>
      </c>
      <c r="AD815" s="5">
        <v>0</v>
      </c>
      <c r="AE815" s="5">
        <f t="shared" si="208"/>
        <v>-582.1540186915887</v>
      </c>
    </row>
    <row r="816" spans="1:31" ht="12.75" customHeight="1" x14ac:dyDescent="0.35">
      <c r="A816" s="17" t="s">
        <v>2048</v>
      </c>
      <c r="B816" s="17" t="s">
        <v>2049</v>
      </c>
      <c r="C816" s="17" t="s">
        <v>2042</v>
      </c>
      <c r="D816" s="18">
        <v>41275</v>
      </c>
      <c r="E816" s="17" t="s">
        <v>118</v>
      </c>
      <c r="F816" s="19">
        <v>50</v>
      </c>
      <c r="G816" s="17">
        <v>40</v>
      </c>
      <c r="H816" s="17">
        <v>4</v>
      </c>
      <c r="I816" s="20">
        <f t="shared" si="201"/>
        <v>484</v>
      </c>
      <c r="J816" s="21">
        <v>333359.74</v>
      </c>
      <c r="K816" s="18">
        <v>44804</v>
      </c>
      <c r="L816" s="21">
        <v>64449.599999999999</v>
      </c>
      <c r="M816" s="21">
        <v>268910.14</v>
      </c>
      <c r="N816" s="21">
        <v>4444.8</v>
      </c>
      <c r="O816" s="21">
        <f t="shared" si="202"/>
        <v>2222.4</v>
      </c>
      <c r="P816" s="21">
        <v>6667.2</v>
      </c>
      <c r="Q816" s="21">
        <v>266687.74</v>
      </c>
      <c r="S816" s="21">
        <f t="shared" si="206"/>
        <v>273354.94</v>
      </c>
      <c r="T816" s="19">
        <v>62.5</v>
      </c>
      <c r="U816" s="19">
        <f t="shared" si="203"/>
        <v>12.5</v>
      </c>
      <c r="V816" s="22">
        <f t="shared" si="204"/>
        <v>150</v>
      </c>
      <c r="W816" s="5">
        <f t="shared" si="207"/>
        <v>642</v>
      </c>
      <c r="X816" s="21">
        <f t="shared" si="210"/>
        <v>425.7865109034268</v>
      </c>
      <c r="Y816" s="21">
        <f t="shared" si="209"/>
        <v>5109.4381308411212</v>
      </c>
      <c r="Z816" s="21">
        <f t="shared" si="205"/>
        <v>268245.50186915888</v>
      </c>
      <c r="AA816" s="21">
        <f t="shared" si="211"/>
        <v>1557.7618691588868</v>
      </c>
      <c r="AC816" s="5">
        <v>5109.4381308411212</v>
      </c>
      <c r="AD816" s="5">
        <v>0</v>
      </c>
      <c r="AE816" s="5">
        <f t="shared" si="208"/>
        <v>5109.4381308411212</v>
      </c>
    </row>
    <row r="817" spans="1:31" ht="12.75" customHeight="1" x14ac:dyDescent="0.35">
      <c r="A817" s="17" t="s">
        <v>2050</v>
      </c>
      <c r="B817" s="17" t="s">
        <v>2051</v>
      </c>
      <c r="C817" s="17" t="s">
        <v>2052</v>
      </c>
      <c r="D817" s="18">
        <v>41365</v>
      </c>
      <c r="E817" s="17" t="s">
        <v>118</v>
      </c>
      <c r="F817" s="19">
        <v>50</v>
      </c>
      <c r="G817" s="17">
        <v>40</v>
      </c>
      <c r="H817" s="17">
        <v>7</v>
      </c>
      <c r="I817" s="20">
        <f t="shared" si="201"/>
        <v>487</v>
      </c>
      <c r="J817" s="21">
        <v>163240.64000000001</v>
      </c>
      <c r="K817" s="18">
        <v>44804</v>
      </c>
      <c r="L817" s="21">
        <v>30743.64</v>
      </c>
      <c r="M817" s="21">
        <v>132497</v>
      </c>
      <c r="N817" s="21">
        <v>2176.54</v>
      </c>
      <c r="O817" s="21">
        <f t="shared" si="202"/>
        <v>1088.27</v>
      </c>
      <c r="P817" s="21">
        <v>3264.81</v>
      </c>
      <c r="Q817" s="21">
        <v>131408.73000000001</v>
      </c>
      <c r="S817" s="21">
        <f t="shared" si="206"/>
        <v>134673.54</v>
      </c>
      <c r="T817" s="19">
        <v>62.5</v>
      </c>
      <c r="U817" s="19">
        <f t="shared" si="203"/>
        <v>12.5</v>
      </c>
      <c r="V817" s="22">
        <f t="shared" si="204"/>
        <v>150</v>
      </c>
      <c r="W817" s="5">
        <f t="shared" si="207"/>
        <v>645</v>
      </c>
      <c r="X817" s="21">
        <f t="shared" si="210"/>
        <v>208.79618604651165</v>
      </c>
      <c r="Y817" s="21">
        <f t="shared" si="209"/>
        <v>2505.55423255814</v>
      </c>
      <c r="Z817" s="21">
        <f t="shared" si="205"/>
        <v>132167.98576744186</v>
      </c>
      <c r="AA817" s="21">
        <f t="shared" si="211"/>
        <v>759.25576744184946</v>
      </c>
      <c r="AC817" s="5">
        <v>2505.55423255814</v>
      </c>
      <c r="AD817" s="5">
        <v>0</v>
      </c>
      <c r="AE817" s="5">
        <f t="shared" si="208"/>
        <v>2505.55423255814</v>
      </c>
    </row>
    <row r="818" spans="1:31" ht="12.75" customHeight="1" x14ac:dyDescent="0.35">
      <c r="A818" s="17" t="s">
        <v>2053</v>
      </c>
      <c r="B818" s="17" t="s">
        <v>2054</v>
      </c>
      <c r="C818" s="17" t="s">
        <v>2055</v>
      </c>
      <c r="D818" s="18">
        <v>41365</v>
      </c>
      <c r="E818" s="17" t="s">
        <v>118</v>
      </c>
      <c r="F818" s="19">
        <v>50</v>
      </c>
      <c r="G818" s="17">
        <v>40</v>
      </c>
      <c r="H818" s="17">
        <v>7</v>
      </c>
      <c r="I818" s="20">
        <f t="shared" si="201"/>
        <v>487</v>
      </c>
      <c r="J818" s="21">
        <v>26589.14</v>
      </c>
      <c r="K818" s="18">
        <v>44804</v>
      </c>
      <c r="L818" s="21">
        <v>5007.6099999999997</v>
      </c>
      <c r="M818" s="21">
        <v>21581.53</v>
      </c>
      <c r="N818" s="21">
        <v>354.52</v>
      </c>
      <c r="O818" s="21">
        <f t="shared" si="202"/>
        <v>177.26</v>
      </c>
      <c r="P818" s="21">
        <v>531.78</v>
      </c>
      <c r="Q818" s="21">
        <v>21404.27</v>
      </c>
      <c r="S818" s="21">
        <f t="shared" si="206"/>
        <v>21936.05</v>
      </c>
      <c r="T818" s="19">
        <v>62.5</v>
      </c>
      <c r="U818" s="19">
        <f t="shared" si="203"/>
        <v>12.5</v>
      </c>
      <c r="V818" s="22">
        <f t="shared" si="204"/>
        <v>150</v>
      </c>
      <c r="W818" s="5">
        <f t="shared" si="207"/>
        <v>645</v>
      </c>
      <c r="X818" s="21">
        <f t="shared" si="210"/>
        <v>34.009379844961238</v>
      </c>
      <c r="Y818" s="21">
        <f t="shared" si="209"/>
        <v>408.11255813953483</v>
      </c>
      <c r="Z818" s="21">
        <f t="shared" si="205"/>
        <v>21527.937441860464</v>
      </c>
      <c r="AA818" s="21">
        <f t="shared" si="211"/>
        <v>123.66744186046344</v>
      </c>
      <c r="AC818" s="5">
        <v>408.11255813953483</v>
      </c>
      <c r="AD818" s="5">
        <v>0</v>
      </c>
      <c r="AE818" s="5">
        <f t="shared" si="208"/>
        <v>408.11255813953483</v>
      </c>
    </row>
    <row r="819" spans="1:31" ht="12.75" customHeight="1" x14ac:dyDescent="0.35">
      <c r="A819" s="17" t="s">
        <v>2056</v>
      </c>
      <c r="B819" s="17" t="s">
        <v>2057</v>
      </c>
      <c r="C819" s="17" t="s">
        <v>2058</v>
      </c>
      <c r="D819" s="18">
        <v>41456</v>
      </c>
      <c r="E819" s="17" t="s">
        <v>118</v>
      </c>
      <c r="F819" s="19">
        <v>50</v>
      </c>
      <c r="G819" s="17">
        <v>40</v>
      </c>
      <c r="H819" s="17">
        <v>10</v>
      </c>
      <c r="I819" s="20">
        <f t="shared" si="201"/>
        <v>490</v>
      </c>
      <c r="J819" s="21">
        <v>8634.2099999999991</v>
      </c>
      <c r="K819" s="18">
        <v>44804</v>
      </c>
      <c r="L819" s="21">
        <v>1582.98</v>
      </c>
      <c r="M819" s="21">
        <v>7051.23</v>
      </c>
      <c r="N819" s="21">
        <v>115.12</v>
      </c>
      <c r="O819" s="21">
        <f t="shared" si="202"/>
        <v>57.56</v>
      </c>
      <c r="P819" s="21">
        <v>172.69</v>
      </c>
      <c r="Q819" s="21">
        <v>6993.66</v>
      </c>
      <c r="S819" s="21">
        <f t="shared" si="206"/>
        <v>7166.3499999999995</v>
      </c>
      <c r="T819" s="19">
        <v>62.5</v>
      </c>
      <c r="U819" s="19">
        <f t="shared" si="203"/>
        <v>12.5</v>
      </c>
      <c r="V819" s="22">
        <f t="shared" si="204"/>
        <v>150</v>
      </c>
      <c r="W819" s="5">
        <f t="shared" si="207"/>
        <v>648</v>
      </c>
      <c r="X819" s="21">
        <f t="shared" si="210"/>
        <v>11.059182098765431</v>
      </c>
      <c r="Y819" s="21">
        <f t="shared" si="209"/>
        <v>132.71018518518517</v>
      </c>
      <c r="Z819" s="21">
        <f t="shared" si="205"/>
        <v>7033.6398148148146</v>
      </c>
      <c r="AA819" s="21">
        <f t="shared" si="211"/>
        <v>39.979814814814745</v>
      </c>
      <c r="AC819" s="5">
        <v>132.71018518518517</v>
      </c>
      <c r="AD819" s="5">
        <v>0</v>
      </c>
      <c r="AE819" s="5">
        <f t="shared" si="208"/>
        <v>132.71018518518517</v>
      </c>
    </row>
    <row r="820" spans="1:31" ht="12.75" customHeight="1" x14ac:dyDescent="0.35">
      <c r="A820" s="17" t="s">
        <v>2059</v>
      </c>
      <c r="B820" s="17" t="s">
        <v>2060</v>
      </c>
      <c r="C820" s="17" t="s">
        <v>2061</v>
      </c>
      <c r="D820" s="18">
        <v>41548</v>
      </c>
      <c r="E820" s="17" t="s">
        <v>118</v>
      </c>
      <c r="F820" s="19">
        <v>50</v>
      </c>
      <c r="G820" s="17">
        <v>41</v>
      </c>
      <c r="H820" s="17">
        <v>1</v>
      </c>
      <c r="I820" s="20">
        <f t="shared" si="201"/>
        <v>493</v>
      </c>
      <c r="J820" s="21">
        <v>10020.75</v>
      </c>
      <c r="K820" s="18">
        <v>44804</v>
      </c>
      <c r="L820" s="21">
        <v>1787.07</v>
      </c>
      <c r="M820" s="21">
        <v>8233.68</v>
      </c>
      <c r="N820" s="21">
        <v>133.61000000000001</v>
      </c>
      <c r="O820" s="21">
        <f t="shared" si="202"/>
        <v>66.805000000000007</v>
      </c>
      <c r="P820" s="21">
        <v>200.42</v>
      </c>
      <c r="Q820" s="21">
        <v>8166.87</v>
      </c>
      <c r="S820" s="21">
        <f t="shared" si="206"/>
        <v>8367.2900000000009</v>
      </c>
      <c r="T820" s="19">
        <v>62.5</v>
      </c>
      <c r="U820" s="19">
        <f t="shared" si="203"/>
        <v>12.5</v>
      </c>
      <c r="V820" s="22">
        <f t="shared" si="204"/>
        <v>150</v>
      </c>
      <c r="W820" s="5">
        <f t="shared" si="207"/>
        <v>651</v>
      </c>
      <c r="X820" s="21">
        <f t="shared" si="210"/>
        <v>12.852980030721968</v>
      </c>
      <c r="Y820" s="21">
        <f t="shared" si="209"/>
        <v>154.23576036866362</v>
      </c>
      <c r="Z820" s="21">
        <f t="shared" si="205"/>
        <v>8213.0542396313376</v>
      </c>
      <c r="AA820" s="21">
        <f t="shared" si="211"/>
        <v>46.184239631337732</v>
      </c>
      <c r="AC820" s="5">
        <v>154.23576036866362</v>
      </c>
      <c r="AD820" s="5">
        <v>0</v>
      </c>
      <c r="AE820" s="5">
        <f t="shared" si="208"/>
        <v>154.23576036866362</v>
      </c>
    </row>
    <row r="821" spans="1:31" ht="12.75" customHeight="1" x14ac:dyDescent="0.35">
      <c r="A821" s="17" t="s">
        <v>2062</v>
      </c>
      <c r="B821" s="17" t="s">
        <v>2063</v>
      </c>
      <c r="C821" s="17" t="s">
        <v>2064</v>
      </c>
      <c r="D821" s="18">
        <v>41548</v>
      </c>
      <c r="E821" s="17" t="s">
        <v>118</v>
      </c>
      <c r="F821" s="19">
        <v>50</v>
      </c>
      <c r="G821" s="17">
        <v>41</v>
      </c>
      <c r="H821" s="17">
        <v>1</v>
      </c>
      <c r="I821" s="20">
        <f t="shared" si="201"/>
        <v>493</v>
      </c>
      <c r="J821" s="21">
        <v>965699.22</v>
      </c>
      <c r="K821" s="18">
        <v>44804</v>
      </c>
      <c r="L821" s="21">
        <v>172216.42</v>
      </c>
      <c r="M821" s="21">
        <v>793482.8</v>
      </c>
      <c r="N821" s="21">
        <v>12875.99</v>
      </c>
      <c r="O821" s="21">
        <f t="shared" si="202"/>
        <v>6437.9949999999999</v>
      </c>
      <c r="P821" s="21">
        <v>19313.990000000002</v>
      </c>
      <c r="Q821" s="21">
        <v>787044.8</v>
      </c>
      <c r="S821" s="21">
        <f t="shared" si="206"/>
        <v>806358.79</v>
      </c>
      <c r="T821" s="19">
        <v>62.5</v>
      </c>
      <c r="U821" s="19">
        <f t="shared" si="203"/>
        <v>12.5</v>
      </c>
      <c r="V821" s="22">
        <f t="shared" si="204"/>
        <v>150</v>
      </c>
      <c r="W821" s="5">
        <f t="shared" si="207"/>
        <v>651</v>
      </c>
      <c r="X821" s="21">
        <f t="shared" si="210"/>
        <v>1238.6463748079877</v>
      </c>
      <c r="Y821" s="21">
        <f t="shared" si="209"/>
        <v>14863.756497695853</v>
      </c>
      <c r="Z821" s="21">
        <f t="shared" si="205"/>
        <v>791495.03350230423</v>
      </c>
      <c r="AA821" s="21">
        <f t="shared" si="211"/>
        <v>4450.2335023041815</v>
      </c>
      <c r="AC821" s="5">
        <v>14863.756497695853</v>
      </c>
      <c r="AD821" s="5">
        <v>0</v>
      </c>
      <c r="AE821" s="5">
        <f t="shared" si="208"/>
        <v>14863.756497695853</v>
      </c>
    </row>
    <row r="822" spans="1:31" ht="12.75" customHeight="1" x14ac:dyDescent="0.35">
      <c r="A822" s="17" t="s">
        <v>2065</v>
      </c>
      <c r="B822" s="17" t="s">
        <v>2066</v>
      </c>
      <c r="C822" s="17" t="s">
        <v>1324</v>
      </c>
      <c r="D822" s="18">
        <v>41579</v>
      </c>
      <c r="E822" s="17" t="s">
        <v>118</v>
      </c>
      <c r="F822" s="19">
        <v>50</v>
      </c>
      <c r="G822" s="17">
        <v>41</v>
      </c>
      <c r="H822" s="17">
        <v>2</v>
      </c>
      <c r="I822" s="20">
        <f t="shared" si="201"/>
        <v>494</v>
      </c>
      <c r="J822" s="21">
        <v>17664</v>
      </c>
      <c r="K822" s="18">
        <v>44804</v>
      </c>
      <c r="L822" s="21">
        <v>3120.64</v>
      </c>
      <c r="M822" s="21">
        <v>14543.36</v>
      </c>
      <c r="N822" s="21">
        <v>235.52</v>
      </c>
      <c r="O822" s="21">
        <f t="shared" si="202"/>
        <v>117.76</v>
      </c>
      <c r="P822" s="21">
        <v>353.28</v>
      </c>
      <c r="Q822" s="21">
        <v>14425.6</v>
      </c>
      <c r="S822" s="21">
        <f t="shared" si="206"/>
        <v>14778.880000000001</v>
      </c>
      <c r="T822" s="19">
        <v>62.5</v>
      </c>
      <c r="U822" s="19">
        <f t="shared" si="203"/>
        <v>12.5</v>
      </c>
      <c r="V822" s="22">
        <f t="shared" si="204"/>
        <v>150</v>
      </c>
      <c r="W822" s="5">
        <f t="shared" si="207"/>
        <v>652</v>
      </c>
      <c r="X822" s="21">
        <f t="shared" si="210"/>
        <v>22.666993865030676</v>
      </c>
      <c r="Y822" s="21">
        <f t="shared" si="209"/>
        <v>272.00392638036811</v>
      </c>
      <c r="Z822" s="21">
        <f t="shared" si="205"/>
        <v>14506.876073619633</v>
      </c>
      <c r="AA822" s="21">
        <f t="shared" si="211"/>
        <v>81.276073619632371</v>
      </c>
      <c r="AC822" s="5">
        <v>272.00392638036811</v>
      </c>
      <c r="AD822" s="5">
        <v>0</v>
      </c>
      <c r="AE822" s="5">
        <f t="shared" si="208"/>
        <v>272.00392638036811</v>
      </c>
    </row>
    <row r="823" spans="1:31" ht="12.75" customHeight="1" x14ac:dyDescent="0.35">
      <c r="A823" s="17" t="s">
        <v>2067</v>
      </c>
      <c r="B823" s="17" t="s">
        <v>2068</v>
      </c>
      <c r="C823" s="17" t="s">
        <v>1263</v>
      </c>
      <c r="D823" s="18">
        <v>41579</v>
      </c>
      <c r="E823" s="17" t="s">
        <v>118</v>
      </c>
      <c r="F823" s="19">
        <v>50</v>
      </c>
      <c r="G823" s="17">
        <v>41</v>
      </c>
      <c r="H823" s="17">
        <v>2</v>
      </c>
      <c r="I823" s="20">
        <f t="shared" si="201"/>
        <v>494</v>
      </c>
      <c r="J823" s="21">
        <v>280</v>
      </c>
      <c r="K823" s="18">
        <v>44804</v>
      </c>
      <c r="L823" s="21">
        <v>49.47</v>
      </c>
      <c r="M823" s="21">
        <v>230.53</v>
      </c>
      <c r="N823" s="21">
        <v>3.73</v>
      </c>
      <c r="O823" s="21">
        <f t="shared" si="202"/>
        <v>1.865</v>
      </c>
      <c r="P823" s="21">
        <v>5.6</v>
      </c>
      <c r="Q823" s="21">
        <v>228.66</v>
      </c>
      <c r="S823" s="21">
        <f t="shared" si="206"/>
        <v>234.26</v>
      </c>
      <c r="T823" s="19">
        <v>62.5</v>
      </c>
      <c r="U823" s="19">
        <f t="shared" si="203"/>
        <v>12.5</v>
      </c>
      <c r="V823" s="22">
        <f t="shared" si="204"/>
        <v>150</v>
      </c>
      <c r="W823" s="5">
        <f t="shared" si="207"/>
        <v>652</v>
      </c>
      <c r="X823" s="21">
        <f t="shared" si="210"/>
        <v>0.35929447852760737</v>
      </c>
      <c r="Y823" s="21">
        <f t="shared" si="209"/>
        <v>4.3115337423312887</v>
      </c>
      <c r="Z823" s="21">
        <f t="shared" si="205"/>
        <v>229.94846625766871</v>
      </c>
      <c r="AA823" s="21">
        <f t="shared" si="211"/>
        <v>1.2884662576687163</v>
      </c>
      <c r="AC823" s="5">
        <v>4.3115337423312887</v>
      </c>
      <c r="AD823" s="5">
        <v>0</v>
      </c>
      <c r="AE823" s="5">
        <f t="shared" si="208"/>
        <v>4.3115337423312887</v>
      </c>
    </row>
    <row r="824" spans="1:31" ht="12.75" customHeight="1" x14ac:dyDescent="0.35">
      <c r="A824" s="17" t="s">
        <v>2069</v>
      </c>
      <c r="B824" s="17" t="s">
        <v>2070</v>
      </c>
      <c r="C824" s="17" t="s">
        <v>2071</v>
      </c>
      <c r="D824" s="18">
        <v>41579</v>
      </c>
      <c r="E824" s="17" t="s">
        <v>118</v>
      </c>
      <c r="F824" s="19">
        <v>50</v>
      </c>
      <c r="G824" s="17">
        <v>41</v>
      </c>
      <c r="H824" s="17">
        <v>2</v>
      </c>
      <c r="I824" s="20">
        <f t="shared" si="201"/>
        <v>494</v>
      </c>
      <c r="J824" s="21">
        <v>1500</v>
      </c>
      <c r="K824" s="18">
        <v>44804</v>
      </c>
      <c r="L824" s="21">
        <v>265</v>
      </c>
      <c r="M824" s="21">
        <v>1235</v>
      </c>
      <c r="N824" s="21">
        <v>20</v>
      </c>
      <c r="O824" s="21">
        <f t="shared" si="202"/>
        <v>10</v>
      </c>
      <c r="P824" s="21">
        <v>30</v>
      </c>
      <c r="Q824" s="21">
        <v>1225</v>
      </c>
      <c r="S824" s="21">
        <f t="shared" si="206"/>
        <v>1255</v>
      </c>
      <c r="T824" s="19">
        <v>62.5</v>
      </c>
      <c r="U824" s="19">
        <f t="shared" si="203"/>
        <v>12.5</v>
      </c>
      <c r="V824" s="22">
        <f t="shared" si="204"/>
        <v>150</v>
      </c>
      <c r="W824" s="5">
        <f t="shared" si="207"/>
        <v>652</v>
      </c>
      <c r="X824" s="21">
        <f t="shared" si="210"/>
        <v>1.9248466257668713</v>
      </c>
      <c r="Y824" s="21">
        <f t="shared" si="209"/>
        <v>23.098159509202453</v>
      </c>
      <c r="Z824" s="21">
        <f t="shared" si="205"/>
        <v>1231.9018404907974</v>
      </c>
      <c r="AA824" s="21">
        <f t="shared" si="211"/>
        <v>6.90184049079744</v>
      </c>
      <c r="AC824" s="5">
        <v>23.098159509202453</v>
      </c>
      <c r="AD824" s="5">
        <v>0</v>
      </c>
      <c r="AE824" s="5">
        <f t="shared" si="208"/>
        <v>23.098159509202453</v>
      </c>
    </row>
    <row r="825" spans="1:31" ht="12.75" customHeight="1" x14ac:dyDescent="0.35">
      <c r="A825" s="17" t="s">
        <v>2072</v>
      </c>
      <c r="B825" s="17" t="s">
        <v>2073</v>
      </c>
      <c r="C825" s="17" t="s">
        <v>463</v>
      </c>
      <c r="D825" s="18">
        <v>41579</v>
      </c>
      <c r="E825" s="17" t="s">
        <v>118</v>
      </c>
      <c r="F825" s="19">
        <v>50</v>
      </c>
      <c r="G825" s="17">
        <v>41</v>
      </c>
      <c r="H825" s="17">
        <v>2</v>
      </c>
      <c r="I825" s="20">
        <f t="shared" si="201"/>
        <v>494</v>
      </c>
      <c r="J825" s="21">
        <v>520</v>
      </c>
      <c r="K825" s="18">
        <v>44804</v>
      </c>
      <c r="L825" s="21">
        <v>91.87</v>
      </c>
      <c r="M825" s="21">
        <v>428.13</v>
      </c>
      <c r="N825" s="21">
        <v>6.93</v>
      </c>
      <c r="O825" s="21">
        <f t="shared" si="202"/>
        <v>3.4649999999999999</v>
      </c>
      <c r="P825" s="21">
        <v>10.4</v>
      </c>
      <c r="Q825" s="21">
        <v>424.66</v>
      </c>
      <c r="S825" s="21">
        <f t="shared" si="206"/>
        <v>435.06</v>
      </c>
      <c r="T825" s="19">
        <v>62.5</v>
      </c>
      <c r="U825" s="19">
        <f t="shared" si="203"/>
        <v>12.5</v>
      </c>
      <c r="V825" s="22">
        <f t="shared" si="204"/>
        <v>150</v>
      </c>
      <c r="W825" s="5">
        <f t="shared" si="207"/>
        <v>652</v>
      </c>
      <c r="X825" s="21">
        <f t="shared" si="210"/>
        <v>0.6672699386503067</v>
      </c>
      <c r="Y825" s="21">
        <f t="shared" si="209"/>
        <v>8.0072392638036796</v>
      </c>
      <c r="Z825" s="21">
        <f t="shared" si="205"/>
        <v>427.05276073619632</v>
      </c>
      <c r="AA825" s="21">
        <f t="shared" si="211"/>
        <v>2.3927607361962941</v>
      </c>
      <c r="AC825" s="5">
        <v>8.0072392638036796</v>
      </c>
      <c r="AD825" s="5">
        <v>0</v>
      </c>
      <c r="AE825" s="5">
        <f t="shared" si="208"/>
        <v>8.0072392638036796</v>
      </c>
    </row>
    <row r="826" spans="1:31" ht="12.75" customHeight="1" x14ac:dyDescent="0.35">
      <c r="A826" s="17" t="s">
        <v>2074</v>
      </c>
      <c r="B826" s="17" t="s">
        <v>2075</v>
      </c>
      <c r="C826" s="17" t="s">
        <v>2076</v>
      </c>
      <c r="D826" s="18">
        <v>41639</v>
      </c>
      <c r="E826" s="17" t="s">
        <v>44</v>
      </c>
      <c r="F826" s="19">
        <v>0</v>
      </c>
      <c r="G826" s="17">
        <v>0</v>
      </c>
      <c r="H826" s="17">
        <v>0</v>
      </c>
      <c r="I826" s="20">
        <f t="shared" si="201"/>
        <v>0</v>
      </c>
      <c r="J826" s="21">
        <v>-206260</v>
      </c>
      <c r="K826" s="18">
        <v>44804</v>
      </c>
      <c r="L826" s="21">
        <v>-206260</v>
      </c>
      <c r="M826" s="21">
        <v>0</v>
      </c>
      <c r="N826" s="21">
        <v>0</v>
      </c>
      <c r="O826" s="21">
        <f t="shared" si="202"/>
        <v>0</v>
      </c>
      <c r="P826" s="21">
        <v>0</v>
      </c>
      <c r="Q826" s="21">
        <v>0</v>
      </c>
      <c r="S826" s="21">
        <f t="shared" si="206"/>
        <v>0</v>
      </c>
      <c r="T826" s="19">
        <v>0</v>
      </c>
      <c r="U826" s="19">
        <f t="shared" si="203"/>
        <v>0</v>
      </c>
      <c r="V826" s="22">
        <f t="shared" si="204"/>
        <v>0</v>
      </c>
      <c r="W826" s="5">
        <v>0</v>
      </c>
      <c r="X826" s="21">
        <v>0</v>
      </c>
      <c r="Y826" s="21">
        <f t="shared" si="209"/>
        <v>0</v>
      </c>
      <c r="Z826" s="21">
        <f t="shared" si="205"/>
        <v>0</v>
      </c>
      <c r="AA826" s="21">
        <f t="shared" si="211"/>
        <v>0</v>
      </c>
      <c r="AC826" s="5">
        <v>0</v>
      </c>
      <c r="AD826" s="5">
        <v>0</v>
      </c>
      <c r="AE826" s="5">
        <f t="shared" si="208"/>
        <v>0</v>
      </c>
    </row>
    <row r="827" spans="1:31" ht="12.75" customHeight="1" x14ac:dyDescent="0.35">
      <c r="A827" s="17" t="s">
        <v>2077</v>
      </c>
      <c r="B827" s="17" t="s">
        <v>2078</v>
      </c>
      <c r="C827" s="17" t="s">
        <v>2079</v>
      </c>
      <c r="D827" s="18">
        <v>41640</v>
      </c>
      <c r="E827" s="17" t="s">
        <v>44</v>
      </c>
      <c r="F827" s="19">
        <v>0</v>
      </c>
      <c r="G827" s="17">
        <v>0</v>
      </c>
      <c r="H827" s="17">
        <v>0</v>
      </c>
      <c r="I827" s="20">
        <f t="shared" si="201"/>
        <v>0</v>
      </c>
      <c r="J827" s="21">
        <v>126010</v>
      </c>
      <c r="K827" s="18">
        <v>44804</v>
      </c>
      <c r="L827" s="21">
        <v>0</v>
      </c>
      <c r="M827" s="21">
        <v>126010</v>
      </c>
      <c r="N827" s="21">
        <v>0</v>
      </c>
      <c r="O827" s="21">
        <f t="shared" si="202"/>
        <v>0</v>
      </c>
      <c r="P827" s="21">
        <v>0</v>
      </c>
      <c r="Q827" s="21">
        <v>126010</v>
      </c>
      <c r="S827" s="21">
        <f t="shared" si="206"/>
        <v>126010</v>
      </c>
      <c r="T827" s="19">
        <v>0</v>
      </c>
      <c r="U827" s="19">
        <f t="shared" si="203"/>
        <v>0</v>
      </c>
      <c r="V827" s="22">
        <f t="shared" si="204"/>
        <v>0</v>
      </c>
      <c r="W827" s="5">
        <v>0</v>
      </c>
      <c r="X827" s="21">
        <v>0</v>
      </c>
      <c r="Y827" s="21">
        <f t="shared" si="209"/>
        <v>0</v>
      </c>
      <c r="Z827" s="21">
        <f t="shared" si="205"/>
        <v>126010</v>
      </c>
      <c r="AA827" s="21">
        <f t="shared" si="211"/>
        <v>0</v>
      </c>
      <c r="AC827" s="5">
        <v>0</v>
      </c>
      <c r="AD827" s="5">
        <v>0</v>
      </c>
      <c r="AE827" s="5">
        <f t="shared" si="208"/>
        <v>0</v>
      </c>
    </row>
    <row r="828" spans="1:31" ht="12.75" customHeight="1" x14ac:dyDescent="0.35">
      <c r="A828" s="17" t="s">
        <v>2080</v>
      </c>
      <c r="B828" s="17" t="s">
        <v>2081</v>
      </c>
      <c r="C828" s="17" t="s">
        <v>2079</v>
      </c>
      <c r="D828" s="18">
        <v>41640</v>
      </c>
      <c r="E828" s="17" t="s">
        <v>118</v>
      </c>
      <c r="F828" s="19">
        <v>50</v>
      </c>
      <c r="G828" s="17">
        <v>41</v>
      </c>
      <c r="H828" s="17">
        <v>4</v>
      </c>
      <c r="I828" s="20">
        <f t="shared" si="201"/>
        <v>496</v>
      </c>
      <c r="J828" s="21">
        <v>-126010</v>
      </c>
      <c r="K828" s="18">
        <v>44804</v>
      </c>
      <c r="L828" s="21">
        <v>-21841.73</v>
      </c>
      <c r="M828" s="21">
        <v>-104168.27</v>
      </c>
      <c r="N828" s="21">
        <v>-1680.13</v>
      </c>
      <c r="O828" s="21">
        <f t="shared" si="202"/>
        <v>-840.06500000000005</v>
      </c>
      <c r="P828" s="21">
        <v>-2520.1999999999998</v>
      </c>
      <c r="Q828" s="21">
        <v>-103328.2</v>
      </c>
      <c r="S828" s="21">
        <f t="shared" si="206"/>
        <v>-105848.40000000001</v>
      </c>
      <c r="T828" s="19">
        <v>62.5</v>
      </c>
      <c r="U828" s="19">
        <f t="shared" si="203"/>
        <v>12.5</v>
      </c>
      <c r="V828" s="22">
        <f t="shared" si="204"/>
        <v>150</v>
      </c>
      <c r="W828" s="5">
        <f t="shared" si="207"/>
        <v>654</v>
      </c>
      <c r="X828" s="21">
        <f t="shared" si="210"/>
        <v>-161.84770642201835</v>
      </c>
      <c r="Y828" s="21">
        <f t="shared" si="209"/>
        <v>-1942.1724770642202</v>
      </c>
      <c r="Z828" s="21">
        <f t="shared" si="205"/>
        <v>-103906.22752293579</v>
      </c>
      <c r="AA828" s="21">
        <f t="shared" si="211"/>
        <v>-578.02752293579397</v>
      </c>
      <c r="AC828" s="5">
        <v>-1942.1724770642202</v>
      </c>
      <c r="AD828" s="5">
        <v>0</v>
      </c>
      <c r="AE828" s="5">
        <f t="shared" si="208"/>
        <v>-1942.1724770642202</v>
      </c>
    </row>
    <row r="829" spans="1:31" ht="12.75" customHeight="1" x14ac:dyDescent="0.35">
      <c r="A829" s="17" t="s">
        <v>2082</v>
      </c>
      <c r="B829" s="17" t="s">
        <v>2083</v>
      </c>
      <c r="C829" s="17" t="s">
        <v>2084</v>
      </c>
      <c r="D829" s="18">
        <v>41640</v>
      </c>
      <c r="E829" s="17" t="s">
        <v>118</v>
      </c>
      <c r="F829" s="19">
        <v>50</v>
      </c>
      <c r="G829" s="17">
        <v>41</v>
      </c>
      <c r="H829" s="17">
        <v>4</v>
      </c>
      <c r="I829" s="20">
        <f t="shared" si="201"/>
        <v>496</v>
      </c>
      <c r="J829" s="21">
        <v>37344.75</v>
      </c>
      <c r="K829" s="18">
        <v>44804</v>
      </c>
      <c r="L829" s="21">
        <v>6473.13</v>
      </c>
      <c r="M829" s="21">
        <v>30871.62</v>
      </c>
      <c r="N829" s="21">
        <v>497.93</v>
      </c>
      <c r="O829" s="21">
        <f t="shared" si="202"/>
        <v>248.965</v>
      </c>
      <c r="P829" s="21">
        <v>746.9</v>
      </c>
      <c r="Q829" s="21">
        <v>30622.65</v>
      </c>
      <c r="S829" s="21">
        <f t="shared" si="206"/>
        <v>31369.55</v>
      </c>
      <c r="T829" s="19">
        <v>62.5</v>
      </c>
      <c r="U829" s="19">
        <f t="shared" si="203"/>
        <v>12.5</v>
      </c>
      <c r="V829" s="22">
        <f t="shared" si="204"/>
        <v>150</v>
      </c>
      <c r="W829" s="5">
        <f t="shared" si="207"/>
        <v>654</v>
      </c>
      <c r="X829" s="21">
        <f t="shared" si="210"/>
        <v>47.96567278287462</v>
      </c>
      <c r="Y829" s="21">
        <f t="shared" si="209"/>
        <v>575.5880733944955</v>
      </c>
      <c r="Z829" s="21">
        <f t="shared" si="205"/>
        <v>30793.961926605505</v>
      </c>
      <c r="AA829" s="21">
        <f t="shared" si="211"/>
        <v>171.31192660550369</v>
      </c>
      <c r="AC829" s="5">
        <v>575.5880733944955</v>
      </c>
      <c r="AD829" s="5">
        <v>0</v>
      </c>
      <c r="AE829" s="5">
        <f t="shared" si="208"/>
        <v>575.5880733944955</v>
      </c>
    </row>
    <row r="830" spans="1:31" ht="12.75" customHeight="1" x14ac:dyDescent="0.35">
      <c r="A830" s="17" t="s">
        <v>2085</v>
      </c>
      <c r="B830" s="17" t="s">
        <v>2066</v>
      </c>
      <c r="C830" s="17" t="s">
        <v>2086</v>
      </c>
      <c r="D830" s="18">
        <v>41640</v>
      </c>
      <c r="E830" s="17" t="s">
        <v>118</v>
      </c>
      <c r="F830" s="19">
        <v>50</v>
      </c>
      <c r="G830" s="17">
        <v>41</v>
      </c>
      <c r="H830" s="17">
        <v>4</v>
      </c>
      <c r="I830" s="20">
        <f t="shared" si="201"/>
        <v>496</v>
      </c>
      <c r="J830" s="21">
        <v>-19491.14</v>
      </c>
      <c r="K830" s="18">
        <v>44804</v>
      </c>
      <c r="L830" s="21">
        <v>-3378.44</v>
      </c>
      <c r="M830" s="21">
        <v>-16112.7</v>
      </c>
      <c r="N830" s="21">
        <v>-259.88</v>
      </c>
      <c r="O830" s="21">
        <f t="shared" si="202"/>
        <v>-129.94</v>
      </c>
      <c r="P830" s="21">
        <v>-389.82</v>
      </c>
      <c r="Q830" s="21">
        <v>-15982.76</v>
      </c>
      <c r="S830" s="21">
        <f t="shared" si="206"/>
        <v>-16372.58</v>
      </c>
      <c r="T830" s="19">
        <v>62.5</v>
      </c>
      <c r="U830" s="19">
        <f t="shared" si="203"/>
        <v>12.5</v>
      </c>
      <c r="V830" s="22">
        <f t="shared" si="204"/>
        <v>150</v>
      </c>
      <c r="W830" s="5">
        <f t="shared" si="207"/>
        <v>654</v>
      </c>
      <c r="X830" s="21">
        <f t="shared" si="210"/>
        <v>-25.034525993883793</v>
      </c>
      <c r="Y830" s="21">
        <f t="shared" si="209"/>
        <v>-300.41431192660554</v>
      </c>
      <c r="Z830" s="21">
        <f t="shared" si="205"/>
        <v>-16072.165688073394</v>
      </c>
      <c r="AA830" s="21">
        <f t="shared" si="211"/>
        <v>-89.405688073393321</v>
      </c>
      <c r="AC830" s="5">
        <v>-300.41431192660554</v>
      </c>
      <c r="AD830" s="5">
        <v>0</v>
      </c>
      <c r="AE830" s="5">
        <f t="shared" si="208"/>
        <v>-300.41431192660554</v>
      </c>
    </row>
    <row r="831" spans="1:31" ht="12.75" customHeight="1" x14ac:dyDescent="0.35">
      <c r="A831" s="17" t="s">
        <v>2087</v>
      </c>
      <c r="B831" s="17" t="s">
        <v>2066</v>
      </c>
      <c r="C831" s="17" t="s">
        <v>2088</v>
      </c>
      <c r="D831" s="18">
        <v>41730</v>
      </c>
      <c r="E831" s="17" t="s">
        <v>118</v>
      </c>
      <c r="F831" s="19">
        <v>50</v>
      </c>
      <c r="G831" s="17">
        <v>41</v>
      </c>
      <c r="H831" s="17">
        <v>7</v>
      </c>
      <c r="I831" s="20">
        <f t="shared" si="201"/>
        <v>499</v>
      </c>
      <c r="J831" s="21">
        <v>8008.66</v>
      </c>
      <c r="K831" s="18">
        <v>44804</v>
      </c>
      <c r="L831" s="21">
        <v>1348.1</v>
      </c>
      <c r="M831" s="21">
        <v>6660.56</v>
      </c>
      <c r="N831" s="21">
        <v>106.78</v>
      </c>
      <c r="O831" s="21">
        <f t="shared" si="202"/>
        <v>53.39</v>
      </c>
      <c r="P831" s="21">
        <v>160.16999999999999</v>
      </c>
      <c r="Q831" s="21">
        <v>6607.17</v>
      </c>
      <c r="S831" s="21">
        <f t="shared" si="206"/>
        <v>6767.34</v>
      </c>
      <c r="T831" s="19">
        <v>62.5</v>
      </c>
      <c r="U831" s="19">
        <f t="shared" si="203"/>
        <v>12.5</v>
      </c>
      <c r="V831" s="22">
        <f t="shared" si="204"/>
        <v>150</v>
      </c>
      <c r="W831" s="5">
        <f t="shared" si="207"/>
        <v>657</v>
      </c>
      <c r="X831" s="21">
        <f t="shared" si="210"/>
        <v>10.300365296803653</v>
      </c>
      <c r="Y831" s="21">
        <f t="shared" si="209"/>
        <v>123.60438356164383</v>
      </c>
      <c r="Z831" s="21">
        <f t="shared" si="205"/>
        <v>6643.7356164383564</v>
      </c>
      <c r="AA831" s="21">
        <f t="shared" si="211"/>
        <v>36.565616438356301</v>
      </c>
      <c r="AC831" s="5">
        <v>123.60438356164383</v>
      </c>
      <c r="AD831" s="5">
        <v>0</v>
      </c>
      <c r="AE831" s="5">
        <f t="shared" si="208"/>
        <v>123.60438356164383</v>
      </c>
    </row>
    <row r="832" spans="1:31" ht="12.75" customHeight="1" x14ac:dyDescent="0.35">
      <c r="A832" s="17" t="s">
        <v>2089</v>
      </c>
      <c r="B832" s="17" t="s">
        <v>2066</v>
      </c>
      <c r="C832" s="17" t="s">
        <v>2088</v>
      </c>
      <c r="D832" s="18">
        <v>41821</v>
      </c>
      <c r="E832" s="17" t="s">
        <v>118</v>
      </c>
      <c r="F832" s="19">
        <v>50</v>
      </c>
      <c r="G832" s="17">
        <v>41</v>
      </c>
      <c r="H832" s="17">
        <v>10</v>
      </c>
      <c r="I832" s="20">
        <f t="shared" si="201"/>
        <v>502</v>
      </c>
      <c r="J832" s="21">
        <v>3375.11</v>
      </c>
      <c r="K832" s="18">
        <v>44804</v>
      </c>
      <c r="L832" s="21">
        <v>551.25</v>
      </c>
      <c r="M832" s="21">
        <v>2823.86</v>
      </c>
      <c r="N832" s="21">
        <v>45</v>
      </c>
      <c r="O832" s="21">
        <f t="shared" si="202"/>
        <v>22.5</v>
      </c>
      <c r="P832" s="21">
        <v>67.5</v>
      </c>
      <c r="Q832" s="21">
        <v>2801.36</v>
      </c>
      <c r="S832" s="21">
        <f t="shared" si="206"/>
        <v>2868.86</v>
      </c>
      <c r="T832" s="19">
        <v>62.5</v>
      </c>
      <c r="U832" s="19">
        <f t="shared" si="203"/>
        <v>12.5</v>
      </c>
      <c r="V832" s="22">
        <f t="shared" si="204"/>
        <v>150</v>
      </c>
      <c r="W832" s="5">
        <f t="shared" si="207"/>
        <v>660</v>
      </c>
      <c r="X832" s="21">
        <f t="shared" si="210"/>
        <v>4.346757575757576</v>
      </c>
      <c r="Y832" s="21">
        <f t="shared" si="209"/>
        <v>52.161090909090916</v>
      </c>
      <c r="Z832" s="21">
        <f t="shared" si="205"/>
        <v>2816.6989090909092</v>
      </c>
      <c r="AA832" s="21">
        <f t="shared" si="211"/>
        <v>15.338909090909056</v>
      </c>
      <c r="AC832" s="5">
        <v>52.161090909090916</v>
      </c>
      <c r="AD832" s="5">
        <v>0</v>
      </c>
      <c r="AE832" s="5">
        <f t="shared" si="208"/>
        <v>52.161090909090916</v>
      </c>
    </row>
    <row r="833" spans="1:31" ht="12.75" customHeight="1" x14ac:dyDescent="0.35">
      <c r="A833" s="17" t="s">
        <v>2090</v>
      </c>
      <c r="B833" s="17" t="s">
        <v>2066</v>
      </c>
      <c r="C833" s="17" t="s">
        <v>2091</v>
      </c>
      <c r="D833" s="18">
        <v>41913</v>
      </c>
      <c r="E833" s="17" t="s">
        <v>118</v>
      </c>
      <c r="F833" s="19">
        <v>50</v>
      </c>
      <c r="G833" s="17">
        <v>42</v>
      </c>
      <c r="H833" s="17">
        <v>1</v>
      </c>
      <c r="I833" s="20">
        <f t="shared" si="201"/>
        <v>505</v>
      </c>
      <c r="J833" s="21">
        <v>71515.360000000001</v>
      </c>
      <c r="K833" s="18">
        <v>44804</v>
      </c>
      <c r="L833" s="21">
        <v>11323.29</v>
      </c>
      <c r="M833" s="21">
        <v>60192.07</v>
      </c>
      <c r="N833" s="21">
        <v>953.54</v>
      </c>
      <c r="O833" s="21">
        <f t="shared" si="202"/>
        <v>476.77</v>
      </c>
      <c r="P833" s="21">
        <v>1430.31</v>
      </c>
      <c r="Q833" s="21">
        <v>59715.3</v>
      </c>
      <c r="S833" s="21">
        <f t="shared" si="206"/>
        <v>61145.61</v>
      </c>
      <c r="T833" s="19">
        <v>62.5</v>
      </c>
      <c r="U833" s="19">
        <f t="shared" si="203"/>
        <v>12.5</v>
      </c>
      <c r="V833" s="22">
        <f t="shared" si="204"/>
        <v>150</v>
      </c>
      <c r="W833" s="5">
        <f t="shared" si="207"/>
        <v>663</v>
      </c>
      <c r="X833" s="21">
        <f t="shared" si="210"/>
        <v>92.225656108597292</v>
      </c>
      <c r="Y833" s="21">
        <f t="shared" si="209"/>
        <v>1106.7078733031676</v>
      </c>
      <c r="Z833" s="21">
        <f t="shared" si="205"/>
        <v>60038.902126696834</v>
      </c>
      <c r="AA833" s="21">
        <f t="shared" si="211"/>
        <v>323.60212669683096</v>
      </c>
      <c r="AC833" s="5">
        <v>1106.7078733031676</v>
      </c>
      <c r="AD833" s="5">
        <v>0</v>
      </c>
      <c r="AE833" s="5">
        <f t="shared" si="208"/>
        <v>1106.7078733031676</v>
      </c>
    </row>
    <row r="834" spans="1:31" ht="12.75" customHeight="1" x14ac:dyDescent="0.35">
      <c r="A834" s="17" t="s">
        <v>2092</v>
      </c>
      <c r="B834" s="17" t="s">
        <v>2066</v>
      </c>
      <c r="C834" s="17" t="s">
        <v>2093</v>
      </c>
      <c r="D834" s="18">
        <v>41913</v>
      </c>
      <c r="E834" s="17" t="s">
        <v>118</v>
      </c>
      <c r="F834" s="19">
        <v>50</v>
      </c>
      <c r="G834" s="17">
        <v>42</v>
      </c>
      <c r="H834" s="17">
        <v>1</v>
      </c>
      <c r="I834" s="20">
        <f t="shared" si="201"/>
        <v>505</v>
      </c>
      <c r="J834" s="21">
        <v>7377.94</v>
      </c>
      <c r="K834" s="18">
        <v>44804</v>
      </c>
      <c r="L834" s="21">
        <v>1168.18</v>
      </c>
      <c r="M834" s="21">
        <v>6209.76</v>
      </c>
      <c r="N834" s="21">
        <v>98.37</v>
      </c>
      <c r="O834" s="21">
        <f t="shared" si="202"/>
        <v>49.185000000000002</v>
      </c>
      <c r="P834" s="21">
        <v>147.56</v>
      </c>
      <c r="Q834" s="21">
        <v>6160.57</v>
      </c>
      <c r="S834" s="21">
        <f t="shared" si="206"/>
        <v>6308.13</v>
      </c>
      <c r="T834" s="19">
        <v>62.5</v>
      </c>
      <c r="U834" s="19">
        <f t="shared" si="203"/>
        <v>12.5</v>
      </c>
      <c r="V834" s="22">
        <f t="shared" si="204"/>
        <v>150</v>
      </c>
      <c r="W834" s="5">
        <f t="shared" si="207"/>
        <v>663</v>
      </c>
      <c r="X834" s="21">
        <f t="shared" si="210"/>
        <v>9.5145248868778278</v>
      </c>
      <c r="Y834" s="21">
        <f t="shared" si="209"/>
        <v>114.17429864253393</v>
      </c>
      <c r="Z834" s="21">
        <f t="shared" si="205"/>
        <v>6193.9557013574658</v>
      </c>
      <c r="AA834" s="21">
        <f t="shared" si="211"/>
        <v>33.385701357466132</v>
      </c>
      <c r="AC834" s="5">
        <v>114.17429864253393</v>
      </c>
      <c r="AD834" s="5">
        <v>0</v>
      </c>
      <c r="AE834" s="5">
        <f t="shared" si="208"/>
        <v>114.17429864253393</v>
      </c>
    </row>
    <row r="835" spans="1:31" ht="12.75" customHeight="1" x14ac:dyDescent="0.35">
      <c r="A835" s="17" t="s">
        <v>2094</v>
      </c>
      <c r="B835" s="17" t="s">
        <v>2066</v>
      </c>
      <c r="C835" s="17" t="s">
        <v>2093</v>
      </c>
      <c r="D835" s="18">
        <v>42005</v>
      </c>
      <c r="E835" s="17" t="s">
        <v>118</v>
      </c>
      <c r="F835" s="19">
        <v>50</v>
      </c>
      <c r="G835" s="17">
        <v>42</v>
      </c>
      <c r="H835" s="17">
        <v>4</v>
      </c>
      <c r="I835" s="20">
        <f t="shared" si="201"/>
        <v>508</v>
      </c>
      <c r="J835" s="21">
        <v>12680.83</v>
      </c>
      <c r="K835" s="18">
        <v>44804</v>
      </c>
      <c r="L835" s="21">
        <v>1944.42</v>
      </c>
      <c r="M835" s="21">
        <v>10736.41</v>
      </c>
      <c r="N835" s="21">
        <v>169.08</v>
      </c>
      <c r="O835" s="21">
        <f t="shared" si="202"/>
        <v>84.54</v>
      </c>
      <c r="P835" s="21">
        <v>253.62</v>
      </c>
      <c r="Q835" s="21">
        <v>10651.87</v>
      </c>
      <c r="S835" s="21">
        <f t="shared" si="206"/>
        <v>10905.49</v>
      </c>
      <c r="T835" s="19">
        <v>62.5</v>
      </c>
      <c r="U835" s="19">
        <f t="shared" si="203"/>
        <v>12.5</v>
      </c>
      <c r="V835" s="22">
        <f t="shared" si="204"/>
        <v>150</v>
      </c>
      <c r="W835" s="5">
        <f t="shared" si="207"/>
        <v>666</v>
      </c>
      <c r="X835" s="21">
        <f t="shared" si="210"/>
        <v>16.37460960960961</v>
      </c>
      <c r="Y835" s="21">
        <f t="shared" si="209"/>
        <v>196.49531531531534</v>
      </c>
      <c r="Z835" s="21">
        <f t="shared" si="205"/>
        <v>10708.994684684685</v>
      </c>
      <c r="AA835" s="21">
        <f t="shared" si="211"/>
        <v>57.124684684684325</v>
      </c>
      <c r="AC835" s="5">
        <v>196.49531531531534</v>
      </c>
      <c r="AD835" s="5">
        <v>0</v>
      </c>
      <c r="AE835" s="5">
        <f t="shared" si="208"/>
        <v>196.49531531531534</v>
      </c>
    </row>
    <row r="836" spans="1:31" ht="12.75" customHeight="1" x14ac:dyDescent="0.35">
      <c r="A836" s="17" t="s">
        <v>2095</v>
      </c>
      <c r="B836" s="17" t="s">
        <v>2066</v>
      </c>
      <c r="C836" s="17" t="s">
        <v>2096</v>
      </c>
      <c r="D836" s="18">
        <v>42005</v>
      </c>
      <c r="E836" s="17" t="s">
        <v>118</v>
      </c>
      <c r="F836" s="19">
        <v>50</v>
      </c>
      <c r="G836" s="17">
        <v>42</v>
      </c>
      <c r="H836" s="17">
        <v>4</v>
      </c>
      <c r="I836" s="20">
        <f t="shared" si="201"/>
        <v>508</v>
      </c>
      <c r="J836" s="21">
        <v>43802.03</v>
      </c>
      <c r="K836" s="18">
        <v>44804</v>
      </c>
      <c r="L836" s="21">
        <v>6716.3</v>
      </c>
      <c r="M836" s="21">
        <v>37085.730000000003</v>
      </c>
      <c r="N836" s="21">
        <v>584.02</v>
      </c>
      <c r="O836" s="21">
        <f t="shared" si="202"/>
        <v>292.01</v>
      </c>
      <c r="P836" s="21">
        <v>876.04</v>
      </c>
      <c r="Q836" s="21">
        <v>36793.71</v>
      </c>
      <c r="S836" s="21">
        <f t="shared" si="206"/>
        <v>37669.75</v>
      </c>
      <c r="T836" s="19">
        <v>62.5</v>
      </c>
      <c r="U836" s="19">
        <f t="shared" si="203"/>
        <v>12.5</v>
      </c>
      <c r="V836" s="22">
        <f t="shared" si="204"/>
        <v>150</v>
      </c>
      <c r="W836" s="5">
        <f t="shared" si="207"/>
        <v>666</v>
      </c>
      <c r="X836" s="21">
        <f t="shared" si="210"/>
        <v>56.561186186186184</v>
      </c>
      <c r="Y836" s="21">
        <f t="shared" si="209"/>
        <v>678.73423423423424</v>
      </c>
      <c r="Z836" s="21">
        <f t="shared" si="205"/>
        <v>36991.015765765769</v>
      </c>
      <c r="AA836" s="21">
        <f t="shared" si="211"/>
        <v>197.30576576577005</v>
      </c>
      <c r="AC836" s="5">
        <v>678.73423423423424</v>
      </c>
      <c r="AD836" s="5">
        <v>0</v>
      </c>
      <c r="AE836" s="5">
        <f t="shared" si="208"/>
        <v>678.73423423423424</v>
      </c>
    </row>
    <row r="837" spans="1:31" ht="12.75" customHeight="1" x14ac:dyDescent="0.35">
      <c r="A837" s="17" t="s">
        <v>2097</v>
      </c>
      <c r="B837" s="17" t="s">
        <v>2066</v>
      </c>
      <c r="C837" s="17" t="s">
        <v>2098</v>
      </c>
      <c r="D837" s="18">
        <v>42095</v>
      </c>
      <c r="E837" s="17" t="s">
        <v>118</v>
      </c>
      <c r="F837" s="19">
        <v>50</v>
      </c>
      <c r="G837" s="17">
        <v>42</v>
      </c>
      <c r="H837" s="17">
        <v>7</v>
      </c>
      <c r="I837" s="20">
        <f t="shared" si="201"/>
        <v>511</v>
      </c>
      <c r="J837" s="21">
        <v>10311.450000000001</v>
      </c>
      <c r="K837" s="18">
        <v>44804</v>
      </c>
      <c r="L837" s="21">
        <v>1529.53</v>
      </c>
      <c r="M837" s="21">
        <v>8781.92</v>
      </c>
      <c r="N837" s="21">
        <v>137.47999999999999</v>
      </c>
      <c r="O837" s="21">
        <f t="shared" si="202"/>
        <v>68.739999999999995</v>
      </c>
      <c r="P837" s="21">
        <v>206.23</v>
      </c>
      <c r="Q837" s="21">
        <v>8713.17</v>
      </c>
      <c r="S837" s="21">
        <f t="shared" si="206"/>
        <v>8919.4</v>
      </c>
      <c r="T837" s="19">
        <v>62.5</v>
      </c>
      <c r="U837" s="19">
        <f t="shared" si="203"/>
        <v>12.5</v>
      </c>
      <c r="V837" s="22">
        <f t="shared" si="204"/>
        <v>150</v>
      </c>
      <c r="W837" s="5">
        <f t="shared" si="207"/>
        <v>669</v>
      </c>
      <c r="X837" s="21">
        <f t="shared" si="210"/>
        <v>13.332436472346785</v>
      </c>
      <c r="Y837" s="21">
        <f t="shared" si="209"/>
        <v>159.98923766816142</v>
      </c>
      <c r="Z837" s="21">
        <f t="shared" si="205"/>
        <v>8759.4107623318378</v>
      </c>
      <c r="AA837" s="21">
        <f t="shared" si="211"/>
        <v>46.240762331837686</v>
      </c>
      <c r="AC837" s="5">
        <v>159.98923766816142</v>
      </c>
      <c r="AD837" s="5">
        <v>0</v>
      </c>
      <c r="AE837" s="5">
        <f t="shared" si="208"/>
        <v>159.98923766816142</v>
      </c>
    </row>
    <row r="838" spans="1:31" ht="12.75" customHeight="1" x14ac:dyDescent="0.35">
      <c r="A838" s="17" t="s">
        <v>2099</v>
      </c>
      <c r="B838" s="17" t="s">
        <v>2066</v>
      </c>
      <c r="C838" s="17" t="s">
        <v>2098</v>
      </c>
      <c r="D838" s="18">
        <v>42186</v>
      </c>
      <c r="E838" s="17" t="s">
        <v>118</v>
      </c>
      <c r="F838" s="19">
        <v>50</v>
      </c>
      <c r="G838" s="17">
        <v>42</v>
      </c>
      <c r="H838" s="17">
        <v>10</v>
      </c>
      <c r="I838" s="20">
        <f t="shared" si="201"/>
        <v>514</v>
      </c>
      <c r="J838" s="21">
        <v>7912.28</v>
      </c>
      <c r="K838" s="18">
        <v>44804</v>
      </c>
      <c r="L838" s="21">
        <v>1134.1199999999999</v>
      </c>
      <c r="M838" s="21">
        <v>6778.16</v>
      </c>
      <c r="N838" s="21">
        <v>105.5</v>
      </c>
      <c r="O838" s="21">
        <f t="shared" si="202"/>
        <v>52.75</v>
      </c>
      <c r="P838" s="21">
        <v>158.25</v>
      </c>
      <c r="Q838" s="21">
        <v>6725.41</v>
      </c>
      <c r="S838" s="21">
        <f t="shared" si="206"/>
        <v>6883.66</v>
      </c>
      <c r="T838" s="19">
        <v>62.5</v>
      </c>
      <c r="U838" s="19">
        <f t="shared" si="203"/>
        <v>12.5</v>
      </c>
      <c r="V838" s="22">
        <f t="shared" si="204"/>
        <v>150</v>
      </c>
      <c r="W838" s="5">
        <f t="shared" si="207"/>
        <v>672</v>
      </c>
      <c r="X838" s="21">
        <f t="shared" si="210"/>
        <v>10.243541666666667</v>
      </c>
      <c r="Y838" s="21">
        <f t="shared" si="209"/>
        <v>122.92250000000001</v>
      </c>
      <c r="Z838" s="21">
        <f t="shared" si="205"/>
        <v>6760.7375000000002</v>
      </c>
      <c r="AA838" s="21">
        <f t="shared" si="211"/>
        <v>35.327500000000327</v>
      </c>
      <c r="AC838" s="5">
        <v>122.92250000000001</v>
      </c>
      <c r="AD838" s="5">
        <v>0</v>
      </c>
      <c r="AE838" s="5">
        <f t="shared" si="208"/>
        <v>122.92250000000001</v>
      </c>
    </row>
    <row r="839" spans="1:31" ht="12.75" customHeight="1" x14ac:dyDescent="0.35">
      <c r="A839" s="17" t="s">
        <v>2100</v>
      </c>
      <c r="B839" s="17" t="s">
        <v>2066</v>
      </c>
      <c r="C839" s="17" t="s">
        <v>2101</v>
      </c>
      <c r="D839" s="18">
        <v>42248</v>
      </c>
      <c r="E839" s="17" t="s">
        <v>118</v>
      </c>
      <c r="F839" s="19">
        <v>50</v>
      </c>
      <c r="G839" s="17">
        <v>43</v>
      </c>
      <c r="H839" s="17">
        <v>0</v>
      </c>
      <c r="I839" s="20">
        <f t="shared" si="201"/>
        <v>516</v>
      </c>
      <c r="J839" s="21">
        <v>5000</v>
      </c>
      <c r="K839" s="18">
        <v>44804</v>
      </c>
      <c r="L839" s="21">
        <v>699.99</v>
      </c>
      <c r="M839" s="21">
        <v>4300.01</v>
      </c>
      <c r="N839" s="21">
        <v>66.66</v>
      </c>
      <c r="O839" s="21">
        <f t="shared" si="202"/>
        <v>33.33</v>
      </c>
      <c r="P839" s="21">
        <v>100</v>
      </c>
      <c r="Q839" s="21">
        <v>4266.67</v>
      </c>
      <c r="S839" s="21">
        <f t="shared" si="206"/>
        <v>4366.67</v>
      </c>
      <c r="T839" s="19">
        <v>62.5</v>
      </c>
      <c r="U839" s="19">
        <f t="shared" si="203"/>
        <v>12.5</v>
      </c>
      <c r="V839" s="22">
        <f t="shared" si="204"/>
        <v>150</v>
      </c>
      <c r="W839" s="5">
        <f t="shared" si="207"/>
        <v>674</v>
      </c>
      <c r="X839" s="21">
        <f t="shared" si="210"/>
        <v>6.4787388724035608</v>
      </c>
      <c r="Y839" s="21">
        <f t="shared" si="209"/>
        <v>77.74486646884273</v>
      </c>
      <c r="Z839" s="21">
        <f t="shared" si="205"/>
        <v>4288.9251335311574</v>
      </c>
      <c r="AA839" s="21">
        <f t="shared" si="211"/>
        <v>22.255133531157298</v>
      </c>
      <c r="AC839" s="5">
        <v>77.74486646884273</v>
      </c>
      <c r="AD839" s="5">
        <v>0</v>
      </c>
      <c r="AE839" s="5">
        <f t="shared" si="208"/>
        <v>77.74486646884273</v>
      </c>
    </row>
    <row r="840" spans="1:31" ht="12.75" customHeight="1" x14ac:dyDescent="0.35">
      <c r="A840" s="17" t="s">
        <v>2102</v>
      </c>
      <c r="B840" s="17" t="s">
        <v>2066</v>
      </c>
      <c r="C840" s="17" t="s">
        <v>2103</v>
      </c>
      <c r="D840" s="18">
        <v>42248</v>
      </c>
      <c r="E840" s="17" t="s">
        <v>118</v>
      </c>
      <c r="F840" s="19">
        <v>50</v>
      </c>
      <c r="G840" s="17">
        <v>43</v>
      </c>
      <c r="H840" s="17">
        <v>0</v>
      </c>
      <c r="I840" s="20">
        <f t="shared" si="201"/>
        <v>516</v>
      </c>
      <c r="J840" s="21">
        <v>1920</v>
      </c>
      <c r="K840" s="18">
        <v>44804</v>
      </c>
      <c r="L840" s="21">
        <v>268.8</v>
      </c>
      <c r="M840" s="21">
        <v>1651.2</v>
      </c>
      <c r="N840" s="21">
        <v>25.6</v>
      </c>
      <c r="O840" s="21">
        <f t="shared" si="202"/>
        <v>12.8</v>
      </c>
      <c r="P840" s="21">
        <v>38.4</v>
      </c>
      <c r="Q840" s="21">
        <v>1638.4</v>
      </c>
      <c r="S840" s="21">
        <f t="shared" si="206"/>
        <v>1676.8</v>
      </c>
      <c r="T840" s="19">
        <v>62.5</v>
      </c>
      <c r="U840" s="19">
        <f t="shared" si="203"/>
        <v>12.5</v>
      </c>
      <c r="V840" s="22">
        <f t="shared" si="204"/>
        <v>150</v>
      </c>
      <c r="W840" s="5">
        <f t="shared" si="207"/>
        <v>674</v>
      </c>
      <c r="X840" s="21">
        <f t="shared" si="210"/>
        <v>2.4878338278931751</v>
      </c>
      <c r="Y840" s="21">
        <f t="shared" si="209"/>
        <v>29.854005934718103</v>
      </c>
      <c r="Z840" s="21">
        <f t="shared" si="205"/>
        <v>1646.9459940652819</v>
      </c>
      <c r="AA840" s="21">
        <f t="shared" si="211"/>
        <v>8.545994065281775</v>
      </c>
      <c r="AC840" s="5">
        <v>29.854005934718103</v>
      </c>
      <c r="AD840" s="5">
        <v>0</v>
      </c>
      <c r="AE840" s="5">
        <f t="shared" si="208"/>
        <v>29.854005934718103</v>
      </c>
    </row>
    <row r="841" spans="1:31" ht="12.75" customHeight="1" x14ac:dyDescent="0.35">
      <c r="A841" s="17" t="s">
        <v>2104</v>
      </c>
      <c r="B841" s="17" t="s">
        <v>2066</v>
      </c>
      <c r="C841" s="17" t="s">
        <v>2105</v>
      </c>
      <c r="D841" s="18">
        <v>42248</v>
      </c>
      <c r="E841" s="17" t="s">
        <v>118</v>
      </c>
      <c r="F841" s="19">
        <v>50</v>
      </c>
      <c r="G841" s="17">
        <v>43</v>
      </c>
      <c r="H841" s="17">
        <v>0</v>
      </c>
      <c r="I841" s="20">
        <f t="shared" si="201"/>
        <v>516</v>
      </c>
      <c r="J841" s="21">
        <v>1700</v>
      </c>
      <c r="K841" s="18">
        <v>44804</v>
      </c>
      <c r="L841" s="21">
        <v>237.99</v>
      </c>
      <c r="M841" s="21">
        <v>1462.01</v>
      </c>
      <c r="N841" s="21">
        <v>22.66</v>
      </c>
      <c r="O841" s="21">
        <f t="shared" si="202"/>
        <v>11.33</v>
      </c>
      <c r="P841" s="21">
        <v>34</v>
      </c>
      <c r="Q841" s="21">
        <v>1450.67</v>
      </c>
      <c r="S841" s="21">
        <f t="shared" si="206"/>
        <v>1484.67</v>
      </c>
      <c r="T841" s="19">
        <v>62.5</v>
      </c>
      <c r="U841" s="19">
        <f t="shared" si="203"/>
        <v>12.5</v>
      </c>
      <c r="V841" s="22">
        <f t="shared" si="204"/>
        <v>150</v>
      </c>
      <c r="W841" s="5">
        <f t="shared" si="207"/>
        <v>674</v>
      </c>
      <c r="X841" s="21">
        <f t="shared" si="210"/>
        <v>2.2027744807121663</v>
      </c>
      <c r="Y841" s="21">
        <f t="shared" si="209"/>
        <v>26.433293768545994</v>
      </c>
      <c r="Z841" s="21">
        <f t="shared" si="205"/>
        <v>1458.236706231454</v>
      </c>
      <c r="AA841" s="21">
        <f t="shared" si="211"/>
        <v>7.5667062314539635</v>
      </c>
      <c r="AC841" s="5">
        <v>26.433293768545994</v>
      </c>
      <c r="AD841" s="5">
        <v>0</v>
      </c>
      <c r="AE841" s="5">
        <f t="shared" si="208"/>
        <v>26.433293768545994</v>
      </c>
    </row>
    <row r="842" spans="1:31" ht="12.75" customHeight="1" x14ac:dyDescent="0.35">
      <c r="A842" s="17" t="s">
        <v>2106</v>
      </c>
      <c r="B842" s="17" t="s">
        <v>2066</v>
      </c>
      <c r="C842" s="17" t="s">
        <v>2107</v>
      </c>
      <c r="D842" s="18">
        <v>42248</v>
      </c>
      <c r="E842" s="17" t="s">
        <v>118</v>
      </c>
      <c r="F842" s="19">
        <v>50</v>
      </c>
      <c r="G842" s="17">
        <v>43</v>
      </c>
      <c r="H842" s="17">
        <v>0</v>
      </c>
      <c r="I842" s="20">
        <f t="shared" si="201"/>
        <v>516</v>
      </c>
      <c r="J842" s="21">
        <v>7200</v>
      </c>
      <c r="K842" s="18">
        <v>44804</v>
      </c>
      <c r="L842" s="21">
        <v>1008</v>
      </c>
      <c r="M842" s="21">
        <v>6192</v>
      </c>
      <c r="N842" s="21">
        <v>96</v>
      </c>
      <c r="O842" s="21">
        <f t="shared" si="202"/>
        <v>48</v>
      </c>
      <c r="P842" s="21">
        <v>144</v>
      </c>
      <c r="Q842" s="21">
        <v>6144</v>
      </c>
      <c r="S842" s="21">
        <f t="shared" si="206"/>
        <v>6288</v>
      </c>
      <c r="T842" s="19">
        <v>62.5</v>
      </c>
      <c r="U842" s="19">
        <f t="shared" si="203"/>
        <v>12.5</v>
      </c>
      <c r="V842" s="22">
        <f t="shared" si="204"/>
        <v>150</v>
      </c>
      <c r="W842" s="5">
        <f t="shared" si="207"/>
        <v>674</v>
      </c>
      <c r="X842" s="21">
        <f t="shared" si="210"/>
        <v>9.3293768545994062</v>
      </c>
      <c r="Y842" s="21">
        <f t="shared" si="209"/>
        <v>111.95252225519287</v>
      </c>
      <c r="Z842" s="21">
        <f t="shared" si="205"/>
        <v>6176.0474777448071</v>
      </c>
      <c r="AA842" s="21">
        <f t="shared" si="211"/>
        <v>32.047477744807111</v>
      </c>
      <c r="AC842" s="5">
        <v>111.95252225519287</v>
      </c>
      <c r="AD842" s="5">
        <v>0</v>
      </c>
      <c r="AE842" s="5">
        <f t="shared" si="208"/>
        <v>111.95252225519287</v>
      </c>
    </row>
    <row r="843" spans="1:31" ht="12.75" customHeight="1" x14ac:dyDescent="0.35">
      <c r="A843" s="17" t="s">
        <v>2108</v>
      </c>
      <c r="B843" s="17" t="s">
        <v>2066</v>
      </c>
      <c r="C843" s="17" t="s">
        <v>2109</v>
      </c>
      <c r="D843" s="18">
        <v>42401</v>
      </c>
      <c r="E843" s="17" t="s">
        <v>118</v>
      </c>
      <c r="F843" s="19">
        <v>50</v>
      </c>
      <c r="G843" s="17">
        <v>43</v>
      </c>
      <c r="H843" s="17">
        <v>5</v>
      </c>
      <c r="I843" s="20">
        <f t="shared" si="201"/>
        <v>521</v>
      </c>
      <c r="J843" s="21">
        <v>26172.74</v>
      </c>
      <c r="K843" s="18">
        <v>44804</v>
      </c>
      <c r="L843" s="21">
        <v>3446.1</v>
      </c>
      <c r="M843" s="21">
        <v>22726.639999999999</v>
      </c>
      <c r="N843" s="21">
        <v>348.97</v>
      </c>
      <c r="O843" s="21">
        <f t="shared" si="202"/>
        <v>174.48500000000001</v>
      </c>
      <c r="P843" s="21">
        <v>523.46</v>
      </c>
      <c r="Q843" s="21">
        <v>22552.15</v>
      </c>
      <c r="S843" s="21">
        <f t="shared" si="206"/>
        <v>23075.61</v>
      </c>
      <c r="T843" s="19">
        <v>62.5</v>
      </c>
      <c r="U843" s="19">
        <f t="shared" si="203"/>
        <v>12.5</v>
      </c>
      <c r="V843" s="22">
        <f t="shared" si="204"/>
        <v>150</v>
      </c>
      <c r="W843" s="5">
        <f t="shared" si="207"/>
        <v>679</v>
      </c>
      <c r="X843" s="21">
        <f t="shared" si="210"/>
        <v>33.984698085419737</v>
      </c>
      <c r="Y843" s="21">
        <f t="shared" si="209"/>
        <v>407.81637702503684</v>
      </c>
      <c r="Z843" s="21">
        <f t="shared" si="205"/>
        <v>22667.793622974965</v>
      </c>
      <c r="AA843" s="21">
        <f t="shared" si="211"/>
        <v>115.64362297496336</v>
      </c>
      <c r="AC843" s="5">
        <v>407.81637702503684</v>
      </c>
      <c r="AD843" s="5">
        <v>0</v>
      </c>
      <c r="AE843" s="5">
        <f t="shared" si="208"/>
        <v>407.81637702503684</v>
      </c>
    </row>
    <row r="844" spans="1:31" ht="12.75" customHeight="1" x14ac:dyDescent="0.35">
      <c r="A844" s="17" t="s">
        <v>2110</v>
      </c>
      <c r="B844" s="17" t="s">
        <v>2066</v>
      </c>
      <c r="C844" s="17" t="s">
        <v>2111</v>
      </c>
      <c r="D844" s="18">
        <v>42369</v>
      </c>
      <c r="E844" s="17" t="s">
        <v>118</v>
      </c>
      <c r="F844" s="19">
        <v>50</v>
      </c>
      <c r="G844" s="17">
        <v>43</v>
      </c>
      <c r="H844" s="17">
        <v>4</v>
      </c>
      <c r="I844" s="20">
        <f t="shared" si="201"/>
        <v>520</v>
      </c>
      <c r="J844" s="21">
        <v>-132931</v>
      </c>
      <c r="K844" s="18">
        <v>44804</v>
      </c>
      <c r="L844" s="21">
        <v>-132931</v>
      </c>
      <c r="M844" s="21">
        <v>0</v>
      </c>
      <c r="N844" s="21">
        <v>0</v>
      </c>
      <c r="O844" s="21">
        <f t="shared" si="202"/>
        <v>0</v>
      </c>
      <c r="P844" s="21">
        <v>0</v>
      </c>
      <c r="Q844" s="21">
        <v>0</v>
      </c>
      <c r="S844" s="21">
        <f t="shared" si="206"/>
        <v>0</v>
      </c>
      <c r="T844" s="19">
        <v>62.5</v>
      </c>
      <c r="U844" s="19">
        <f t="shared" si="203"/>
        <v>12.5</v>
      </c>
      <c r="V844" s="22">
        <f t="shared" si="204"/>
        <v>150</v>
      </c>
      <c r="W844" s="5">
        <f t="shared" si="207"/>
        <v>678</v>
      </c>
      <c r="X844" s="21">
        <f t="shared" si="210"/>
        <v>0</v>
      </c>
      <c r="Y844" s="21">
        <f t="shared" si="209"/>
        <v>0</v>
      </c>
      <c r="Z844" s="21">
        <f t="shared" si="205"/>
        <v>0</v>
      </c>
      <c r="AA844" s="21">
        <f t="shared" si="211"/>
        <v>0</v>
      </c>
      <c r="AC844" s="5">
        <v>0</v>
      </c>
      <c r="AD844" s="5">
        <v>0</v>
      </c>
      <c r="AE844" s="5">
        <f t="shared" si="208"/>
        <v>0</v>
      </c>
    </row>
    <row r="845" spans="1:31" ht="12.75" customHeight="1" x14ac:dyDescent="0.35">
      <c r="A845" s="17" t="s">
        <v>2112</v>
      </c>
      <c r="B845" s="17" t="s">
        <v>2066</v>
      </c>
      <c r="C845" s="17" t="s">
        <v>2113</v>
      </c>
      <c r="D845" s="18">
        <v>42370</v>
      </c>
      <c r="E845" s="17" t="s">
        <v>118</v>
      </c>
      <c r="F845" s="19">
        <v>50</v>
      </c>
      <c r="G845" s="17">
        <v>43</v>
      </c>
      <c r="H845" s="17">
        <v>4</v>
      </c>
      <c r="I845" s="20">
        <f t="shared" si="201"/>
        <v>520</v>
      </c>
      <c r="J845" s="21">
        <v>-89565</v>
      </c>
      <c r="K845" s="18">
        <v>44804</v>
      </c>
      <c r="L845" s="21">
        <v>-11792.73</v>
      </c>
      <c r="M845" s="21">
        <v>-77772.27</v>
      </c>
      <c r="N845" s="21">
        <v>-1194.2</v>
      </c>
      <c r="O845" s="21">
        <f t="shared" si="202"/>
        <v>-597.1</v>
      </c>
      <c r="P845" s="21">
        <v>-1791.3</v>
      </c>
      <c r="Q845" s="21">
        <v>-77175.17</v>
      </c>
      <c r="S845" s="21">
        <f t="shared" si="206"/>
        <v>-78966.47</v>
      </c>
      <c r="T845" s="19">
        <v>62.5</v>
      </c>
      <c r="U845" s="19">
        <f t="shared" si="203"/>
        <v>12.5</v>
      </c>
      <c r="V845" s="22">
        <f t="shared" si="204"/>
        <v>150</v>
      </c>
      <c r="W845" s="5">
        <f t="shared" si="207"/>
        <v>678</v>
      </c>
      <c r="X845" s="21">
        <f t="shared" si="210"/>
        <v>-116.4697197640118</v>
      </c>
      <c r="Y845" s="21">
        <f t="shared" si="209"/>
        <v>-1397.6366371681415</v>
      </c>
      <c r="Z845" s="21">
        <f t="shared" si="205"/>
        <v>-77568.833362831865</v>
      </c>
      <c r="AA845" s="21">
        <f t="shared" si="211"/>
        <v>-393.66336283186683</v>
      </c>
      <c r="AC845" s="5">
        <v>-1397.6366371681415</v>
      </c>
      <c r="AD845" s="5">
        <v>0</v>
      </c>
      <c r="AE845" s="5">
        <f t="shared" si="208"/>
        <v>-1397.6366371681415</v>
      </c>
    </row>
    <row r="846" spans="1:31" ht="12.75" customHeight="1" x14ac:dyDescent="0.35">
      <c r="A846" s="17" t="s">
        <v>2114</v>
      </c>
      <c r="B846" s="17" t="s">
        <v>2066</v>
      </c>
      <c r="C846" s="17" t="s">
        <v>2113</v>
      </c>
      <c r="D846" s="18">
        <v>42370</v>
      </c>
      <c r="E846" s="17" t="s">
        <v>44</v>
      </c>
      <c r="F846" s="19">
        <v>0</v>
      </c>
      <c r="G846" s="17">
        <v>0</v>
      </c>
      <c r="H846" s="17">
        <v>0</v>
      </c>
      <c r="I846" s="20">
        <f t="shared" si="201"/>
        <v>0</v>
      </c>
      <c r="J846" s="21">
        <v>89565</v>
      </c>
      <c r="K846" s="18">
        <v>44804</v>
      </c>
      <c r="L846" s="21">
        <v>0</v>
      </c>
      <c r="M846" s="21">
        <v>89565</v>
      </c>
      <c r="N846" s="21">
        <v>0</v>
      </c>
      <c r="O846" s="21">
        <f t="shared" si="202"/>
        <v>0</v>
      </c>
      <c r="P846" s="21">
        <v>0</v>
      </c>
      <c r="Q846" s="21">
        <v>89565</v>
      </c>
      <c r="S846" s="21">
        <f t="shared" si="206"/>
        <v>89565</v>
      </c>
      <c r="T846" s="19">
        <v>0</v>
      </c>
      <c r="U846" s="19">
        <f t="shared" si="203"/>
        <v>0</v>
      </c>
      <c r="V846" s="22">
        <f t="shared" si="204"/>
        <v>0</v>
      </c>
      <c r="W846" s="5">
        <v>0</v>
      </c>
      <c r="X846" s="21">
        <v>0</v>
      </c>
      <c r="Y846" s="21">
        <f t="shared" si="209"/>
        <v>0</v>
      </c>
      <c r="Z846" s="21">
        <f t="shared" si="205"/>
        <v>89565</v>
      </c>
      <c r="AA846" s="21">
        <f t="shared" si="211"/>
        <v>0</v>
      </c>
      <c r="AC846" s="5">
        <v>0</v>
      </c>
      <c r="AD846" s="5">
        <v>0</v>
      </c>
      <c r="AE846" s="5">
        <f t="shared" si="208"/>
        <v>0</v>
      </c>
    </row>
    <row r="847" spans="1:31" ht="12.75" customHeight="1" x14ac:dyDescent="0.35">
      <c r="A847" s="17" t="s">
        <v>2115</v>
      </c>
      <c r="B847" s="17" t="s">
        <v>2066</v>
      </c>
      <c r="C847" s="17" t="s">
        <v>2116</v>
      </c>
      <c r="D847" s="18">
        <v>42461</v>
      </c>
      <c r="E847" s="17" t="s">
        <v>118</v>
      </c>
      <c r="F847" s="19">
        <v>50</v>
      </c>
      <c r="G847" s="17">
        <v>43</v>
      </c>
      <c r="H847" s="17">
        <v>7</v>
      </c>
      <c r="I847" s="20">
        <f t="shared" si="201"/>
        <v>523</v>
      </c>
      <c r="J847" s="21">
        <v>2900</v>
      </c>
      <c r="K847" s="18">
        <v>44804</v>
      </c>
      <c r="L847" s="21">
        <v>372.16</v>
      </c>
      <c r="M847" s="21">
        <v>2527.84</v>
      </c>
      <c r="N847" s="21">
        <v>38.659999999999997</v>
      </c>
      <c r="O847" s="21">
        <f t="shared" si="202"/>
        <v>19.329999999999998</v>
      </c>
      <c r="P847" s="21">
        <v>58</v>
      </c>
      <c r="Q847" s="21">
        <v>2508.5</v>
      </c>
      <c r="S847" s="21">
        <f t="shared" si="206"/>
        <v>2566.5</v>
      </c>
      <c r="T847" s="19">
        <v>62.5</v>
      </c>
      <c r="U847" s="19">
        <f t="shared" si="203"/>
        <v>12.5</v>
      </c>
      <c r="V847" s="22">
        <f t="shared" si="204"/>
        <v>150</v>
      </c>
      <c r="W847" s="5">
        <f t="shared" si="207"/>
        <v>681</v>
      </c>
      <c r="X847" s="21">
        <f t="shared" si="210"/>
        <v>3.7687224669603525</v>
      </c>
      <c r="Y847" s="21">
        <f t="shared" si="209"/>
        <v>45.224669603524234</v>
      </c>
      <c r="Z847" s="21">
        <f t="shared" si="205"/>
        <v>2521.275330396476</v>
      </c>
      <c r="AA847" s="21">
        <f t="shared" si="211"/>
        <v>12.775330396475965</v>
      </c>
      <c r="AC847" s="5">
        <v>45.224669603524234</v>
      </c>
      <c r="AD847" s="5">
        <v>0</v>
      </c>
      <c r="AE847" s="5">
        <f t="shared" si="208"/>
        <v>45.224669603524234</v>
      </c>
    </row>
    <row r="848" spans="1:31" ht="12.75" customHeight="1" x14ac:dyDescent="0.35">
      <c r="A848" s="17" t="s">
        <v>2117</v>
      </c>
      <c r="B848" s="17" t="s">
        <v>2066</v>
      </c>
      <c r="C848" s="17" t="s">
        <v>2118</v>
      </c>
      <c r="D848" s="18">
        <v>42461</v>
      </c>
      <c r="E848" s="17" t="s">
        <v>118</v>
      </c>
      <c r="F848" s="19">
        <v>50</v>
      </c>
      <c r="G848" s="17">
        <v>43</v>
      </c>
      <c r="H848" s="17">
        <v>7</v>
      </c>
      <c r="I848" s="20">
        <f t="shared" si="201"/>
        <v>523</v>
      </c>
      <c r="J848" s="21">
        <v>3100</v>
      </c>
      <c r="K848" s="18">
        <v>44804</v>
      </c>
      <c r="L848" s="21">
        <v>397.83</v>
      </c>
      <c r="M848" s="21">
        <v>2702.17</v>
      </c>
      <c r="N848" s="21">
        <v>41.33</v>
      </c>
      <c r="O848" s="21">
        <f t="shared" si="202"/>
        <v>20.664999999999999</v>
      </c>
      <c r="P848" s="21">
        <v>62</v>
      </c>
      <c r="Q848" s="21">
        <v>2681.5</v>
      </c>
      <c r="S848" s="21">
        <f t="shared" si="206"/>
        <v>2743.5</v>
      </c>
      <c r="T848" s="19">
        <v>62.5</v>
      </c>
      <c r="U848" s="19">
        <f t="shared" si="203"/>
        <v>12.5</v>
      </c>
      <c r="V848" s="22">
        <f t="shared" si="204"/>
        <v>150</v>
      </c>
      <c r="W848" s="5">
        <f t="shared" si="207"/>
        <v>681</v>
      </c>
      <c r="X848" s="21">
        <f t="shared" si="210"/>
        <v>4.0286343612334798</v>
      </c>
      <c r="Y848" s="21">
        <f t="shared" si="209"/>
        <v>48.343612334801762</v>
      </c>
      <c r="Z848" s="21">
        <f t="shared" si="205"/>
        <v>2695.1563876651981</v>
      </c>
      <c r="AA848" s="21">
        <f t="shared" si="211"/>
        <v>13.656387665198054</v>
      </c>
      <c r="AC848" s="5">
        <v>48.343612334801762</v>
      </c>
      <c r="AD848" s="5">
        <v>0</v>
      </c>
      <c r="AE848" s="5">
        <f t="shared" si="208"/>
        <v>48.343612334801762</v>
      </c>
    </row>
    <row r="849" spans="1:31" ht="12.75" customHeight="1" x14ac:dyDescent="0.35">
      <c r="A849" s="17" t="s">
        <v>2119</v>
      </c>
      <c r="B849" s="17" t="s">
        <v>2066</v>
      </c>
      <c r="C849" s="17" t="s">
        <v>2120</v>
      </c>
      <c r="D849" s="18">
        <v>42461</v>
      </c>
      <c r="E849" s="17" t="s">
        <v>118</v>
      </c>
      <c r="F849" s="19">
        <v>50</v>
      </c>
      <c r="G849" s="17">
        <v>43</v>
      </c>
      <c r="H849" s="17">
        <v>7</v>
      </c>
      <c r="I849" s="20">
        <f t="shared" si="201"/>
        <v>523</v>
      </c>
      <c r="J849" s="21">
        <v>10260</v>
      </c>
      <c r="K849" s="18">
        <v>44804</v>
      </c>
      <c r="L849" s="21">
        <v>1316.7</v>
      </c>
      <c r="M849" s="21">
        <v>8943.2999999999993</v>
      </c>
      <c r="N849" s="21">
        <v>136.80000000000001</v>
      </c>
      <c r="O849" s="21">
        <f t="shared" si="202"/>
        <v>68.400000000000006</v>
      </c>
      <c r="P849" s="21">
        <v>205.2</v>
      </c>
      <c r="Q849" s="21">
        <v>8874.9</v>
      </c>
      <c r="S849" s="21">
        <f t="shared" si="206"/>
        <v>9080.0999999999985</v>
      </c>
      <c r="T849" s="19">
        <v>62.5</v>
      </c>
      <c r="U849" s="19">
        <f t="shared" si="203"/>
        <v>12.5</v>
      </c>
      <c r="V849" s="22">
        <f t="shared" si="204"/>
        <v>150</v>
      </c>
      <c r="W849" s="5">
        <f t="shared" si="207"/>
        <v>681</v>
      </c>
      <c r="X849" s="21">
        <f t="shared" si="210"/>
        <v>13.333480176211452</v>
      </c>
      <c r="Y849" s="21">
        <f t="shared" si="209"/>
        <v>160.00176211453743</v>
      </c>
      <c r="Z849" s="21">
        <f t="shared" si="205"/>
        <v>8920.0982378854605</v>
      </c>
      <c r="AA849" s="21">
        <f t="shared" si="211"/>
        <v>45.198237885460912</v>
      </c>
      <c r="AC849" s="5">
        <v>160.00176211453743</v>
      </c>
      <c r="AD849" s="5">
        <v>0</v>
      </c>
      <c r="AE849" s="5">
        <f t="shared" si="208"/>
        <v>160.00176211453743</v>
      </c>
    </row>
    <row r="850" spans="1:31" ht="12.75" customHeight="1" x14ac:dyDescent="0.35">
      <c r="A850" s="17" t="s">
        <v>2121</v>
      </c>
      <c r="B850" s="17" t="s">
        <v>2066</v>
      </c>
      <c r="C850" s="17" t="s">
        <v>2122</v>
      </c>
      <c r="D850" s="18">
        <v>42461</v>
      </c>
      <c r="E850" s="17" t="s">
        <v>118</v>
      </c>
      <c r="F850" s="19">
        <v>50</v>
      </c>
      <c r="G850" s="17">
        <v>43</v>
      </c>
      <c r="H850" s="17">
        <v>7</v>
      </c>
      <c r="I850" s="20">
        <f t="shared" si="201"/>
        <v>523</v>
      </c>
      <c r="J850" s="21">
        <v>2940</v>
      </c>
      <c r="K850" s="18">
        <v>44804</v>
      </c>
      <c r="L850" s="21">
        <v>377.3</v>
      </c>
      <c r="M850" s="21">
        <v>2562.6999999999998</v>
      </c>
      <c r="N850" s="21">
        <v>39.200000000000003</v>
      </c>
      <c r="O850" s="21">
        <f t="shared" si="202"/>
        <v>19.600000000000001</v>
      </c>
      <c r="P850" s="21">
        <v>58.8</v>
      </c>
      <c r="Q850" s="21">
        <v>2543.1</v>
      </c>
      <c r="S850" s="21">
        <f t="shared" si="206"/>
        <v>2601.8999999999996</v>
      </c>
      <c r="T850" s="19">
        <v>62.5</v>
      </c>
      <c r="U850" s="19">
        <f t="shared" si="203"/>
        <v>12.5</v>
      </c>
      <c r="V850" s="22">
        <f t="shared" si="204"/>
        <v>150</v>
      </c>
      <c r="W850" s="5">
        <f t="shared" si="207"/>
        <v>681</v>
      </c>
      <c r="X850" s="21">
        <f t="shared" si="210"/>
        <v>3.8207048458149773</v>
      </c>
      <c r="Y850" s="21">
        <f t="shared" si="209"/>
        <v>45.848458149779731</v>
      </c>
      <c r="Z850" s="21">
        <f t="shared" si="205"/>
        <v>2556.05154185022</v>
      </c>
      <c r="AA850" s="21">
        <f t="shared" si="211"/>
        <v>12.95154185022011</v>
      </c>
      <c r="AC850" s="5">
        <v>45.848458149779731</v>
      </c>
      <c r="AD850" s="5">
        <v>0</v>
      </c>
      <c r="AE850" s="5">
        <f t="shared" si="208"/>
        <v>45.848458149779731</v>
      </c>
    </row>
    <row r="851" spans="1:31" ht="12.75" customHeight="1" x14ac:dyDescent="0.35">
      <c r="A851" s="17" t="s">
        <v>2123</v>
      </c>
      <c r="B851" s="17" t="s">
        <v>2066</v>
      </c>
      <c r="C851" s="17" t="s">
        <v>2124</v>
      </c>
      <c r="D851" s="18">
        <v>42461</v>
      </c>
      <c r="E851" s="17" t="s">
        <v>118</v>
      </c>
      <c r="F851" s="19">
        <v>50</v>
      </c>
      <c r="G851" s="17">
        <v>43</v>
      </c>
      <c r="H851" s="17">
        <v>7</v>
      </c>
      <c r="I851" s="20">
        <f t="shared" si="201"/>
        <v>523</v>
      </c>
      <c r="J851" s="21">
        <v>3300</v>
      </c>
      <c r="K851" s="18">
        <v>44804</v>
      </c>
      <c r="L851" s="21">
        <v>423.5</v>
      </c>
      <c r="M851" s="21">
        <v>2876.5</v>
      </c>
      <c r="N851" s="21">
        <v>44</v>
      </c>
      <c r="O851" s="21">
        <f t="shared" si="202"/>
        <v>22</v>
      </c>
      <c r="P851" s="21">
        <v>66</v>
      </c>
      <c r="Q851" s="21">
        <v>2854.5</v>
      </c>
      <c r="S851" s="21">
        <f t="shared" si="206"/>
        <v>2920.5</v>
      </c>
      <c r="T851" s="19">
        <v>62.5</v>
      </c>
      <c r="U851" s="19">
        <f t="shared" si="203"/>
        <v>12.5</v>
      </c>
      <c r="V851" s="22">
        <f t="shared" si="204"/>
        <v>150</v>
      </c>
      <c r="W851" s="5">
        <f t="shared" si="207"/>
        <v>681</v>
      </c>
      <c r="X851" s="21">
        <f t="shared" si="210"/>
        <v>4.2885462555066081</v>
      </c>
      <c r="Y851" s="21">
        <f t="shared" si="209"/>
        <v>51.462555066079297</v>
      </c>
      <c r="Z851" s="21">
        <f t="shared" si="205"/>
        <v>2869.0374449339206</v>
      </c>
      <c r="AA851" s="21">
        <f t="shared" si="211"/>
        <v>14.537444933920597</v>
      </c>
      <c r="AC851" s="5">
        <v>51.462555066079297</v>
      </c>
      <c r="AD851" s="5">
        <v>0</v>
      </c>
      <c r="AE851" s="5">
        <f t="shared" si="208"/>
        <v>51.462555066079297</v>
      </c>
    </row>
    <row r="852" spans="1:31" ht="12.75" customHeight="1" x14ac:dyDescent="0.35">
      <c r="A852" s="17" t="s">
        <v>2125</v>
      </c>
      <c r="B852" s="17" t="s">
        <v>2066</v>
      </c>
      <c r="C852" s="17" t="s">
        <v>2126</v>
      </c>
      <c r="D852" s="18">
        <v>42552</v>
      </c>
      <c r="E852" s="17" t="s">
        <v>118</v>
      </c>
      <c r="F852" s="19">
        <v>50</v>
      </c>
      <c r="G852" s="17">
        <v>43</v>
      </c>
      <c r="H852" s="17">
        <v>10</v>
      </c>
      <c r="I852" s="20">
        <f t="shared" si="201"/>
        <v>526</v>
      </c>
      <c r="J852" s="21">
        <v>30094.799999999999</v>
      </c>
      <c r="K852" s="18">
        <v>44804</v>
      </c>
      <c r="L852" s="21">
        <v>3711.71</v>
      </c>
      <c r="M852" s="21">
        <v>26383.09</v>
      </c>
      <c r="N852" s="21">
        <v>401.26</v>
      </c>
      <c r="O852" s="21">
        <f t="shared" si="202"/>
        <v>200.63</v>
      </c>
      <c r="P852" s="21">
        <v>601.9</v>
      </c>
      <c r="Q852" s="21">
        <v>26182.45</v>
      </c>
      <c r="S852" s="21">
        <f t="shared" si="206"/>
        <v>26784.35</v>
      </c>
      <c r="T852" s="19">
        <v>62.5</v>
      </c>
      <c r="U852" s="19">
        <f t="shared" si="203"/>
        <v>12.5</v>
      </c>
      <c r="V852" s="22">
        <f t="shared" si="204"/>
        <v>150</v>
      </c>
      <c r="W852" s="5">
        <f t="shared" si="207"/>
        <v>684</v>
      </c>
      <c r="X852" s="21">
        <f t="shared" si="210"/>
        <v>39.158406432748535</v>
      </c>
      <c r="Y852" s="21">
        <f t="shared" si="209"/>
        <v>469.90087719298242</v>
      </c>
      <c r="Z852" s="21">
        <f t="shared" si="205"/>
        <v>26314.449122807015</v>
      </c>
      <c r="AA852" s="21">
        <f t="shared" si="211"/>
        <v>131.99912280701392</v>
      </c>
      <c r="AC852" s="5">
        <v>469.90087719298242</v>
      </c>
      <c r="AD852" s="5">
        <v>0</v>
      </c>
      <c r="AE852" s="5">
        <f t="shared" si="208"/>
        <v>469.90087719298242</v>
      </c>
    </row>
    <row r="853" spans="1:31" ht="12.75" customHeight="1" x14ac:dyDescent="0.35">
      <c r="A853" s="17" t="s">
        <v>2127</v>
      </c>
      <c r="B853" s="17" t="s">
        <v>2066</v>
      </c>
      <c r="C853" s="17" t="s">
        <v>2055</v>
      </c>
      <c r="D853" s="18">
        <v>42644</v>
      </c>
      <c r="E853" s="17" t="s">
        <v>118</v>
      </c>
      <c r="F853" s="19">
        <v>50</v>
      </c>
      <c r="G853" s="17">
        <v>44</v>
      </c>
      <c r="H853" s="17">
        <v>1</v>
      </c>
      <c r="I853" s="20">
        <f t="shared" si="201"/>
        <v>529</v>
      </c>
      <c r="J853" s="21">
        <v>10721.25</v>
      </c>
      <c r="K853" s="18">
        <v>44804</v>
      </c>
      <c r="L853" s="21">
        <v>1268.71</v>
      </c>
      <c r="M853" s="21">
        <v>9452.5400000000009</v>
      </c>
      <c r="N853" s="21">
        <v>142.94999999999999</v>
      </c>
      <c r="O853" s="21">
        <f t="shared" si="202"/>
        <v>71.474999999999994</v>
      </c>
      <c r="P853" s="21">
        <v>214.43</v>
      </c>
      <c r="Q853" s="21">
        <v>9381.06</v>
      </c>
      <c r="S853" s="21">
        <f t="shared" si="206"/>
        <v>9595.4900000000016</v>
      </c>
      <c r="T853" s="19">
        <v>62.5</v>
      </c>
      <c r="U853" s="19">
        <f t="shared" si="203"/>
        <v>12.5</v>
      </c>
      <c r="V853" s="22">
        <f t="shared" si="204"/>
        <v>150</v>
      </c>
      <c r="W853" s="5">
        <f t="shared" si="207"/>
        <v>687</v>
      </c>
      <c r="X853" s="21">
        <f t="shared" si="210"/>
        <v>13.967234352256188</v>
      </c>
      <c r="Y853" s="21">
        <f t="shared" si="209"/>
        <v>167.60681222707427</v>
      </c>
      <c r="Z853" s="21">
        <f t="shared" si="205"/>
        <v>9427.8831877729281</v>
      </c>
      <c r="AA853" s="21">
        <f t="shared" si="211"/>
        <v>46.823187772928577</v>
      </c>
      <c r="AC853" s="5">
        <v>167.60681222707427</v>
      </c>
      <c r="AD853" s="5">
        <v>0</v>
      </c>
      <c r="AE853" s="5">
        <f t="shared" si="208"/>
        <v>167.60681222707427</v>
      </c>
    </row>
    <row r="854" spans="1:31" ht="12.75" customHeight="1" x14ac:dyDescent="0.35">
      <c r="A854" s="17" t="s">
        <v>2128</v>
      </c>
      <c r="B854" s="17" t="s">
        <v>2066</v>
      </c>
      <c r="C854" s="17" t="s">
        <v>2055</v>
      </c>
      <c r="D854" s="18">
        <v>42736</v>
      </c>
      <c r="E854" s="17" t="s">
        <v>118</v>
      </c>
      <c r="F854" s="19">
        <v>50</v>
      </c>
      <c r="G854" s="17">
        <v>44</v>
      </c>
      <c r="H854" s="17">
        <v>4</v>
      </c>
      <c r="I854" s="20">
        <f t="shared" si="201"/>
        <v>532</v>
      </c>
      <c r="J854" s="21">
        <v>10223.59</v>
      </c>
      <c r="K854" s="18">
        <v>44804</v>
      </c>
      <c r="L854" s="21">
        <v>1158.6600000000001</v>
      </c>
      <c r="M854" s="21">
        <v>9064.93</v>
      </c>
      <c r="N854" s="21">
        <v>136.31</v>
      </c>
      <c r="O854" s="21">
        <f t="shared" si="202"/>
        <v>68.155000000000001</v>
      </c>
      <c r="P854" s="21">
        <v>204.47</v>
      </c>
      <c r="Q854" s="21">
        <v>8996.77</v>
      </c>
      <c r="S854" s="21">
        <f t="shared" si="206"/>
        <v>9201.24</v>
      </c>
      <c r="T854" s="19">
        <v>62.5</v>
      </c>
      <c r="U854" s="19">
        <f t="shared" si="203"/>
        <v>12.5</v>
      </c>
      <c r="V854" s="22">
        <f t="shared" si="204"/>
        <v>150</v>
      </c>
      <c r="W854" s="5">
        <f t="shared" si="207"/>
        <v>690</v>
      </c>
      <c r="X854" s="21">
        <f t="shared" si="210"/>
        <v>13.335130434782608</v>
      </c>
      <c r="Y854" s="21">
        <f t="shared" si="209"/>
        <v>160.0215652173913</v>
      </c>
      <c r="Z854" s="21">
        <f t="shared" si="205"/>
        <v>9041.2184347826078</v>
      </c>
      <c r="AA854" s="21">
        <f t="shared" si="211"/>
        <v>44.448434782607364</v>
      </c>
      <c r="AC854" s="5">
        <v>160.0215652173913</v>
      </c>
      <c r="AD854" s="5">
        <v>0</v>
      </c>
      <c r="AE854" s="5">
        <f t="shared" si="208"/>
        <v>160.0215652173913</v>
      </c>
    </row>
    <row r="855" spans="1:31" ht="12.75" customHeight="1" x14ac:dyDescent="0.35">
      <c r="A855" s="17" t="s">
        <v>2129</v>
      </c>
      <c r="B855" s="17" t="s">
        <v>2066</v>
      </c>
      <c r="C855" s="17" t="s">
        <v>2130</v>
      </c>
      <c r="D855" s="18">
        <v>42767</v>
      </c>
      <c r="E855" s="17" t="s">
        <v>118</v>
      </c>
      <c r="F855" s="19">
        <v>50</v>
      </c>
      <c r="G855" s="17">
        <v>44</v>
      </c>
      <c r="H855" s="17">
        <v>5</v>
      </c>
      <c r="I855" s="20">
        <f t="shared" si="201"/>
        <v>533</v>
      </c>
      <c r="J855" s="21">
        <v>1541.95</v>
      </c>
      <c r="K855" s="18">
        <v>44804</v>
      </c>
      <c r="L855" s="21">
        <v>172.19</v>
      </c>
      <c r="M855" s="21">
        <v>1369.76</v>
      </c>
      <c r="N855" s="21">
        <v>20.56</v>
      </c>
      <c r="O855" s="21">
        <f t="shared" si="202"/>
        <v>10.28</v>
      </c>
      <c r="P855" s="21">
        <v>30.84</v>
      </c>
      <c r="Q855" s="21">
        <v>1359.48</v>
      </c>
      <c r="S855" s="21">
        <f t="shared" si="206"/>
        <v>1390.32</v>
      </c>
      <c r="T855" s="19">
        <v>62.5</v>
      </c>
      <c r="U855" s="19">
        <f t="shared" si="203"/>
        <v>12.5</v>
      </c>
      <c r="V855" s="22">
        <f t="shared" si="204"/>
        <v>150</v>
      </c>
      <c r="W855" s="5">
        <f t="shared" si="207"/>
        <v>691</v>
      </c>
      <c r="X855" s="21">
        <f t="shared" si="210"/>
        <v>2.012040520984081</v>
      </c>
      <c r="Y855" s="21">
        <f t="shared" si="209"/>
        <v>24.144486251808971</v>
      </c>
      <c r="Z855" s="21">
        <f t="shared" si="205"/>
        <v>1366.175513748191</v>
      </c>
      <c r="AA855" s="21">
        <f t="shared" si="211"/>
        <v>6.6955137481909333</v>
      </c>
      <c r="AC855" s="5">
        <v>24.144486251808971</v>
      </c>
      <c r="AD855" s="5">
        <v>0</v>
      </c>
      <c r="AE855" s="5">
        <f t="shared" si="208"/>
        <v>24.144486251808971</v>
      </c>
    </row>
    <row r="856" spans="1:31" ht="12.75" customHeight="1" x14ac:dyDescent="0.35">
      <c r="A856" s="17" t="s">
        <v>2131</v>
      </c>
      <c r="B856" s="17" t="s">
        <v>2066</v>
      </c>
      <c r="C856" s="17" t="s">
        <v>2132</v>
      </c>
      <c r="D856" s="18">
        <v>42826</v>
      </c>
      <c r="E856" s="17" t="s">
        <v>118</v>
      </c>
      <c r="F856" s="19">
        <v>50</v>
      </c>
      <c r="G856" s="17">
        <v>44</v>
      </c>
      <c r="H856" s="17">
        <v>7</v>
      </c>
      <c r="I856" s="20">
        <f t="shared" si="201"/>
        <v>535</v>
      </c>
      <c r="J856" s="21">
        <v>13177.19</v>
      </c>
      <c r="K856" s="18">
        <v>44804</v>
      </c>
      <c r="L856" s="21">
        <v>1427.51</v>
      </c>
      <c r="M856" s="21">
        <v>11749.68</v>
      </c>
      <c r="N856" s="21">
        <v>175.69</v>
      </c>
      <c r="O856" s="21">
        <f t="shared" si="202"/>
        <v>87.844999999999999</v>
      </c>
      <c r="P856" s="21">
        <v>263.54000000000002</v>
      </c>
      <c r="Q856" s="21">
        <v>11661.83</v>
      </c>
      <c r="S856" s="21">
        <f t="shared" si="206"/>
        <v>11925.37</v>
      </c>
      <c r="T856" s="19">
        <v>62.5</v>
      </c>
      <c r="U856" s="19">
        <f t="shared" si="203"/>
        <v>12.5</v>
      </c>
      <c r="V856" s="22">
        <f t="shared" si="204"/>
        <v>150</v>
      </c>
      <c r="W856" s="5">
        <f t="shared" si="207"/>
        <v>693</v>
      </c>
      <c r="X856" s="21">
        <f t="shared" si="210"/>
        <v>17.20832611832612</v>
      </c>
      <c r="Y856" s="21">
        <f t="shared" si="209"/>
        <v>206.49991341991344</v>
      </c>
      <c r="Z856" s="21">
        <f t="shared" si="205"/>
        <v>11718.870086580087</v>
      </c>
      <c r="AA856" s="21">
        <f t="shared" si="211"/>
        <v>57.040086580087518</v>
      </c>
      <c r="AC856" s="5">
        <v>206.49991341991344</v>
      </c>
      <c r="AD856" s="5">
        <v>0</v>
      </c>
      <c r="AE856" s="5">
        <f t="shared" si="208"/>
        <v>206.49991341991344</v>
      </c>
    </row>
    <row r="857" spans="1:31" ht="12.75" customHeight="1" x14ac:dyDescent="0.35">
      <c r="A857" s="17" t="s">
        <v>2133</v>
      </c>
      <c r="B857" s="17" t="s">
        <v>2134</v>
      </c>
      <c r="C857" s="17" t="s">
        <v>2135</v>
      </c>
      <c r="D857" s="18">
        <v>42887</v>
      </c>
      <c r="E857" s="17" t="s">
        <v>118</v>
      </c>
      <c r="F857" s="19">
        <v>50</v>
      </c>
      <c r="G857" s="17">
        <v>44</v>
      </c>
      <c r="H857" s="17">
        <v>9</v>
      </c>
      <c r="I857" s="20">
        <f t="shared" si="201"/>
        <v>537</v>
      </c>
      <c r="J857" s="21">
        <v>5000</v>
      </c>
      <c r="K857" s="18">
        <v>44804</v>
      </c>
      <c r="L857" s="21">
        <v>524.99</v>
      </c>
      <c r="M857" s="21">
        <v>4475.01</v>
      </c>
      <c r="N857" s="21">
        <v>66.66</v>
      </c>
      <c r="O857" s="21">
        <f t="shared" si="202"/>
        <v>33.33</v>
      </c>
      <c r="P857" s="21">
        <v>100</v>
      </c>
      <c r="Q857" s="21">
        <v>4441.67</v>
      </c>
      <c r="S857" s="21">
        <f t="shared" si="206"/>
        <v>4541.67</v>
      </c>
      <c r="T857" s="19">
        <v>62.5</v>
      </c>
      <c r="U857" s="19">
        <f t="shared" si="203"/>
        <v>12.5</v>
      </c>
      <c r="V857" s="22">
        <f t="shared" si="204"/>
        <v>150</v>
      </c>
      <c r="W857" s="5">
        <f t="shared" si="207"/>
        <v>695</v>
      </c>
      <c r="X857" s="21">
        <f t="shared" si="210"/>
        <v>6.5347769784172662</v>
      </c>
      <c r="Y857" s="21">
        <f t="shared" si="209"/>
        <v>78.417323741007195</v>
      </c>
      <c r="Z857" s="21">
        <f t="shared" si="205"/>
        <v>4463.2526762589932</v>
      </c>
      <c r="AA857" s="21">
        <f t="shared" si="211"/>
        <v>21.58267625899316</v>
      </c>
      <c r="AC857" s="5">
        <v>78.417323741007195</v>
      </c>
      <c r="AD857" s="5">
        <v>0</v>
      </c>
      <c r="AE857" s="5">
        <f t="shared" si="208"/>
        <v>78.417323741007195</v>
      </c>
    </row>
    <row r="858" spans="1:31" ht="12.75" customHeight="1" x14ac:dyDescent="0.35">
      <c r="A858" s="17" t="s">
        <v>2136</v>
      </c>
      <c r="B858" s="17" t="s">
        <v>2134</v>
      </c>
      <c r="C858" s="17" t="s">
        <v>2137</v>
      </c>
      <c r="D858" s="18">
        <v>42887</v>
      </c>
      <c r="E858" s="17" t="s">
        <v>118</v>
      </c>
      <c r="F858" s="19">
        <v>50</v>
      </c>
      <c r="G858" s="17">
        <v>44</v>
      </c>
      <c r="H858" s="17">
        <v>9</v>
      </c>
      <c r="I858" s="20">
        <f t="shared" si="201"/>
        <v>537</v>
      </c>
      <c r="J858" s="21">
        <v>70350</v>
      </c>
      <c r="K858" s="18">
        <v>44804</v>
      </c>
      <c r="L858" s="21">
        <v>7386.75</v>
      </c>
      <c r="M858" s="21">
        <v>62963.25</v>
      </c>
      <c r="N858" s="21">
        <v>938</v>
      </c>
      <c r="O858" s="21">
        <f t="shared" si="202"/>
        <v>469</v>
      </c>
      <c r="P858" s="21">
        <v>1407</v>
      </c>
      <c r="Q858" s="21">
        <v>62494.25</v>
      </c>
      <c r="S858" s="21">
        <f t="shared" si="206"/>
        <v>63901.25</v>
      </c>
      <c r="T858" s="19">
        <v>62.5</v>
      </c>
      <c r="U858" s="19">
        <f t="shared" si="203"/>
        <v>12.5</v>
      </c>
      <c r="V858" s="22">
        <f t="shared" si="204"/>
        <v>150</v>
      </c>
      <c r="W858" s="5">
        <f t="shared" si="207"/>
        <v>695</v>
      </c>
      <c r="X858" s="21">
        <f t="shared" si="210"/>
        <v>91.944244604316552</v>
      </c>
      <c r="Y858" s="21">
        <f t="shared" si="209"/>
        <v>1103.3309352517986</v>
      </c>
      <c r="Z858" s="21">
        <f t="shared" si="205"/>
        <v>62797.919064748203</v>
      </c>
      <c r="AA858" s="21">
        <f t="shared" si="211"/>
        <v>303.6690647482028</v>
      </c>
      <c r="AC858" s="5">
        <v>1103.3309352517986</v>
      </c>
      <c r="AD858" s="5">
        <v>0</v>
      </c>
      <c r="AE858" s="5">
        <f t="shared" si="208"/>
        <v>1103.3309352517986</v>
      </c>
    </row>
    <row r="859" spans="1:31" ht="12.75" customHeight="1" x14ac:dyDescent="0.35">
      <c r="A859" s="17" t="s">
        <v>2138</v>
      </c>
      <c r="B859" s="17" t="s">
        <v>2134</v>
      </c>
      <c r="C859" s="17" t="s">
        <v>2139</v>
      </c>
      <c r="D859" s="18">
        <v>42887</v>
      </c>
      <c r="E859" s="17" t="s">
        <v>118</v>
      </c>
      <c r="F859" s="19">
        <v>50</v>
      </c>
      <c r="G859" s="17">
        <v>44</v>
      </c>
      <c r="H859" s="17">
        <v>9</v>
      </c>
      <c r="I859" s="20">
        <f t="shared" si="201"/>
        <v>537</v>
      </c>
      <c r="J859" s="21">
        <v>3900</v>
      </c>
      <c r="K859" s="18">
        <v>44804</v>
      </c>
      <c r="L859" s="21">
        <v>409.5</v>
      </c>
      <c r="M859" s="21">
        <v>3490.5</v>
      </c>
      <c r="N859" s="21">
        <v>52</v>
      </c>
      <c r="O859" s="21">
        <f t="shared" si="202"/>
        <v>26</v>
      </c>
      <c r="P859" s="21">
        <v>78</v>
      </c>
      <c r="Q859" s="21">
        <v>3464.5</v>
      </c>
      <c r="S859" s="21">
        <f t="shared" si="206"/>
        <v>3542.5</v>
      </c>
      <c r="T859" s="19">
        <v>62.5</v>
      </c>
      <c r="U859" s="19">
        <f t="shared" si="203"/>
        <v>12.5</v>
      </c>
      <c r="V859" s="22">
        <f t="shared" si="204"/>
        <v>150</v>
      </c>
      <c r="W859" s="5">
        <f t="shared" si="207"/>
        <v>695</v>
      </c>
      <c r="X859" s="21">
        <f t="shared" si="210"/>
        <v>5.0971223021582732</v>
      </c>
      <c r="Y859" s="21">
        <f t="shared" si="209"/>
        <v>61.165467625899282</v>
      </c>
      <c r="Z859" s="21">
        <f t="shared" si="205"/>
        <v>3481.3345323741005</v>
      </c>
      <c r="AA859" s="21">
        <f t="shared" si="211"/>
        <v>16.83453237410049</v>
      </c>
      <c r="AC859" s="5">
        <v>61.165467625899282</v>
      </c>
      <c r="AD859" s="5">
        <v>0</v>
      </c>
      <c r="AE859" s="5">
        <f t="shared" si="208"/>
        <v>61.165467625899282</v>
      </c>
    </row>
    <row r="860" spans="1:31" ht="12.75" customHeight="1" x14ac:dyDescent="0.35">
      <c r="A860" s="17" t="s">
        <v>2140</v>
      </c>
      <c r="B860" s="17" t="s">
        <v>2134</v>
      </c>
      <c r="C860" s="17" t="s">
        <v>2141</v>
      </c>
      <c r="D860" s="18">
        <v>42887</v>
      </c>
      <c r="E860" s="17" t="s">
        <v>118</v>
      </c>
      <c r="F860" s="19">
        <v>50</v>
      </c>
      <c r="G860" s="17">
        <v>44</v>
      </c>
      <c r="H860" s="17">
        <v>9</v>
      </c>
      <c r="I860" s="20">
        <f t="shared" si="201"/>
        <v>537</v>
      </c>
      <c r="J860" s="21">
        <v>6800</v>
      </c>
      <c r="K860" s="18">
        <v>44804</v>
      </c>
      <c r="L860" s="21">
        <v>713.99</v>
      </c>
      <c r="M860" s="21">
        <v>6086.01</v>
      </c>
      <c r="N860" s="21">
        <v>90.66</v>
      </c>
      <c r="O860" s="21">
        <f t="shared" si="202"/>
        <v>45.33</v>
      </c>
      <c r="P860" s="21">
        <v>136</v>
      </c>
      <c r="Q860" s="21">
        <v>6040.67</v>
      </c>
      <c r="S860" s="21">
        <f t="shared" si="206"/>
        <v>6176.67</v>
      </c>
      <c r="T860" s="19">
        <v>62.5</v>
      </c>
      <c r="U860" s="19">
        <f t="shared" si="203"/>
        <v>12.5</v>
      </c>
      <c r="V860" s="22">
        <f t="shared" si="204"/>
        <v>150</v>
      </c>
      <c r="W860" s="5">
        <f t="shared" si="207"/>
        <v>695</v>
      </c>
      <c r="X860" s="21">
        <f t="shared" si="210"/>
        <v>8.8872949640287775</v>
      </c>
      <c r="Y860" s="21">
        <f t="shared" si="209"/>
        <v>106.64753956834534</v>
      </c>
      <c r="Z860" s="21">
        <f t="shared" si="205"/>
        <v>6070.0224604316545</v>
      </c>
      <c r="AA860" s="21">
        <f t="shared" si="211"/>
        <v>29.352460431654436</v>
      </c>
      <c r="AC860" s="5">
        <v>106.64753956834534</v>
      </c>
      <c r="AD860" s="5">
        <v>0</v>
      </c>
      <c r="AE860" s="5">
        <f t="shared" si="208"/>
        <v>106.64753956834534</v>
      </c>
    </row>
    <row r="861" spans="1:31" ht="12.75" customHeight="1" x14ac:dyDescent="0.35">
      <c r="A861" s="17" t="s">
        <v>2142</v>
      </c>
      <c r="B861" s="17" t="s">
        <v>2134</v>
      </c>
      <c r="C861" s="17" t="s">
        <v>2143</v>
      </c>
      <c r="D861" s="18">
        <v>42887</v>
      </c>
      <c r="E861" s="17" t="s">
        <v>118</v>
      </c>
      <c r="F861" s="19">
        <v>50</v>
      </c>
      <c r="G861" s="17">
        <v>44</v>
      </c>
      <c r="H861" s="17">
        <v>9</v>
      </c>
      <c r="I861" s="20">
        <f t="shared" si="201"/>
        <v>537</v>
      </c>
      <c r="J861" s="21">
        <v>5350</v>
      </c>
      <c r="K861" s="18">
        <v>44804</v>
      </c>
      <c r="L861" s="21">
        <v>561.75</v>
      </c>
      <c r="M861" s="21">
        <v>4788.25</v>
      </c>
      <c r="N861" s="21">
        <v>71.33</v>
      </c>
      <c r="O861" s="21">
        <f t="shared" si="202"/>
        <v>35.664999999999999</v>
      </c>
      <c r="P861" s="21">
        <v>107</v>
      </c>
      <c r="Q861" s="21">
        <v>4752.58</v>
      </c>
      <c r="S861" s="21">
        <f t="shared" si="206"/>
        <v>4859.58</v>
      </c>
      <c r="T861" s="19">
        <v>62.5</v>
      </c>
      <c r="U861" s="19">
        <f t="shared" si="203"/>
        <v>12.5</v>
      </c>
      <c r="V861" s="22">
        <f t="shared" si="204"/>
        <v>150</v>
      </c>
      <c r="W861" s="5">
        <f t="shared" si="207"/>
        <v>695</v>
      </c>
      <c r="X861" s="21">
        <f t="shared" si="210"/>
        <v>6.9922014388489204</v>
      </c>
      <c r="Y861" s="21">
        <f t="shared" si="209"/>
        <v>83.906417266187049</v>
      </c>
      <c r="Z861" s="21">
        <f t="shared" si="205"/>
        <v>4775.6735827338125</v>
      </c>
      <c r="AA861" s="21">
        <f t="shared" si="211"/>
        <v>23.093582733812582</v>
      </c>
      <c r="AC861" s="5">
        <v>83.906417266187049</v>
      </c>
      <c r="AD861" s="5">
        <v>0</v>
      </c>
      <c r="AE861" s="5">
        <f t="shared" si="208"/>
        <v>83.906417266187049</v>
      </c>
    </row>
    <row r="862" spans="1:31" ht="12.75" customHeight="1" x14ac:dyDescent="0.35">
      <c r="A862" s="17" t="s">
        <v>2144</v>
      </c>
      <c r="B862" s="17" t="s">
        <v>2134</v>
      </c>
      <c r="C862" s="17" t="s">
        <v>2145</v>
      </c>
      <c r="D862" s="18">
        <v>42887</v>
      </c>
      <c r="E862" s="17" t="s">
        <v>118</v>
      </c>
      <c r="F862" s="19">
        <v>50</v>
      </c>
      <c r="G862" s="17">
        <v>44</v>
      </c>
      <c r="H862" s="17">
        <v>9</v>
      </c>
      <c r="I862" s="20">
        <f t="shared" si="201"/>
        <v>537</v>
      </c>
      <c r="J862" s="21">
        <v>5800</v>
      </c>
      <c r="K862" s="18">
        <v>44804</v>
      </c>
      <c r="L862" s="21">
        <v>609</v>
      </c>
      <c r="M862" s="21">
        <v>5191</v>
      </c>
      <c r="N862" s="21">
        <v>77.33</v>
      </c>
      <c r="O862" s="21">
        <f t="shared" si="202"/>
        <v>38.664999999999999</v>
      </c>
      <c r="P862" s="21">
        <v>116</v>
      </c>
      <c r="Q862" s="21">
        <v>5152.33</v>
      </c>
      <c r="S862" s="21">
        <f t="shared" si="206"/>
        <v>5268.33</v>
      </c>
      <c r="T862" s="19">
        <v>62.5</v>
      </c>
      <c r="U862" s="19">
        <f t="shared" si="203"/>
        <v>12.5</v>
      </c>
      <c r="V862" s="22">
        <f t="shared" si="204"/>
        <v>150</v>
      </c>
      <c r="W862" s="5">
        <f t="shared" si="207"/>
        <v>695</v>
      </c>
      <c r="X862" s="21">
        <f t="shared" si="210"/>
        <v>7.5803309352517987</v>
      </c>
      <c r="Y862" s="21">
        <f t="shared" si="209"/>
        <v>90.963971223021588</v>
      </c>
      <c r="Z862" s="21">
        <f t="shared" si="205"/>
        <v>5177.3660287769781</v>
      </c>
      <c r="AA862" s="21">
        <f t="shared" si="211"/>
        <v>25.036028776978128</v>
      </c>
      <c r="AC862" s="5">
        <v>90.963971223021588</v>
      </c>
      <c r="AD862" s="5">
        <v>0</v>
      </c>
      <c r="AE862" s="5">
        <f t="shared" si="208"/>
        <v>90.963971223021588</v>
      </c>
    </row>
    <row r="863" spans="1:31" ht="12.75" customHeight="1" x14ac:dyDescent="0.35">
      <c r="A863" s="17" t="s">
        <v>2146</v>
      </c>
      <c r="B863" s="17" t="s">
        <v>2134</v>
      </c>
      <c r="C863" s="17" t="s">
        <v>2103</v>
      </c>
      <c r="D863" s="18">
        <v>42887</v>
      </c>
      <c r="E863" s="17" t="s">
        <v>118</v>
      </c>
      <c r="F863" s="19">
        <v>50</v>
      </c>
      <c r="G863" s="17">
        <v>44</v>
      </c>
      <c r="H863" s="17">
        <v>9</v>
      </c>
      <c r="I863" s="20">
        <f t="shared" si="201"/>
        <v>537</v>
      </c>
      <c r="J863" s="21">
        <v>15680</v>
      </c>
      <c r="K863" s="18">
        <v>44804</v>
      </c>
      <c r="L863" s="21">
        <v>1646.39</v>
      </c>
      <c r="M863" s="21">
        <v>14033.61</v>
      </c>
      <c r="N863" s="21">
        <v>209.06</v>
      </c>
      <c r="O863" s="21">
        <f t="shared" si="202"/>
        <v>104.53</v>
      </c>
      <c r="P863" s="21">
        <v>313.60000000000002</v>
      </c>
      <c r="Q863" s="21">
        <v>13929.07</v>
      </c>
      <c r="S863" s="21">
        <f t="shared" si="206"/>
        <v>14242.67</v>
      </c>
      <c r="T863" s="19">
        <v>62.5</v>
      </c>
      <c r="U863" s="19">
        <f t="shared" si="203"/>
        <v>12.5</v>
      </c>
      <c r="V863" s="22">
        <f t="shared" si="204"/>
        <v>150</v>
      </c>
      <c r="W863" s="5">
        <f t="shared" si="207"/>
        <v>695</v>
      </c>
      <c r="X863" s="21">
        <f t="shared" si="210"/>
        <v>20.493050359712232</v>
      </c>
      <c r="Y863" s="21">
        <f t="shared" si="209"/>
        <v>245.9166043165468</v>
      </c>
      <c r="Z863" s="21">
        <f t="shared" si="205"/>
        <v>13996.753395683454</v>
      </c>
      <c r="AA863" s="21">
        <f t="shared" si="211"/>
        <v>67.683395683454364</v>
      </c>
      <c r="AC863" s="5">
        <v>245.9166043165468</v>
      </c>
      <c r="AD863" s="5">
        <v>0</v>
      </c>
      <c r="AE863" s="5">
        <f t="shared" si="208"/>
        <v>245.9166043165468</v>
      </c>
    </row>
    <row r="864" spans="1:31" ht="12.75" customHeight="1" x14ac:dyDescent="0.35">
      <c r="A864" s="17" t="s">
        <v>2147</v>
      </c>
      <c r="B864" s="17" t="s">
        <v>2134</v>
      </c>
      <c r="C864" s="17" t="s">
        <v>2148</v>
      </c>
      <c r="D864" s="18">
        <v>42887</v>
      </c>
      <c r="E864" s="17" t="s">
        <v>118</v>
      </c>
      <c r="F864" s="19">
        <v>50</v>
      </c>
      <c r="G864" s="17">
        <v>44</v>
      </c>
      <c r="H864" s="17">
        <v>9</v>
      </c>
      <c r="I864" s="20">
        <f t="shared" si="201"/>
        <v>537</v>
      </c>
      <c r="J864" s="21">
        <v>27200</v>
      </c>
      <c r="K864" s="18">
        <v>44804</v>
      </c>
      <c r="L864" s="21">
        <v>2855.99</v>
      </c>
      <c r="M864" s="21">
        <v>24344.01</v>
      </c>
      <c r="N864" s="21">
        <v>362.66</v>
      </c>
      <c r="O864" s="21">
        <f t="shared" si="202"/>
        <v>181.33</v>
      </c>
      <c r="P864" s="21">
        <v>544</v>
      </c>
      <c r="Q864" s="21">
        <v>24162.67</v>
      </c>
      <c r="S864" s="21">
        <f t="shared" si="206"/>
        <v>24706.67</v>
      </c>
      <c r="T864" s="19">
        <v>62.5</v>
      </c>
      <c r="U864" s="19">
        <f t="shared" si="203"/>
        <v>12.5</v>
      </c>
      <c r="V864" s="22">
        <f t="shared" si="204"/>
        <v>150</v>
      </c>
      <c r="W864" s="5">
        <f t="shared" si="207"/>
        <v>695</v>
      </c>
      <c r="X864" s="21">
        <f t="shared" si="210"/>
        <v>35.549165467625897</v>
      </c>
      <c r="Y864" s="21">
        <f t="shared" si="209"/>
        <v>426.58998561151077</v>
      </c>
      <c r="Z864" s="21">
        <f t="shared" si="205"/>
        <v>24280.080014388488</v>
      </c>
      <c r="AA864" s="21">
        <f t="shared" si="211"/>
        <v>117.4100143884898</v>
      </c>
      <c r="AC864" s="5">
        <v>426.58998561151077</v>
      </c>
      <c r="AD864" s="5">
        <v>0</v>
      </c>
      <c r="AE864" s="5">
        <f t="shared" si="208"/>
        <v>426.58998561151077</v>
      </c>
    </row>
    <row r="865" spans="1:31" ht="12.75" customHeight="1" x14ac:dyDescent="0.35">
      <c r="A865" s="17" t="s">
        <v>2149</v>
      </c>
      <c r="B865" s="17" t="s">
        <v>2066</v>
      </c>
      <c r="C865" s="17" t="s">
        <v>2132</v>
      </c>
      <c r="D865" s="18">
        <v>42917</v>
      </c>
      <c r="E865" s="17" t="s">
        <v>118</v>
      </c>
      <c r="F865" s="19">
        <v>50</v>
      </c>
      <c r="G865" s="17">
        <v>44</v>
      </c>
      <c r="H865" s="17">
        <v>10</v>
      </c>
      <c r="I865" s="20">
        <f t="shared" si="201"/>
        <v>538</v>
      </c>
      <c r="J865" s="21">
        <v>13013.15</v>
      </c>
      <c r="K865" s="18">
        <v>44804</v>
      </c>
      <c r="L865" s="21">
        <v>1344.67</v>
      </c>
      <c r="M865" s="21">
        <v>11668.48</v>
      </c>
      <c r="N865" s="21">
        <v>173.5</v>
      </c>
      <c r="O865" s="21">
        <f t="shared" si="202"/>
        <v>86.75</v>
      </c>
      <c r="P865" s="21">
        <v>260.26</v>
      </c>
      <c r="Q865" s="21">
        <v>11581.72</v>
      </c>
      <c r="S865" s="21">
        <f t="shared" si="206"/>
        <v>11841.98</v>
      </c>
      <c r="T865" s="19">
        <v>62.5</v>
      </c>
      <c r="U865" s="19">
        <f t="shared" si="203"/>
        <v>12.5</v>
      </c>
      <c r="V865" s="22">
        <f t="shared" si="204"/>
        <v>150</v>
      </c>
      <c r="W865" s="5">
        <f t="shared" si="207"/>
        <v>696</v>
      </c>
      <c r="X865" s="21">
        <f t="shared" si="210"/>
        <v>17.01433908045977</v>
      </c>
      <c r="Y865" s="21">
        <f t="shared" si="209"/>
        <v>204.17206896551724</v>
      </c>
      <c r="Z865" s="21">
        <f t="shared" si="205"/>
        <v>11637.807931034482</v>
      </c>
      <c r="AA865" s="21">
        <f t="shared" si="211"/>
        <v>56.087931034482608</v>
      </c>
      <c r="AC865" s="5">
        <v>204.17206896551724</v>
      </c>
      <c r="AD865" s="5">
        <v>0</v>
      </c>
      <c r="AE865" s="5">
        <f t="shared" si="208"/>
        <v>204.17206896551724</v>
      </c>
    </row>
    <row r="866" spans="1:31" ht="12.75" customHeight="1" x14ac:dyDescent="0.35">
      <c r="A866" s="17" t="s">
        <v>2150</v>
      </c>
      <c r="B866" s="17" t="s">
        <v>2151</v>
      </c>
      <c r="C866" s="17" t="s">
        <v>2152</v>
      </c>
      <c r="D866" s="18">
        <v>43009</v>
      </c>
      <c r="E866" s="17" t="s">
        <v>118</v>
      </c>
      <c r="F866" s="19">
        <v>50</v>
      </c>
      <c r="G866" s="17">
        <v>45</v>
      </c>
      <c r="H866" s="17">
        <v>1</v>
      </c>
      <c r="I866" s="20">
        <f t="shared" si="201"/>
        <v>541</v>
      </c>
      <c r="J866" s="21">
        <v>12602.49</v>
      </c>
      <c r="K866" s="18">
        <v>44804</v>
      </c>
      <c r="L866" s="21">
        <v>1239.24</v>
      </c>
      <c r="M866" s="21">
        <v>11363.25</v>
      </c>
      <c r="N866" s="21">
        <v>168.03</v>
      </c>
      <c r="O866" s="21">
        <f t="shared" si="202"/>
        <v>84.015000000000001</v>
      </c>
      <c r="P866" s="21">
        <v>252.05</v>
      </c>
      <c r="Q866" s="21">
        <v>11279.23</v>
      </c>
      <c r="S866" s="21">
        <f t="shared" si="206"/>
        <v>11531.28</v>
      </c>
      <c r="T866" s="19">
        <v>62.5</v>
      </c>
      <c r="U866" s="19">
        <f t="shared" si="203"/>
        <v>12.5</v>
      </c>
      <c r="V866" s="22">
        <f t="shared" si="204"/>
        <v>150</v>
      </c>
      <c r="W866" s="5">
        <f t="shared" si="207"/>
        <v>699</v>
      </c>
      <c r="X866" s="21">
        <f t="shared" si="210"/>
        <v>16.496824034334765</v>
      </c>
      <c r="Y866" s="21">
        <f t="shared" si="209"/>
        <v>197.96188841201717</v>
      </c>
      <c r="Z866" s="21">
        <f t="shared" si="205"/>
        <v>11333.318111587983</v>
      </c>
      <c r="AA866" s="21">
        <f t="shared" si="211"/>
        <v>54.088111587983803</v>
      </c>
      <c r="AC866" s="5">
        <v>197.96188841201717</v>
      </c>
      <c r="AD866" s="5">
        <v>0</v>
      </c>
      <c r="AE866" s="5">
        <f t="shared" si="208"/>
        <v>197.96188841201717</v>
      </c>
    </row>
    <row r="867" spans="1:31" ht="12.75" customHeight="1" x14ac:dyDescent="0.35">
      <c r="A867" s="17" t="s">
        <v>2153</v>
      </c>
      <c r="B867" s="17" t="s">
        <v>2151</v>
      </c>
      <c r="C867" s="17" t="s">
        <v>2154</v>
      </c>
      <c r="D867" s="18">
        <v>43009</v>
      </c>
      <c r="E867" s="17" t="s">
        <v>118</v>
      </c>
      <c r="F867" s="19">
        <v>50</v>
      </c>
      <c r="G867" s="17">
        <v>45</v>
      </c>
      <c r="H867" s="17">
        <v>1</v>
      </c>
      <c r="I867" s="20">
        <f t="shared" si="201"/>
        <v>541</v>
      </c>
      <c r="J867" s="21">
        <v>872540.41</v>
      </c>
      <c r="K867" s="18">
        <v>44804</v>
      </c>
      <c r="L867" s="21">
        <v>85799.81</v>
      </c>
      <c r="M867" s="21">
        <v>786740.6</v>
      </c>
      <c r="N867" s="21">
        <v>11633.87</v>
      </c>
      <c r="O867" s="21">
        <f t="shared" si="202"/>
        <v>5816.9350000000004</v>
      </c>
      <c r="P867" s="21">
        <v>17450.810000000001</v>
      </c>
      <c r="Q867" s="21">
        <v>780923.66</v>
      </c>
      <c r="S867" s="21">
        <f t="shared" si="206"/>
        <v>798374.47</v>
      </c>
      <c r="T867" s="19">
        <v>62.5</v>
      </c>
      <c r="U867" s="19">
        <f t="shared" si="203"/>
        <v>12.5</v>
      </c>
      <c r="V867" s="22">
        <f t="shared" si="204"/>
        <v>150</v>
      </c>
      <c r="W867" s="5">
        <f t="shared" si="207"/>
        <v>699</v>
      </c>
      <c r="X867" s="21">
        <f t="shared" si="210"/>
        <v>1142.1666237482116</v>
      </c>
      <c r="Y867" s="21">
        <f t="shared" si="209"/>
        <v>13705.99948497854</v>
      </c>
      <c r="Z867" s="21">
        <f t="shared" si="205"/>
        <v>784668.47051502147</v>
      </c>
      <c r="AA867" s="21">
        <f t="shared" si="211"/>
        <v>3744.8105150214396</v>
      </c>
      <c r="AC867" s="5">
        <v>13705.99948497854</v>
      </c>
      <c r="AD867" s="5">
        <v>0</v>
      </c>
      <c r="AE867" s="5">
        <f t="shared" si="208"/>
        <v>13705.99948497854</v>
      </c>
    </row>
    <row r="868" spans="1:31" ht="12.75" customHeight="1" x14ac:dyDescent="0.35">
      <c r="A868" s="17" t="s">
        <v>2155</v>
      </c>
      <c r="B868" s="17" t="s">
        <v>2151</v>
      </c>
      <c r="C868" s="17" t="s">
        <v>2156</v>
      </c>
      <c r="D868" s="18">
        <v>43009</v>
      </c>
      <c r="E868" s="17" t="s">
        <v>118</v>
      </c>
      <c r="F868" s="19">
        <v>50</v>
      </c>
      <c r="G868" s="17">
        <v>45</v>
      </c>
      <c r="H868" s="17">
        <v>1</v>
      </c>
      <c r="I868" s="20">
        <f t="shared" si="201"/>
        <v>541</v>
      </c>
      <c r="J868" s="21">
        <v>603255.63</v>
      </c>
      <c r="K868" s="18">
        <v>44804</v>
      </c>
      <c r="L868" s="21">
        <v>59320.12</v>
      </c>
      <c r="M868" s="21">
        <v>543935.51</v>
      </c>
      <c r="N868" s="21">
        <v>8043.4</v>
      </c>
      <c r="O868" s="21">
        <f t="shared" si="202"/>
        <v>4021.7</v>
      </c>
      <c r="P868" s="21">
        <v>12065.11</v>
      </c>
      <c r="Q868" s="21">
        <v>539913.80000000005</v>
      </c>
      <c r="S868" s="21">
        <f t="shared" si="206"/>
        <v>551978.91</v>
      </c>
      <c r="T868" s="19">
        <v>62.5</v>
      </c>
      <c r="U868" s="19">
        <f t="shared" si="203"/>
        <v>12.5</v>
      </c>
      <c r="V868" s="22">
        <f t="shared" si="204"/>
        <v>150</v>
      </c>
      <c r="W868" s="5">
        <f t="shared" si="207"/>
        <v>699</v>
      </c>
      <c r="X868" s="21">
        <f t="shared" si="210"/>
        <v>789.66939914163095</v>
      </c>
      <c r="Y868" s="21">
        <f t="shared" si="209"/>
        <v>9476.0327896995714</v>
      </c>
      <c r="Z868" s="21">
        <f t="shared" si="205"/>
        <v>542502.87721030042</v>
      </c>
      <c r="AA868" s="21">
        <f t="shared" si="211"/>
        <v>2589.0772103003692</v>
      </c>
      <c r="AC868" s="5">
        <v>9476.0327896995714</v>
      </c>
      <c r="AD868" s="5">
        <v>0</v>
      </c>
      <c r="AE868" s="5">
        <f t="shared" si="208"/>
        <v>9476.0327896995714</v>
      </c>
    </row>
    <row r="869" spans="1:31" ht="12.75" customHeight="1" x14ac:dyDescent="0.35">
      <c r="A869" s="17" t="s">
        <v>2157</v>
      </c>
      <c r="B869" s="17" t="s">
        <v>2151</v>
      </c>
      <c r="C869" s="17" t="s">
        <v>2158</v>
      </c>
      <c r="D869" s="18">
        <v>43009</v>
      </c>
      <c r="E869" s="17" t="s">
        <v>118</v>
      </c>
      <c r="F869" s="19">
        <v>50</v>
      </c>
      <c r="G869" s="17">
        <v>45</v>
      </c>
      <c r="H869" s="17">
        <v>1</v>
      </c>
      <c r="I869" s="20">
        <f t="shared" ref="I869:I930" si="212">(G869*12)+H869</f>
        <v>541</v>
      </c>
      <c r="J869" s="21">
        <v>10220.219999999999</v>
      </c>
      <c r="K869" s="18">
        <v>44804</v>
      </c>
      <c r="L869" s="21">
        <v>1005.01</v>
      </c>
      <c r="M869" s="21">
        <v>9215.2099999999991</v>
      </c>
      <c r="N869" s="21">
        <v>136.27000000000001</v>
      </c>
      <c r="O869" s="21">
        <f t="shared" ref="O869:O918" si="213">+N869/8*4</f>
        <v>68.135000000000005</v>
      </c>
      <c r="P869" s="21">
        <v>204.41</v>
      </c>
      <c r="Q869" s="21">
        <v>9147.07</v>
      </c>
      <c r="S869" s="21">
        <f t="shared" si="206"/>
        <v>9351.48</v>
      </c>
      <c r="T869" s="19">
        <v>62.5</v>
      </c>
      <c r="U869" s="19">
        <f t="shared" ref="U869:U930" si="214">+T869-F869</f>
        <v>12.5</v>
      </c>
      <c r="V869" s="22">
        <f t="shared" ref="V869:V930" si="215">+U869*12</f>
        <v>150</v>
      </c>
      <c r="W869" s="5">
        <f t="shared" si="207"/>
        <v>699</v>
      </c>
      <c r="X869" s="21">
        <f t="shared" si="210"/>
        <v>13.378369098712446</v>
      </c>
      <c r="Y869" s="21">
        <f t="shared" si="209"/>
        <v>160.54042918454934</v>
      </c>
      <c r="Z869" s="21">
        <f t="shared" ref="Z869:Z930" si="216">+S869-Y869</f>
        <v>9190.9395708154498</v>
      </c>
      <c r="AA869" s="21">
        <f t="shared" si="211"/>
        <v>43.869570815450061</v>
      </c>
      <c r="AC869" s="5">
        <v>160.54042918454934</v>
      </c>
      <c r="AD869" s="5">
        <v>0</v>
      </c>
      <c r="AE869" s="5">
        <f t="shared" si="208"/>
        <v>160.54042918454934</v>
      </c>
    </row>
    <row r="870" spans="1:31" ht="12.75" customHeight="1" x14ac:dyDescent="0.35">
      <c r="A870" s="17" t="s">
        <v>2159</v>
      </c>
      <c r="B870" s="17" t="s">
        <v>2151</v>
      </c>
      <c r="C870" s="17" t="s">
        <v>2160</v>
      </c>
      <c r="D870" s="18">
        <v>43101</v>
      </c>
      <c r="E870" s="17" t="s">
        <v>118</v>
      </c>
      <c r="F870" s="19">
        <v>50</v>
      </c>
      <c r="G870" s="17">
        <v>45</v>
      </c>
      <c r="H870" s="17">
        <v>4</v>
      </c>
      <c r="I870" s="20">
        <f t="shared" si="212"/>
        <v>544</v>
      </c>
      <c r="J870" s="21">
        <v>27394.79</v>
      </c>
      <c r="K870" s="18">
        <v>44804</v>
      </c>
      <c r="L870" s="21">
        <v>2556.86</v>
      </c>
      <c r="M870" s="21">
        <v>24837.93</v>
      </c>
      <c r="N870" s="21">
        <v>365.26</v>
      </c>
      <c r="O870" s="21">
        <f t="shared" si="213"/>
        <v>182.63</v>
      </c>
      <c r="P870" s="21">
        <v>547.9</v>
      </c>
      <c r="Q870" s="21">
        <v>24655.29</v>
      </c>
      <c r="S870" s="21">
        <f t="shared" ref="S870:S927" si="217">+M870+N870</f>
        <v>25203.19</v>
      </c>
      <c r="T870" s="19">
        <v>62.5</v>
      </c>
      <c r="U870" s="19">
        <f t="shared" si="214"/>
        <v>12.5</v>
      </c>
      <c r="V870" s="22">
        <f t="shared" si="215"/>
        <v>150</v>
      </c>
      <c r="W870" s="5">
        <f t="shared" ref="W870:W918" si="218">+I870+8+V870</f>
        <v>702</v>
      </c>
      <c r="X870" s="21">
        <f t="shared" si="210"/>
        <v>35.901980056980058</v>
      </c>
      <c r="Y870" s="21">
        <f t="shared" si="209"/>
        <v>430.82376068376072</v>
      </c>
      <c r="Z870" s="21">
        <f t="shared" si="216"/>
        <v>24772.366239316238</v>
      </c>
      <c r="AA870" s="21">
        <f t="shared" si="211"/>
        <v>117.07623931623675</v>
      </c>
      <c r="AC870" s="5">
        <v>430.82376068376072</v>
      </c>
      <c r="AD870" s="5">
        <v>0</v>
      </c>
      <c r="AE870" s="5">
        <f t="shared" ref="AE870:AE930" si="219">+AC870+AD870</f>
        <v>430.82376068376072</v>
      </c>
    </row>
    <row r="871" spans="1:31" ht="12.75" customHeight="1" x14ac:dyDescent="0.35">
      <c r="A871" s="17" t="s">
        <v>2161</v>
      </c>
      <c r="B871" s="17" t="s">
        <v>2151</v>
      </c>
      <c r="C871" s="17" t="s">
        <v>2162</v>
      </c>
      <c r="D871" s="18">
        <v>43101</v>
      </c>
      <c r="E871" s="17" t="s">
        <v>118</v>
      </c>
      <c r="F871" s="19">
        <v>50</v>
      </c>
      <c r="G871" s="17">
        <v>45</v>
      </c>
      <c r="H871" s="17">
        <v>4</v>
      </c>
      <c r="I871" s="20">
        <f t="shared" si="212"/>
        <v>544</v>
      </c>
      <c r="J871" s="21">
        <v>-12757</v>
      </c>
      <c r="K871" s="18">
        <v>44804</v>
      </c>
      <c r="L871" s="21">
        <v>-12757</v>
      </c>
      <c r="M871" s="21">
        <v>0</v>
      </c>
      <c r="N871" s="21">
        <v>0</v>
      </c>
      <c r="O871" s="21">
        <f t="shared" si="213"/>
        <v>0</v>
      </c>
      <c r="P871" s="21">
        <v>0</v>
      </c>
      <c r="Q871" s="21">
        <v>0</v>
      </c>
      <c r="S871" s="21">
        <f t="shared" si="217"/>
        <v>0</v>
      </c>
      <c r="T871" s="19">
        <v>62.5</v>
      </c>
      <c r="U871" s="19">
        <f t="shared" si="214"/>
        <v>12.5</v>
      </c>
      <c r="V871" s="22">
        <f t="shared" si="215"/>
        <v>150</v>
      </c>
      <c r="W871" s="5">
        <f t="shared" si="218"/>
        <v>702</v>
      </c>
      <c r="X871" s="21">
        <f t="shared" si="210"/>
        <v>0</v>
      </c>
      <c r="Y871" s="21">
        <f t="shared" si="209"/>
        <v>0</v>
      </c>
      <c r="Z871" s="21">
        <f t="shared" si="216"/>
        <v>0</v>
      </c>
      <c r="AA871" s="21">
        <f t="shared" si="211"/>
        <v>0</v>
      </c>
      <c r="AC871" s="5">
        <v>0</v>
      </c>
      <c r="AD871" s="5">
        <v>0</v>
      </c>
      <c r="AE871" s="5">
        <f t="shared" si="219"/>
        <v>0</v>
      </c>
    </row>
    <row r="872" spans="1:31" ht="12.75" customHeight="1" x14ac:dyDescent="0.35">
      <c r="A872" s="17" t="s">
        <v>2163</v>
      </c>
      <c r="B872" s="17" t="s">
        <v>2151</v>
      </c>
      <c r="C872" s="17" t="s">
        <v>2164</v>
      </c>
      <c r="D872" s="18">
        <v>43101</v>
      </c>
      <c r="E872" s="17" t="s">
        <v>118</v>
      </c>
      <c r="F872" s="19">
        <v>50</v>
      </c>
      <c r="G872" s="17">
        <v>45</v>
      </c>
      <c r="H872" s="17">
        <v>4</v>
      </c>
      <c r="I872" s="20">
        <f t="shared" si="212"/>
        <v>544</v>
      </c>
      <c r="J872" s="21">
        <v>-121521</v>
      </c>
      <c r="K872" s="18">
        <v>44804</v>
      </c>
      <c r="L872" s="21">
        <v>-121521</v>
      </c>
      <c r="M872" s="21">
        <v>0</v>
      </c>
      <c r="N872" s="21">
        <v>0</v>
      </c>
      <c r="O872" s="21">
        <f t="shared" si="213"/>
        <v>0</v>
      </c>
      <c r="P872" s="21">
        <v>0</v>
      </c>
      <c r="Q872" s="21">
        <v>0</v>
      </c>
      <c r="S872" s="21">
        <f t="shared" si="217"/>
        <v>0</v>
      </c>
      <c r="T872" s="19">
        <v>62.5</v>
      </c>
      <c r="U872" s="19">
        <f t="shared" si="214"/>
        <v>12.5</v>
      </c>
      <c r="V872" s="22">
        <f t="shared" si="215"/>
        <v>150</v>
      </c>
      <c r="W872" s="5">
        <f t="shared" si="218"/>
        <v>702</v>
      </c>
      <c r="X872" s="21">
        <f t="shared" si="210"/>
        <v>0</v>
      </c>
      <c r="Y872" s="21">
        <f t="shared" si="209"/>
        <v>0</v>
      </c>
      <c r="Z872" s="21">
        <f t="shared" si="216"/>
        <v>0</v>
      </c>
      <c r="AA872" s="21">
        <f t="shared" si="211"/>
        <v>0</v>
      </c>
      <c r="AC872" s="5">
        <v>0</v>
      </c>
      <c r="AD872" s="5">
        <v>0</v>
      </c>
      <c r="AE872" s="5">
        <f t="shared" si="219"/>
        <v>0</v>
      </c>
    </row>
    <row r="873" spans="1:31" ht="12.75" customHeight="1" x14ac:dyDescent="0.35">
      <c r="A873" s="17" t="s">
        <v>2165</v>
      </c>
      <c r="B873" s="17" t="s">
        <v>2151</v>
      </c>
      <c r="C873" s="17" t="s">
        <v>2166</v>
      </c>
      <c r="D873" s="18">
        <v>43191</v>
      </c>
      <c r="E873" s="17" t="s">
        <v>118</v>
      </c>
      <c r="F873" s="19">
        <v>50</v>
      </c>
      <c r="G873" s="17">
        <v>45</v>
      </c>
      <c r="H873" s="17">
        <v>7</v>
      </c>
      <c r="I873" s="20">
        <f t="shared" si="212"/>
        <v>547</v>
      </c>
      <c r="J873" s="21">
        <v>64922.22</v>
      </c>
      <c r="K873" s="18">
        <v>44804</v>
      </c>
      <c r="L873" s="21">
        <v>5734.81</v>
      </c>
      <c r="M873" s="21">
        <v>59187.41</v>
      </c>
      <c r="N873" s="21">
        <v>865.63</v>
      </c>
      <c r="O873" s="21">
        <f t="shared" si="213"/>
        <v>432.815</v>
      </c>
      <c r="P873" s="21">
        <v>1298.45</v>
      </c>
      <c r="Q873" s="21">
        <v>58754.59</v>
      </c>
      <c r="S873" s="21">
        <f t="shared" si="217"/>
        <v>60053.04</v>
      </c>
      <c r="T873" s="19">
        <v>62.5</v>
      </c>
      <c r="U873" s="19">
        <f t="shared" si="214"/>
        <v>12.5</v>
      </c>
      <c r="V873" s="22">
        <f t="shared" si="215"/>
        <v>150</v>
      </c>
      <c r="W873" s="5">
        <f t="shared" si="218"/>
        <v>705</v>
      </c>
      <c r="X873" s="21">
        <f t="shared" si="210"/>
        <v>85.181617021276594</v>
      </c>
      <c r="Y873" s="21">
        <f t="shared" ref="Y873:Y918" si="220">+X873*12</f>
        <v>1022.1794042553191</v>
      </c>
      <c r="Z873" s="21">
        <f t="shared" si="216"/>
        <v>59030.860595744685</v>
      </c>
      <c r="AA873" s="21">
        <f t="shared" si="211"/>
        <v>276.27059574468876</v>
      </c>
      <c r="AC873" s="5">
        <v>1022.1794042553191</v>
      </c>
      <c r="AD873" s="5">
        <v>0</v>
      </c>
      <c r="AE873" s="5">
        <f t="shared" si="219"/>
        <v>1022.1794042553191</v>
      </c>
    </row>
    <row r="874" spans="1:31" ht="12.75" customHeight="1" x14ac:dyDescent="0.35">
      <c r="A874" s="17" t="s">
        <v>2167</v>
      </c>
      <c r="B874" s="17" t="s">
        <v>2151</v>
      </c>
      <c r="C874" s="17" t="s">
        <v>2168</v>
      </c>
      <c r="D874" s="18">
        <v>43191</v>
      </c>
      <c r="E874" s="17" t="s">
        <v>118</v>
      </c>
      <c r="F874" s="19">
        <v>50</v>
      </c>
      <c r="G874" s="17">
        <v>45</v>
      </c>
      <c r="H874" s="17">
        <v>7</v>
      </c>
      <c r="I874" s="20">
        <f t="shared" si="212"/>
        <v>547</v>
      </c>
      <c r="J874" s="21">
        <v>9687.9699999999993</v>
      </c>
      <c r="K874" s="18">
        <v>44804</v>
      </c>
      <c r="L874" s="21">
        <v>855.77</v>
      </c>
      <c r="M874" s="21">
        <v>8832.2000000000007</v>
      </c>
      <c r="N874" s="21">
        <v>129.16999999999999</v>
      </c>
      <c r="O874" s="21">
        <f t="shared" si="213"/>
        <v>64.584999999999994</v>
      </c>
      <c r="P874" s="21">
        <v>193.76</v>
      </c>
      <c r="Q874" s="21">
        <v>8767.61</v>
      </c>
      <c r="S874" s="21">
        <f t="shared" si="217"/>
        <v>8961.3700000000008</v>
      </c>
      <c r="T874" s="19">
        <v>62.5</v>
      </c>
      <c r="U874" s="19">
        <f t="shared" si="214"/>
        <v>12.5</v>
      </c>
      <c r="V874" s="22">
        <f t="shared" si="215"/>
        <v>150</v>
      </c>
      <c r="W874" s="5">
        <f t="shared" si="218"/>
        <v>705</v>
      </c>
      <c r="X874" s="21">
        <f t="shared" ref="X874:X930" si="221">+S874/W874</f>
        <v>12.711163120567377</v>
      </c>
      <c r="Y874" s="21">
        <f t="shared" si="220"/>
        <v>152.53395744680853</v>
      </c>
      <c r="Z874" s="21">
        <f t="shared" si="216"/>
        <v>8808.8360425531919</v>
      </c>
      <c r="AA874" s="21">
        <f t="shared" ref="AA874:AA912" si="222">+Z874-Q874</f>
        <v>41.226042553191292</v>
      </c>
      <c r="AC874" s="5">
        <v>152.53395744680853</v>
      </c>
      <c r="AD874" s="5">
        <v>0</v>
      </c>
      <c r="AE874" s="5">
        <f t="shared" si="219"/>
        <v>152.53395744680853</v>
      </c>
    </row>
    <row r="875" spans="1:31" ht="12.75" customHeight="1" x14ac:dyDescent="0.35">
      <c r="A875" s="17" t="s">
        <v>2169</v>
      </c>
      <c r="B875" s="17" t="s">
        <v>2151</v>
      </c>
      <c r="C875" s="17" t="s">
        <v>2170</v>
      </c>
      <c r="D875" s="18">
        <v>43282</v>
      </c>
      <c r="E875" s="17" t="s">
        <v>118</v>
      </c>
      <c r="F875" s="19">
        <v>50</v>
      </c>
      <c r="G875" s="17">
        <v>45</v>
      </c>
      <c r="H875" s="17">
        <v>10</v>
      </c>
      <c r="I875" s="20">
        <f t="shared" si="212"/>
        <v>550</v>
      </c>
      <c r="J875" s="21">
        <v>19479.72</v>
      </c>
      <c r="K875" s="18">
        <v>44804</v>
      </c>
      <c r="L875" s="21">
        <v>1623.33</v>
      </c>
      <c r="M875" s="21">
        <v>17856.39</v>
      </c>
      <c r="N875" s="21">
        <v>259.73</v>
      </c>
      <c r="O875" s="21">
        <f t="shared" si="213"/>
        <v>129.86500000000001</v>
      </c>
      <c r="P875" s="21">
        <v>389.6</v>
      </c>
      <c r="Q875" s="21">
        <v>17726.52</v>
      </c>
      <c r="S875" s="21">
        <f t="shared" si="217"/>
        <v>18116.12</v>
      </c>
      <c r="T875" s="19">
        <v>62.5</v>
      </c>
      <c r="U875" s="19">
        <f t="shared" si="214"/>
        <v>12.5</v>
      </c>
      <c r="V875" s="22">
        <f t="shared" si="215"/>
        <v>150</v>
      </c>
      <c r="W875" s="5">
        <f t="shared" si="218"/>
        <v>708</v>
      </c>
      <c r="X875" s="21">
        <f t="shared" si="221"/>
        <v>25.58774011299435</v>
      </c>
      <c r="Y875" s="21">
        <f t="shared" si="220"/>
        <v>307.05288135593219</v>
      </c>
      <c r="Z875" s="21">
        <f t="shared" si="216"/>
        <v>17809.067118644067</v>
      </c>
      <c r="AA875" s="21">
        <f t="shared" si="222"/>
        <v>82.547118644066359</v>
      </c>
      <c r="AC875" s="5">
        <v>307.05288135593219</v>
      </c>
      <c r="AD875" s="5">
        <v>0</v>
      </c>
      <c r="AE875" s="5">
        <f t="shared" si="219"/>
        <v>307.05288135593219</v>
      </c>
    </row>
    <row r="876" spans="1:31" ht="12.75" customHeight="1" x14ac:dyDescent="0.35">
      <c r="A876" s="17" t="s">
        <v>2171</v>
      </c>
      <c r="B876" s="17" t="s">
        <v>2151</v>
      </c>
      <c r="C876" s="17" t="s">
        <v>2172</v>
      </c>
      <c r="D876" s="18">
        <v>43374</v>
      </c>
      <c r="E876" s="17" t="s">
        <v>118</v>
      </c>
      <c r="F876" s="19">
        <v>50</v>
      </c>
      <c r="G876" s="17">
        <v>46</v>
      </c>
      <c r="H876" s="17">
        <v>1</v>
      </c>
      <c r="I876" s="20">
        <f t="shared" si="212"/>
        <v>553</v>
      </c>
      <c r="J876" s="21">
        <v>10688.22</v>
      </c>
      <c r="K876" s="18">
        <v>44804</v>
      </c>
      <c r="L876" s="21">
        <v>837.26</v>
      </c>
      <c r="M876" s="21">
        <v>9850.9599999999991</v>
      </c>
      <c r="N876" s="21">
        <v>142.51</v>
      </c>
      <c r="O876" s="21">
        <f t="shared" si="213"/>
        <v>71.254999999999995</v>
      </c>
      <c r="P876" s="21">
        <v>213.77</v>
      </c>
      <c r="Q876" s="21">
        <v>9779.7000000000007</v>
      </c>
      <c r="S876" s="21">
        <f t="shared" si="217"/>
        <v>9993.4699999999993</v>
      </c>
      <c r="T876" s="19">
        <v>62.5</v>
      </c>
      <c r="U876" s="19">
        <f t="shared" si="214"/>
        <v>12.5</v>
      </c>
      <c r="V876" s="22">
        <f t="shared" si="215"/>
        <v>150</v>
      </c>
      <c r="W876" s="5">
        <f t="shared" si="218"/>
        <v>711</v>
      </c>
      <c r="X876" s="21">
        <f t="shared" si="221"/>
        <v>14.055513361462728</v>
      </c>
      <c r="Y876" s="21">
        <f t="shared" si="220"/>
        <v>168.66616033755272</v>
      </c>
      <c r="Z876" s="21">
        <f t="shared" si="216"/>
        <v>9824.803839662447</v>
      </c>
      <c r="AA876" s="21">
        <f t="shared" si="222"/>
        <v>45.103839662446262</v>
      </c>
      <c r="AC876" s="5">
        <v>168.66616033755272</v>
      </c>
      <c r="AD876" s="5">
        <v>0</v>
      </c>
      <c r="AE876" s="5">
        <f t="shared" si="219"/>
        <v>168.66616033755272</v>
      </c>
    </row>
    <row r="877" spans="1:31" ht="12.75" customHeight="1" x14ac:dyDescent="0.35">
      <c r="A877" s="17" t="s">
        <v>2173</v>
      </c>
      <c r="B877" s="17" t="s">
        <v>2151</v>
      </c>
      <c r="C877" s="17" t="s">
        <v>2174</v>
      </c>
      <c r="D877" s="18">
        <v>43466</v>
      </c>
      <c r="E877" s="17" t="s">
        <v>118</v>
      </c>
      <c r="F877" s="19">
        <v>50</v>
      </c>
      <c r="G877" s="17">
        <v>46</v>
      </c>
      <c r="H877" s="17">
        <v>4</v>
      </c>
      <c r="I877" s="20">
        <f t="shared" si="212"/>
        <v>556</v>
      </c>
      <c r="J877" s="21">
        <v>12806.58</v>
      </c>
      <c r="K877" s="18">
        <v>44804</v>
      </c>
      <c r="L877" s="21">
        <v>939.14</v>
      </c>
      <c r="M877" s="21">
        <v>11867.44</v>
      </c>
      <c r="N877" s="21">
        <v>170.75</v>
      </c>
      <c r="O877" s="21">
        <f t="shared" si="213"/>
        <v>85.375</v>
      </c>
      <c r="P877" s="21">
        <v>256.13</v>
      </c>
      <c r="Q877" s="21">
        <v>11782.06</v>
      </c>
      <c r="S877" s="21">
        <f t="shared" si="217"/>
        <v>12038.19</v>
      </c>
      <c r="T877" s="19">
        <v>62.5</v>
      </c>
      <c r="U877" s="19">
        <f t="shared" si="214"/>
        <v>12.5</v>
      </c>
      <c r="V877" s="22">
        <f t="shared" si="215"/>
        <v>150</v>
      </c>
      <c r="W877" s="5">
        <f t="shared" si="218"/>
        <v>714</v>
      </c>
      <c r="X877" s="21">
        <f t="shared" si="221"/>
        <v>16.860210084033614</v>
      </c>
      <c r="Y877" s="21">
        <f t="shared" si="220"/>
        <v>202.32252100840338</v>
      </c>
      <c r="Z877" s="21">
        <f t="shared" si="216"/>
        <v>11835.867478991597</v>
      </c>
      <c r="AA877" s="21">
        <f t="shared" si="222"/>
        <v>53.807478991597236</v>
      </c>
      <c r="AC877" s="5">
        <v>202.32252100840338</v>
      </c>
      <c r="AD877" s="5">
        <v>0</v>
      </c>
      <c r="AE877" s="5">
        <f t="shared" si="219"/>
        <v>202.32252100840338</v>
      </c>
    </row>
    <row r="878" spans="1:31" ht="12.75" customHeight="1" x14ac:dyDescent="0.35">
      <c r="A878" s="17" t="s">
        <v>2175</v>
      </c>
      <c r="B878" s="17" t="s">
        <v>2151</v>
      </c>
      <c r="C878" s="17" t="s">
        <v>2176</v>
      </c>
      <c r="D878" s="18">
        <v>43466</v>
      </c>
      <c r="E878" s="17" t="s">
        <v>118</v>
      </c>
      <c r="F878" s="19">
        <v>50</v>
      </c>
      <c r="G878" s="17">
        <v>46</v>
      </c>
      <c r="H878" s="17">
        <v>4</v>
      </c>
      <c r="I878" s="20">
        <f t="shared" si="212"/>
        <v>556</v>
      </c>
      <c r="J878" s="21">
        <v>36648.97</v>
      </c>
      <c r="K878" s="18">
        <v>44804</v>
      </c>
      <c r="L878" s="21">
        <v>2687.59</v>
      </c>
      <c r="M878" s="21">
        <v>33961.379999999997</v>
      </c>
      <c r="N878" s="21">
        <v>488.65</v>
      </c>
      <c r="O878" s="21">
        <f t="shared" si="213"/>
        <v>244.32499999999999</v>
      </c>
      <c r="P878" s="21">
        <v>732.98</v>
      </c>
      <c r="Q878" s="21">
        <v>33717.050000000003</v>
      </c>
      <c r="S878" s="21">
        <f t="shared" si="217"/>
        <v>34450.03</v>
      </c>
      <c r="T878" s="19">
        <v>62.5</v>
      </c>
      <c r="U878" s="19">
        <f t="shared" si="214"/>
        <v>12.5</v>
      </c>
      <c r="V878" s="22">
        <f t="shared" si="215"/>
        <v>150</v>
      </c>
      <c r="W878" s="5">
        <f t="shared" si="218"/>
        <v>714</v>
      </c>
      <c r="X878" s="21">
        <f t="shared" si="221"/>
        <v>48.249341736694674</v>
      </c>
      <c r="Y878" s="21">
        <f t="shared" si="220"/>
        <v>578.99210084033609</v>
      </c>
      <c r="Z878" s="21">
        <f t="shared" si="216"/>
        <v>33871.037899159666</v>
      </c>
      <c r="AA878" s="21">
        <f t="shared" si="222"/>
        <v>153.98789915966336</v>
      </c>
      <c r="AC878" s="5">
        <v>578.99210084033609</v>
      </c>
      <c r="AD878" s="5">
        <v>0</v>
      </c>
      <c r="AE878" s="5">
        <f t="shared" si="219"/>
        <v>578.99210084033609</v>
      </c>
    </row>
    <row r="879" spans="1:31" ht="12.75" customHeight="1" x14ac:dyDescent="0.35">
      <c r="A879" s="17" t="s">
        <v>2177</v>
      </c>
      <c r="B879" s="17" t="s">
        <v>2151</v>
      </c>
      <c r="C879" s="17" t="s">
        <v>2178</v>
      </c>
      <c r="D879" s="18">
        <v>43556</v>
      </c>
      <c r="E879" s="17" t="s">
        <v>118</v>
      </c>
      <c r="F879" s="19">
        <v>50</v>
      </c>
      <c r="G879" s="17">
        <v>46</v>
      </c>
      <c r="H879" s="17">
        <v>7</v>
      </c>
      <c r="I879" s="20">
        <f t="shared" si="212"/>
        <v>559</v>
      </c>
      <c r="J879" s="21">
        <v>60754.98</v>
      </c>
      <c r="K879" s="18">
        <v>44804</v>
      </c>
      <c r="L879" s="21">
        <v>4151.59</v>
      </c>
      <c r="M879" s="21">
        <v>56603.39</v>
      </c>
      <c r="N879" s="21">
        <v>810.06</v>
      </c>
      <c r="O879" s="21">
        <f t="shared" si="213"/>
        <v>405.03</v>
      </c>
      <c r="P879" s="21">
        <v>1215.0999999999999</v>
      </c>
      <c r="Q879" s="21">
        <v>56198.35</v>
      </c>
      <c r="S879" s="21">
        <f t="shared" si="217"/>
        <v>57413.45</v>
      </c>
      <c r="T879" s="19">
        <v>62.5</v>
      </c>
      <c r="U879" s="19">
        <f t="shared" si="214"/>
        <v>12.5</v>
      </c>
      <c r="V879" s="22">
        <f t="shared" si="215"/>
        <v>150</v>
      </c>
      <c r="W879" s="5">
        <f t="shared" si="218"/>
        <v>717</v>
      </c>
      <c r="X879" s="21">
        <f t="shared" si="221"/>
        <v>80.07454672245467</v>
      </c>
      <c r="Y879" s="21">
        <f t="shared" si="220"/>
        <v>960.89456066945604</v>
      </c>
      <c r="Z879" s="21">
        <f t="shared" si="216"/>
        <v>56452.555439330543</v>
      </c>
      <c r="AA879" s="21">
        <f t="shared" si="222"/>
        <v>254.20543933054432</v>
      </c>
      <c r="AC879" s="5">
        <v>960.89456066945604</v>
      </c>
      <c r="AD879" s="5">
        <v>0</v>
      </c>
      <c r="AE879" s="5">
        <f t="shared" si="219"/>
        <v>960.89456066945604</v>
      </c>
    </row>
    <row r="880" spans="1:31" ht="12.75" customHeight="1" x14ac:dyDescent="0.35">
      <c r="A880" s="17" t="s">
        <v>2179</v>
      </c>
      <c r="B880" s="17" t="s">
        <v>2151</v>
      </c>
      <c r="C880" s="17" t="s">
        <v>2180</v>
      </c>
      <c r="D880" s="18">
        <v>43586</v>
      </c>
      <c r="E880" s="17" t="s">
        <v>118</v>
      </c>
      <c r="F880" s="19">
        <v>50</v>
      </c>
      <c r="G880" s="17">
        <v>46</v>
      </c>
      <c r="H880" s="17">
        <v>8</v>
      </c>
      <c r="I880" s="20">
        <f t="shared" si="212"/>
        <v>560</v>
      </c>
      <c r="J880" s="21">
        <v>21200</v>
      </c>
      <c r="K880" s="18">
        <v>44804</v>
      </c>
      <c r="L880" s="21">
        <v>1413.33</v>
      </c>
      <c r="M880" s="21">
        <v>19786.669999999998</v>
      </c>
      <c r="N880" s="21">
        <v>282.66000000000003</v>
      </c>
      <c r="O880" s="21">
        <f t="shared" si="213"/>
        <v>141.33000000000001</v>
      </c>
      <c r="P880" s="21">
        <v>424</v>
      </c>
      <c r="Q880" s="21">
        <v>19645.330000000002</v>
      </c>
      <c r="S880" s="21">
        <f t="shared" si="217"/>
        <v>20069.329999999998</v>
      </c>
      <c r="T880" s="19">
        <v>62.5</v>
      </c>
      <c r="U880" s="19">
        <f t="shared" si="214"/>
        <v>12.5</v>
      </c>
      <c r="V880" s="22">
        <f t="shared" si="215"/>
        <v>150</v>
      </c>
      <c r="W880" s="5">
        <f t="shared" si="218"/>
        <v>718</v>
      </c>
      <c r="X880" s="21">
        <f t="shared" si="221"/>
        <v>27.951713091922002</v>
      </c>
      <c r="Y880" s="21">
        <f t="shared" si="220"/>
        <v>335.42055710306403</v>
      </c>
      <c r="Z880" s="21">
        <f t="shared" si="216"/>
        <v>19733.909442896933</v>
      </c>
      <c r="AA880" s="21">
        <f t="shared" si="222"/>
        <v>88.579442896931141</v>
      </c>
      <c r="AC880" s="5">
        <v>335.42055710306403</v>
      </c>
      <c r="AD880" s="5">
        <v>0</v>
      </c>
      <c r="AE880" s="5">
        <f t="shared" si="219"/>
        <v>335.42055710306403</v>
      </c>
    </row>
    <row r="881" spans="1:31" ht="12.75" customHeight="1" x14ac:dyDescent="0.35">
      <c r="A881" s="17" t="s">
        <v>2181</v>
      </c>
      <c r="B881" s="17" t="s">
        <v>2151</v>
      </c>
      <c r="C881" s="17" t="s">
        <v>2182</v>
      </c>
      <c r="D881" s="18">
        <v>43647</v>
      </c>
      <c r="E881" s="17" t="s">
        <v>118</v>
      </c>
      <c r="F881" s="19">
        <v>50</v>
      </c>
      <c r="G881" s="17">
        <v>46</v>
      </c>
      <c r="H881" s="17">
        <v>10</v>
      </c>
      <c r="I881" s="20">
        <f t="shared" si="212"/>
        <v>562</v>
      </c>
      <c r="J881" s="21">
        <v>6178.06</v>
      </c>
      <c r="K881" s="18">
        <v>44804</v>
      </c>
      <c r="L881" s="21">
        <v>391.27</v>
      </c>
      <c r="M881" s="21">
        <v>5786.79</v>
      </c>
      <c r="N881" s="21">
        <v>82.37</v>
      </c>
      <c r="O881" s="21">
        <f t="shared" si="213"/>
        <v>41.185000000000002</v>
      </c>
      <c r="P881" s="21">
        <v>123.56</v>
      </c>
      <c r="Q881" s="21">
        <v>5745.6</v>
      </c>
      <c r="S881" s="21">
        <f t="shared" si="217"/>
        <v>5869.16</v>
      </c>
      <c r="T881" s="19">
        <v>62.5</v>
      </c>
      <c r="U881" s="19">
        <f t="shared" si="214"/>
        <v>12.5</v>
      </c>
      <c r="V881" s="22">
        <f t="shared" si="215"/>
        <v>150</v>
      </c>
      <c r="W881" s="5">
        <f t="shared" si="218"/>
        <v>720</v>
      </c>
      <c r="X881" s="21">
        <f t="shared" si="221"/>
        <v>8.1516111111111105</v>
      </c>
      <c r="Y881" s="21">
        <f t="shared" si="220"/>
        <v>97.819333333333333</v>
      </c>
      <c r="Z881" s="21">
        <f t="shared" si="216"/>
        <v>5771.3406666666669</v>
      </c>
      <c r="AA881" s="21">
        <f t="shared" si="222"/>
        <v>25.740666666666584</v>
      </c>
      <c r="AC881" s="5">
        <v>97.819333333333333</v>
      </c>
      <c r="AD881" s="5">
        <v>0</v>
      </c>
      <c r="AE881" s="5">
        <f t="shared" si="219"/>
        <v>97.819333333333333</v>
      </c>
    </row>
    <row r="882" spans="1:31" ht="12.75" customHeight="1" x14ac:dyDescent="0.35">
      <c r="A882" s="17" t="s">
        <v>2183</v>
      </c>
      <c r="B882" s="17" t="s">
        <v>2151</v>
      </c>
      <c r="C882" s="17" t="s">
        <v>2120</v>
      </c>
      <c r="D882" s="18">
        <v>43678</v>
      </c>
      <c r="E882" s="17" t="s">
        <v>118</v>
      </c>
      <c r="F882" s="19">
        <v>50</v>
      </c>
      <c r="G882" s="17">
        <v>46</v>
      </c>
      <c r="H882" s="17">
        <v>11</v>
      </c>
      <c r="I882" s="20">
        <f t="shared" si="212"/>
        <v>563</v>
      </c>
      <c r="J882" s="21">
        <v>26400</v>
      </c>
      <c r="K882" s="18">
        <v>44804</v>
      </c>
      <c r="L882" s="21">
        <v>1628</v>
      </c>
      <c r="M882" s="21">
        <v>24772</v>
      </c>
      <c r="N882" s="21">
        <v>352</v>
      </c>
      <c r="O882" s="21">
        <f t="shared" si="213"/>
        <v>176</v>
      </c>
      <c r="P882" s="21">
        <v>528</v>
      </c>
      <c r="Q882" s="21">
        <v>24596</v>
      </c>
      <c r="S882" s="21">
        <f t="shared" si="217"/>
        <v>25124</v>
      </c>
      <c r="T882" s="19">
        <v>62.5</v>
      </c>
      <c r="U882" s="19">
        <f t="shared" si="214"/>
        <v>12.5</v>
      </c>
      <c r="V882" s="22">
        <f t="shared" si="215"/>
        <v>150</v>
      </c>
      <c r="W882" s="5">
        <f t="shared" si="218"/>
        <v>721</v>
      </c>
      <c r="X882" s="21">
        <f t="shared" si="221"/>
        <v>34.846047156726769</v>
      </c>
      <c r="Y882" s="21">
        <f t="shared" si="220"/>
        <v>418.15256588072123</v>
      </c>
      <c r="Z882" s="21">
        <f t="shared" si="216"/>
        <v>24705.847434119278</v>
      </c>
      <c r="AA882" s="21">
        <f t="shared" si="222"/>
        <v>109.84743411927775</v>
      </c>
      <c r="AC882" s="5">
        <v>418.15256588072123</v>
      </c>
      <c r="AD882" s="5">
        <v>0</v>
      </c>
      <c r="AE882" s="5">
        <f t="shared" si="219"/>
        <v>418.15256588072123</v>
      </c>
    </row>
    <row r="883" spans="1:31" ht="12.75" customHeight="1" x14ac:dyDescent="0.35">
      <c r="A883" s="17" t="s">
        <v>2184</v>
      </c>
      <c r="B883" s="17" t="s">
        <v>2151</v>
      </c>
      <c r="C883" s="17" t="s">
        <v>2185</v>
      </c>
      <c r="D883" s="18">
        <v>43678</v>
      </c>
      <c r="E883" s="17" t="s">
        <v>118</v>
      </c>
      <c r="F883" s="19">
        <v>50</v>
      </c>
      <c r="G883" s="17">
        <v>46</v>
      </c>
      <c r="H883" s="17">
        <v>11</v>
      </c>
      <c r="I883" s="20">
        <f t="shared" si="212"/>
        <v>563</v>
      </c>
      <c r="J883" s="21">
        <v>900</v>
      </c>
      <c r="K883" s="18">
        <v>44804</v>
      </c>
      <c r="L883" s="21">
        <v>55.5</v>
      </c>
      <c r="M883" s="21">
        <v>844.5</v>
      </c>
      <c r="N883" s="21">
        <v>12</v>
      </c>
      <c r="O883" s="21">
        <f t="shared" si="213"/>
        <v>6</v>
      </c>
      <c r="P883" s="21">
        <v>18</v>
      </c>
      <c r="Q883" s="21">
        <v>838.5</v>
      </c>
      <c r="S883" s="21">
        <f t="shared" si="217"/>
        <v>856.5</v>
      </c>
      <c r="T883" s="19">
        <v>62.5</v>
      </c>
      <c r="U883" s="19">
        <f t="shared" si="214"/>
        <v>12.5</v>
      </c>
      <c r="V883" s="22">
        <f t="shared" si="215"/>
        <v>150</v>
      </c>
      <c r="W883" s="5">
        <f t="shared" si="218"/>
        <v>721</v>
      </c>
      <c r="X883" s="21">
        <f t="shared" si="221"/>
        <v>1.1879334257975034</v>
      </c>
      <c r="Y883" s="21">
        <f t="shared" si="220"/>
        <v>14.255201109570041</v>
      </c>
      <c r="Z883" s="21">
        <f t="shared" si="216"/>
        <v>842.24479889042993</v>
      </c>
      <c r="AA883" s="21">
        <f t="shared" si="222"/>
        <v>3.7447988904299336</v>
      </c>
      <c r="AC883" s="5">
        <v>14.255201109570041</v>
      </c>
      <c r="AD883" s="5">
        <v>0</v>
      </c>
      <c r="AE883" s="5">
        <f t="shared" si="219"/>
        <v>14.255201109570041</v>
      </c>
    </row>
    <row r="884" spans="1:31" ht="12.75" customHeight="1" x14ac:dyDescent="0.35">
      <c r="A884" s="17" t="s">
        <v>2186</v>
      </c>
      <c r="B884" s="17" t="s">
        <v>2151</v>
      </c>
      <c r="C884" s="17" t="s">
        <v>2187</v>
      </c>
      <c r="D884" s="18">
        <v>43739</v>
      </c>
      <c r="E884" s="17" t="s">
        <v>118</v>
      </c>
      <c r="F884" s="19">
        <v>50</v>
      </c>
      <c r="G884" s="17">
        <v>47</v>
      </c>
      <c r="H884" s="17">
        <v>1</v>
      </c>
      <c r="I884" s="20">
        <f t="shared" si="212"/>
        <v>565</v>
      </c>
      <c r="J884" s="21">
        <v>2500</v>
      </c>
      <c r="K884" s="18">
        <v>44804</v>
      </c>
      <c r="L884" s="21">
        <v>145.83000000000001</v>
      </c>
      <c r="M884" s="21">
        <v>2354.17</v>
      </c>
      <c r="N884" s="21">
        <v>33.33</v>
      </c>
      <c r="O884" s="21">
        <f t="shared" si="213"/>
        <v>16.664999999999999</v>
      </c>
      <c r="P884" s="21">
        <v>50</v>
      </c>
      <c r="Q884" s="21">
        <v>2337.5</v>
      </c>
      <c r="S884" s="21">
        <f t="shared" si="217"/>
        <v>2387.5</v>
      </c>
      <c r="T884" s="19">
        <v>62.5</v>
      </c>
      <c r="U884" s="19">
        <f t="shared" si="214"/>
        <v>12.5</v>
      </c>
      <c r="V884" s="22">
        <f t="shared" si="215"/>
        <v>150</v>
      </c>
      <c r="W884" s="5">
        <f t="shared" si="218"/>
        <v>723</v>
      </c>
      <c r="X884" s="21">
        <f t="shared" si="221"/>
        <v>3.3022130013831257</v>
      </c>
      <c r="Y884" s="21">
        <f t="shared" si="220"/>
        <v>39.626556016597505</v>
      </c>
      <c r="Z884" s="21">
        <f t="shared" si="216"/>
        <v>2347.8734439834025</v>
      </c>
      <c r="AA884" s="21">
        <f t="shared" si="222"/>
        <v>10.373443983402467</v>
      </c>
      <c r="AC884" s="5">
        <v>39.626556016597505</v>
      </c>
      <c r="AD884" s="5">
        <v>0</v>
      </c>
      <c r="AE884" s="5">
        <f t="shared" si="219"/>
        <v>39.626556016597505</v>
      </c>
    </row>
    <row r="885" spans="1:31" ht="12.75" customHeight="1" x14ac:dyDescent="0.35">
      <c r="A885" s="17" t="s">
        <v>2188</v>
      </c>
      <c r="B885" s="17" t="s">
        <v>2151</v>
      </c>
      <c r="C885" s="17" t="s">
        <v>2189</v>
      </c>
      <c r="D885" s="18">
        <v>43739</v>
      </c>
      <c r="E885" s="17" t="s">
        <v>118</v>
      </c>
      <c r="F885" s="19">
        <v>50</v>
      </c>
      <c r="G885" s="17">
        <v>47</v>
      </c>
      <c r="H885" s="17">
        <v>1</v>
      </c>
      <c r="I885" s="20">
        <f t="shared" si="212"/>
        <v>565</v>
      </c>
      <c r="J885" s="21">
        <v>2800</v>
      </c>
      <c r="K885" s="18">
        <v>44804</v>
      </c>
      <c r="L885" s="21">
        <v>163.33000000000001</v>
      </c>
      <c r="M885" s="21">
        <v>2636.67</v>
      </c>
      <c r="N885" s="21">
        <v>37.33</v>
      </c>
      <c r="O885" s="21">
        <f t="shared" si="213"/>
        <v>18.664999999999999</v>
      </c>
      <c r="P885" s="21">
        <v>56</v>
      </c>
      <c r="Q885" s="21">
        <v>2618</v>
      </c>
      <c r="S885" s="21">
        <f t="shared" si="217"/>
        <v>2674</v>
      </c>
      <c r="T885" s="19">
        <v>62.5</v>
      </c>
      <c r="U885" s="19">
        <f t="shared" si="214"/>
        <v>12.5</v>
      </c>
      <c r="V885" s="22">
        <f t="shared" si="215"/>
        <v>150</v>
      </c>
      <c r="W885" s="5">
        <f t="shared" si="218"/>
        <v>723</v>
      </c>
      <c r="X885" s="21">
        <f t="shared" si="221"/>
        <v>3.6984785615491012</v>
      </c>
      <c r="Y885" s="21">
        <f t="shared" si="220"/>
        <v>44.38174273858921</v>
      </c>
      <c r="Z885" s="21">
        <f t="shared" si="216"/>
        <v>2629.6182572614107</v>
      </c>
      <c r="AA885" s="21">
        <f t="shared" si="222"/>
        <v>11.61825726141069</v>
      </c>
      <c r="AC885" s="5">
        <v>44.38174273858921</v>
      </c>
      <c r="AD885" s="5">
        <v>0</v>
      </c>
      <c r="AE885" s="5">
        <f t="shared" si="219"/>
        <v>44.38174273858921</v>
      </c>
    </row>
    <row r="886" spans="1:31" ht="12.75" customHeight="1" x14ac:dyDescent="0.35">
      <c r="A886" s="17" t="s">
        <v>2190</v>
      </c>
      <c r="B886" s="17" t="s">
        <v>2151</v>
      </c>
      <c r="C886" s="17" t="s">
        <v>2137</v>
      </c>
      <c r="D886" s="18">
        <v>43739</v>
      </c>
      <c r="E886" s="17" t="s">
        <v>118</v>
      </c>
      <c r="F886" s="19">
        <v>50</v>
      </c>
      <c r="G886" s="17">
        <v>47</v>
      </c>
      <c r="H886" s="17">
        <v>1</v>
      </c>
      <c r="I886" s="20">
        <f t="shared" si="212"/>
        <v>565</v>
      </c>
      <c r="J886" s="21">
        <v>51250</v>
      </c>
      <c r="K886" s="18">
        <v>44804</v>
      </c>
      <c r="L886" s="21">
        <v>2989.58</v>
      </c>
      <c r="M886" s="21">
        <v>48260.42</v>
      </c>
      <c r="N886" s="21">
        <v>683.33</v>
      </c>
      <c r="O886" s="21">
        <f t="shared" si="213"/>
        <v>341.66500000000002</v>
      </c>
      <c r="P886" s="21">
        <v>1025</v>
      </c>
      <c r="Q886" s="21">
        <v>47918.75</v>
      </c>
      <c r="S886" s="21">
        <f t="shared" si="217"/>
        <v>48943.75</v>
      </c>
      <c r="T886" s="19">
        <v>62.5</v>
      </c>
      <c r="U886" s="19">
        <f t="shared" si="214"/>
        <v>12.5</v>
      </c>
      <c r="V886" s="22">
        <f t="shared" si="215"/>
        <v>150</v>
      </c>
      <c r="W886" s="5">
        <f t="shared" si="218"/>
        <v>723</v>
      </c>
      <c r="X886" s="21">
        <f t="shared" si="221"/>
        <v>67.695366528354086</v>
      </c>
      <c r="Y886" s="21">
        <f t="shared" si="220"/>
        <v>812.34439834024897</v>
      </c>
      <c r="Z886" s="21">
        <f t="shared" si="216"/>
        <v>48131.405601659753</v>
      </c>
      <c r="AA886" s="21">
        <f t="shared" si="222"/>
        <v>212.6556016597533</v>
      </c>
      <c r="AC886" s="5">
        <v>812.34439834024897</v>
      </c>
      <c r="AD886" s="5">
        <v>0</v>
      </c>
      <c r="AE886" s="5">
        <f t="shared" si="219"/>
        <v>812.34439834024897</v>
      </c>
    </row>
    <row r="887" spans="1:31" ht="12.75" customHeight="1" x14ac:dyDescent="0.35">
      <c r="A887" s="17" t="s">
        <v>2191</v>
      </c>
      <c r="B887" s="17" t="s">
        <v>2151</v>
      </c>
      <c r="C887" s="17" t="s">
        <v>2192</v>
      </c>
      <c r="D887" s="18">
        <v>43830</v>
      </c>
      <c r="E887" s="17" t="s">
        <v>118</v>
      </c>
      <c r="F887" s="19">
        <v>50</v>
      </c>
      <c r="G887" s="17">
        <v>47</v>
      </c>
      <c r="H887" s="17">
        <v>4</v>
      </c>
      <c r="I887" s="20">
        <f t="shared" si="212"/>
        <v>568</v>
      </c>
      <c r="J887" s="21">
        <v>-6787</v>
      </c>
      <c r="K887" s="18">
        <v>44804</v>
      </c>
      <c r="L887" s="21">
        <v>-6787</v>
      </c>
      <c r="M887" s="21">
        <v>0</v>
      </c>
      <c r="N887" s="21">
        <v>0</v>
      </c>
      <c r="O887" s="21">
        <f t="shared" si="213"/>
        <v>0</v>
      </c>
      <c r="P887" s="21">
        <v>0</v>
      </c>
      <c r="Q887" s="21">
        <v>0</v>
      </c>
      <c r="S887" s="21">
        <f t="shared" si="217"/>
        <v>0</v>
      </c>
      <c r="T887" s="19">
        <v>62.5</v>
      </c>
      <c r="U887" s="19">
        <f t="shared" si="214"/>
        <v>12.5</v>
      </c>
      <c r="V887" s="22">
        <f t="shared" si="215"/>
        <v>150</v>
      </c>
      <c r="W887" s="5">
        <f t="shared" si="218"/>
        <v>726</v>
      </c>
      <c r="X887" s="21">
        <f t="shared" si="221"/>
        <v>0</v>
      </c>
      <c r="Y887" s="21">
        <f t="shared" si="220"/>
        <v>0</v>
      </c>
      <c r="Z887" s="21">
        <f t="shared" si="216"/>
        <v>0</v>
      </c>
      <c r="AA887" s="21">
        <f t="shared" si="222"/>
        <v>0</v>
      </c>
      <c r="AC887" s="5">
        <v>0</v>
      </c>
      <c r="AD887" s="5">
        <v>0</v>
      </c>
      <c r="AE887" s="5">
        <f t="shared" si="219"/>
        <v>0</v>
      </c>
    </row>
    <row r="888" spans="1:31" ht="12.75" customHeight="1" x14ac:dyDescent="0.35">
      <c r="A888" s="17" t="s">
        <v>2193</v>
      </c>
      <c r="B888" s="17" t="s">
        <v>2151</v>
      </c>
      <c r="C888" s="17" t="s">
        <v>2194</v>
      </c>
      <c r="D888" s="18">
        <v>43831</v>
      </c>
      <c r="E888" s="17" t="s">
        <v>44</v>
      </c>
      <c r="F888" s="19">
        <v>0</v>
      </c>
      <c r="G888" s="17">
        <v>0</v>
      </c>
      <c r="H888" s="17">
        <v>0</v>
      </c>
      <c r="I888" s="20">
        <f t="shared" si="212"/>
        <v>0</v>
      </c>
      <c r="J888" s="21">
        <v>3529</v>
      </c>
      <c r="K888" s="18">
        <v>44804</v>
      </c>
      <c r="L888" s="21">
        <v>0</v>
      </c>
      <c r="M888" s="21">
        <v>3529</v>
      </c>
      <c r="N888" s="21">
        <v>0</v>
      </c>
      <c r="O888" s="21">
        <f t="shared" si="213"/>
        <v>0</v>
      </c>
      <c r="P888" s="21">
        <v>0</v>
      </c>
      <c r="Q888" s="21">
        <v>3529</v>
      </c>
      <c r="S888" s="21">
        <f t="shared" si="217"/>
        <v>3529</v>
      </c>
      <c r="T888" s="19">
        <v>0</v>
      </c>
      <c r="U888" s="19">
        <f t="shared" si="214"/>
        <v>0</v>
      </c>
      <c r="V888" s="22">
        <f t="shared" si="215"/>
        <v>0</v>
      </c>
      <c r="W888" s="5">
        <v>0</v>
      </c>
      <c r="X888" s="21">
        <v>0</v>
      </c>
      <c r="Y888" s="21">
        <f t="shared" si="220"/>
        <v>0</v>
      </c>
      <c r="Z888" s="21">
        <f t="shared" si="216"/>
        <v>3529</v>
      </c>
      <c r="AA888" s="21">
        <f t="shared" si="222"/>
        <v>0</v>
      </c>
      <c r="AC888" s="5">
        <v>0</v>
      </c>
      <c r="AD888" s="5">
        <v>0</v>
      </c>
      <c r="AE888" s="5">
        <f t="shared" si="219"/>
        <v>0</v>
      </c>
    </row>
    <row r="889" spans="1:31" ht="12.75" customHeight="1" x14ac:dyDescent="0.35">
      <c r="A889" s="17" t="s">
        <v>2195</v>
      </c>
      <c r="B889" s="17" t="s">
        <v>2151</v>
      </c>
      <c r="C889" s="17" t="s">
        <v>2194</v>
      </c>
      <c r="D889" s="18">
        <v>43831</v>
      </c>
      <c r="E889" s="17" t="s">
        <v>118</v>
      </c>
      <c r="F889" s="19">
        <v>26</v>
      </c>
      <c r="G889" s="17">
        <v>23</v>
      </c>
      <c r="H889" s="17">
        <v>4</v>
      </c>
      <c r="I889" s="20">
        <f t="shared" si="212"/>
        <v>280</v>
      </c>
      <c r="J889" s="21">
        <v>-3529</v>
      </c>
      <c r="K889" s="18">
        <v>44804</v>
      </c>
      <c r="L889" s="21">
        <v>-361.94</v>
      </c>
      <c r="M889" s="21">
        <v>-3167.06</v>
      </c>
      <c r="N889" s="21">
        <v>-90.48</v>
      </c>
      <c r="O889" s="21">
        <f t="shared" si="213"/>
        <v>-45.24</v>
      </c>
      <c r="P889" s="21">
        <v>-135.72999999999999</v>
      </c>
      <c r="Q889" s="21">
        <v>-3121.81</v>
      </c>
      <c r="S889" s="21">
        <f t="shared" si="217"/>
        <v>-3257.54</v>
      </c>
      <c r="T889" s="19">
        <v>26</v>
      </c>
      <c r="U889" s="19">
        <f t="shared" si="214"/>
        <v>0</v>
      </c>
      <c r="V889" s="22">
        <f t="shared" si="215"/>
        <v>0</v>
      </c>
      <c r="W889" s="5">
        <f t="shared" si="218"/>
        <v>288</v>
      </c>
      <c r="X889" s="21">
        <f t="shared" si="221"/>
        <v>-11.310902777777777</v>
      </c>
      <c r="Y889" s="21">
        <f t="shared" si="220"/>
        <v>-135.73083333333332</v>
      </c>
      <c r="Z889" s="21">
        <f t="shared" si="216"/>
        <v>-3121.8091666666664</v>
      </c>
      <c r="AA889" s="21">
        <f t="shared" si="222"/>
        <v>8.3333333350310568E-4</v>
      </c>
      <c r="AC889" s="5">
        <v>-135.73083333333332</v>
      </c>
      <c r="AD889" s="5">
        <v>0</v>
      </c>
      <c r="AE889" s="5">
        <f t="shared" si="219"/>
        <v>-135.73083333333332</v>
      </c>
    </row>
    <row r="890" spans="1:31" ht="12.75" customHeight="1" x14ac:dyDescent="0.35">
      <c r="A890" s="17" t="s">
        <v>2196</v>
      </c>
      <c r="B890" s="17" t="s">
        <v>2151</v>
      </c>
      <c r="C890" s="17" t="s">
        <v>2197</v>
      </c>
      <c r="D890" s="18">
        <v>43831</v>
      </c>
      <c r="E890" s="17" t="s">
        <v>118</v>
      </c>
      <c r="F890" s="19">
        <v>50</v>
      </c>
      <c r="G890" s="17">
        <v>47</v>
      </c>
      <c r="H890" s="17">
        <v>4</v>
      </c>
      <c r="I890" s="20">
        <f t="shared" si="212"/>
        <v>568</v>
      </c>
      <c r="J890" s="21">
        <v>9195.7099999999991</v>
      </c>
      <c r="K890" s="18">
        <v>44804</v>
      </c>
      <c r="L890" s="21">
        <v>490.45</v>
      </c>
      <c r="M890" s="21">
        <v>8705.26</v>
      </c>
      <c r="N890" s="21">
        <v>122.61</v>
      </c>
      <c r="O890" s="21">
        <f t="shared" si="213"/>
        <v>61.305</v>
      </c>
      <c r="P890" s="21">
        <v>183.92</v>
      </c>
      <c r="Q890" s="21">
        <v>8643.9500000000007</v>
      </c>
      <c r="S890" s="21">
        <f t="shared" si="217"/>
        <v>8827.8700000000008</v>
      </c>
      <c r="T890" s="19">
        <v>62.5</v>
      </c>
      <c r="U890" s="19">
        <f t="shared" si="214"/>
        <v>12.5</v>
      </c>
      <c r="V890" s="22">
        <f t="shared" si="215"/>
        <v>150</v>
      </c>
      <c r="W890" s="5">
        <f t="shared" si="218"/>
        <v>726</v>
      </c>
      <c r="X890" s="21">
        <f t="shared" si="221"/>
        <v>12.159600550964189</v>
      </c>
      <c r="Y890" s="21">
        <f t="shared" si="220"/>
        <v>145.91520661157028</v>
      </c>
      <c r="Z890" s="21">
        <f t="shared" si="216"/>
        <v>8681.9547933884314</v>
      </c>
      <c r="AA890" s="21">
        <f t="shared" si="222"/>
        <v>38.004793388430699</v>
      </c>
      <c r="AC890" s="5">
        <v>145.91520661157028</v>
      </c>
      <c r="AD890" s="5">
        <v>0</v>
      </c>
      <c r="AE890" s="5">
        <f t="shared" si="219"/>
        <v>145.91520661157028</v>
      </c>
    </row>
    <row r="891" spans="1:31" ht="12.75" customHeight="1" x14ac:dyDescent="0.35">
      <c r="A891" s="17" t="s">
        <v>2198</v>
      </c>
      <c r="B891" s="17" t="s">
        <v>2151</v>
      </c>
      <c r="C891" s="17" t="s">
        <v>2199</v>
      </c>
      <c r="D891" s="18">
        <v>43922</v>
      </c>
      <c r="E891" s="17" t="s">
        <v>118</v>
      </c>
      <c r="F891" s="19">
        <v>50</v>
      </c>
      <c r="G891" s="17">
        <v>47</v>
      </c>
      <c r="H891" s="17">
        <v>7</v>
      </c>
      <c r="I891" s="20">
        <f t="shared" si="212"/>
        <v>571</v>
      </c>
      <c r="J891" s="21">
        <v>5532.52</v>
      </c>
      <c r="K891" s="18">
        <v>44804</v>
      </c>
      <c r="L891" s="21">
        <v>267.39999999999998</v>
      </c>
      <c r="M891" s="21">
        <v>5265.12</v>
      </c>
      <c r="N891" s="21">
        <v>73.760000000000005</v>
      </c>
      <c r="O891" s="21">
        <f t="shared" si="213"/>
        <v>36.880000000000003</v>
      </c>
      <c r="P891" s="21">
        <v>110.65</v>
      </c>
      <c r="Q891" s="21">
        <v>5228.2299999999996</v>
      </c>
      <c r="S891" s="21">
        <f t="shared" si="217"/>
        <v>5338.88</v>
      </c>
      <c r="T891" s="19">
        <v>62.5</v>
      </c>
      <c r="U891" s="19">
        <f t="shared" si="214"/>
        <v>12.5</v>
      </c>
      <c r="V891" s="22">
        <f t="shared" si="215"/>
        <v>150</v>
      </c>
      <c r="W891" s="5">
        <f t="shared" si="218"/>
        <v>729</v>
      </c>
      <c r="X891" s="21">
        <f t="shared" si="221"/>
        <v>7.3235665294924557</v>
      </c>
      <c r="Y891" s="21">
        <f t="shared" si="220"/>
        <v>87.882798353909465</v>
      </c>
      <c r="Z891" s="21">
        <f t="shared" si="216"/>
        <v>5250.9972016460906</v>
      </c>
      <c r="AA891" s="21">
        <f t="shared" si="222"/>
        <v>22.767201646091053</v>
      </c>
      <c r="AC891" s="5">
        <v>87.882798353909465</v>
      </c>
      <c r="AD891" s="5">
        <v>0</v>
      </c>
      <c r="AE891" s="5">
        <f t="shared" si="219"/>
        <v>87.882798353909465</v>
      </c>
    </row>
    <row r="892" spans="1:31" ht="12.75" customHeight="1" x14ac:dyDescent="0.35">
      <c r="A892" s="17" t="s">
        <v>2200</v>
      </c>
      <c r="B892" s="17" t="s">
        <v>2151</v>
      </c>
      <c r="C892" s="17" t="s">
        <v>2199</v>
      </c>
      <c r="D892" s="18">
        <v>44013</v>
      </c>
      <c r="E892" s="17" t="s">
        <v>118</v>
      </c>
      <c r="F892" s="19">
        <v>50</v>
      </c>
      <c r="G892" s="17">
        <v>47</v>
      </c>
      <c r="H892" s="17">
        <v>10</v>
      </c>
      <c r="I892" s="20">
        <f t="shared" si="212"/>
        <v>574</v>
      </c>
      <c r="J892" s="21">
        <v>8063.98</v>
      </c>
      <c r="K892" s="18">
        <v>44804</v>
      </c>
      <c r="L892" s="21">
        <v>349.44</v>
      </c>
      <c r="M892" s="21">
        <v>7714.54</v>
      </c>
      <c r="N892" s="21">
        <v>107.52</v>
      </c>
      <c r="O892" s="21">
        <f t="shared" si="213"/>
        <v>53.76</v>
      </c>
      <c r="P892" s="21">
        <v>161.28</v>
      </c>
      <c r="Q892" s="21">
        <v>7660.78</v>
      </c>
      <c r="S892" s="21">
        <f t="shared" si="217"/>
        <v>7822.06</v>
      </c>
      <c r="T892" s="19">
        <v>62.5</v>
      </c>
      <c r="U892" s="19">
        <f t="shared" si="214"/>
        <v>12.5</v>
      </c>
      <c r="V892" s="22">
        <f t="shared" si="215"/>
        <v>150</v>
      </c>
      <c r="W892" s="5">
        <f t="shared" si="218"/>
        <v>732</v>
      </c>
      <c r="X892" s="21">
        <f t="shared" si="221"/>
        <v>10.685874316939891</v>
      </c>
      <c r="Y892" s="21">
        <f t="shared" si="220"/>
        <v>128.23049180327871</v>
      </c>
      <c r="Z892" s="21">
        <f t="shared" si="216"/>
        <v>7693.8295081967217</v>
      </c>
      <c r="AA892" s="21">
        <f t="shared" si="222"/>
        <v>33.049508196721945</v>
      </c>
      <c r="AC892" s="5">
        <v>128.23049180327871</v>
      </c>
      <c r="AD892" s="5">
        <v>0</v>
      </c>
      <c r="AE892" s="5">
        <f t="shared" si="219"/>
        <v>128.23049180327871</v>
      </c>
    </row>
    <row r="893" spans="1:31" ht="12.75" customHeight="1" x14ac:dyDescent="0.35">
      <c r="A893" s="17" t="s">
        <v>2201</v>
      </c>
      <c r="B893" s="17" t="s">
        <v>2151</v>
      </c>
      <c r="C893" s="17" t="s">
        <v>2202</v>
      </c>
      <c r="D893" s="18">
        <v>44105</v>
      </c>
      <c r="E893" s="17" t="s">
        <v>118</v>
      </c>
      <c r="F893" s="19">
        <v>50</v>
      </c>
      <c r="G893" s="17">
        <v>48</v>
      </c>
      <c r="H893" s="17">
        <v>1</v>
      </c>
      <c r="I893" s="20">
        <f t="shared" si="212"/>
        <v>577</v>
      </c>
      <c r="J893" s="21">
        <v>781392.51</v>
      </c>
      <c r="K893" s="18">
        <v>44804</v>
      </c>
      <c r="L893" s="21">
        <v>29953.37</v>
      </c>
      <c r="M893" s="21">
        <v>751439.14</v>
      </c>
      <c r="N893" s="21">
        <v>10418.56</v>
      </c>
      <c r="O893" s="21">
        <f t="shared" si="213"/>
        <v>5209.28</v>
      </c>
      <c r="P893" s="21">
        <v>15627.85</v>
      </c>
      <c r="Q893" s="21">
        <v>746229.85</v>
      </c>
      <c r="S893" s="21">
        <f t="shared" si="217"/>
        <v>761857.70000000007</v>
      </c>
      <c r="T893" s="19">
        <v>62.5</v>
      </c>
      <c r="U893" s="19">
        <f t="shared" si="214"/>
        <v>12.5</v>
      </c>
      <c r="V893" s="22">
        <f t="shared" si="215"/>
        <v>150</v>
      </c>
      <c r="W893" s="5">
        <f t="shared" si="218"/>
        <v>735</v>
      </c>
      <c r="X893" s="21">
        <f t="shared" si="221"/>
        <v>1036.5410884353741</v>
      </c>
      <c r="Y893" s="21">
        <f t="shared" si="220"/>
        <v>12438.49306122449</v>
      </c>
      <c r="Z893" s="21">
        <f t="shared" si="216"/>
        <v>749419.20693877561</v>
      </c>
      <c r="AA893" s="21">
        <f t="shared" si="222"/>
        <v>3189.3569387756288</v>
      </c>
      <c r="AC893" s="5">
        <v>12438.49306122449</v>
      </c>
      <c r="AD893" s="5">
        <v>0</v>
      </c>
      <c r="AE893" s="5">
        <f t="shared" si="219"/>
        <v>12438.49306122449</v>
      </c>
    </row>
    <row r="894" spans="1:31" ht="12.75" customHeight="1" x14ac:dyDescent="0.35">
      <c r="A894" s="17" t="s">
        <v>2203</v>
      </c>
      <c r="B894" s="17" t="s">
        <v>2151</v>
      </c>
      <c r="C894" s="17" t="s">
        <v>2204</v>
      </c>
      <c r="D894" s="18">
        <v>44105</v>
      </c>
      <c r="E894" s="17" t="s">
        <v>118</v>
      </c>
      <c r="F894" s="19">
        <v>50</v>
      </c>
      <c r="G894" s="17">
        <v>48</v>
      </c>
      <c r="H894" s="17">
        <v>1</v>
      </c>
      <c r="I894" s="20">
        <f t="shared" si="212"/>
        <v>577</v>
      </c>
      <c r="J894" s="21">
        <v>37975.5</v>
      </c>
      <c r="K894" s="18">
        <v>44804</v>
      </c>
      <c r="L894" s="21">
        <v>1455.73</v>
      </c>
      <c r="M894" s="21">
        <v>36519.769999999997</v>
      </c>
      <c r="N894" s="21">
        <v>506.34</v>
      </c>
      <c r="O894" s="21">
        <f t="shared" si="213"/>
        <v>253.17</v>
      </c>
      <c r="P894" s="21">
        <v>759.51</v>
      </c>
      <c r="Q894" s="21">
        <v>36266.6</v>
      </c>
      <c r="S894" s="21">
        <f t="shared" si="217"/>
        <v>37026.109999999993</v>
      </c>
      <c r="T894" s="19">
        <v>62.5</v>
      </c>
      <c r="U894" s="19">
        <f t="shared" si="214"/>
        <v>12.5</v>
      </c>
      <c r="V894" s="22">
        <f t="shared" si="215"/>
        <v>150</v>
      </c>
      <c r="W894" s="5">
        <f t="shared" si="218"/>
        <v>735</v>
      </c>
      <c r="X894" s="21">
        <f t="shared" si="221"/>
        <v>50.375659863945572</v>
      </c>
      <c r="Y894" s="21">
        <f t="shared" si="220"/>
        <v>604.50791836734686</v>
      </c>
      <c r="Z894" s="21">
        <f t="shared" si="216"/>
        <v>36421.602081632649</v>
      </c>
      <c r="AA894" s="21">
        <f t="shared" si="222"/>
        <v>155.00208163265052</v>
      </c>
      <c r="AC894" s="5">
        <v>604.50791836734686</v>
      </c>
      <c r="AD894" s="5">
        <v>0</v>
      </c>
      <c r="AE894" s="5">
        <f t="shared" si="219"/>
        <v>604.50791836734686</v>
      </c>
    </row>
    <row r="895" spans="1:31" ht="12.75" customHeight="1" x14ac:dyDescent="0.35">
      <c r="A895" s="17" t="s">
        <v>2205</v>
      </c>
      <c r="B895" s="17" t="s">
        <v>2151</v>
      </c>
      <c r="C895" s="17" t="s">
        <v>2206</v>
      </c>
      <c r="D895" s="18">
        <v>44105</v>
      </c>
      <c r="E895" s="17" t="s">
        <v>118</v>
      </c>
      <c r="F895" s="19">
        <v>50</v>
      </c>
      <c r="G895" s="17">
        <v>48</v>
      </c>
      <c r="H895" s="17">
        <v>1</v>
      </c>
      <c r="I895" s="20">
        <f t="shared" si="212"/>
        <v>577</v>
      </c>
      <c r="J895" s="21">
        <v>36081.379999999997</v>
      </c>
      <c r="K895" s="18">
        <v>44804</v>
      </c>
      <c r="L895" s="21">
        <v>1383.12</v>
      </c>
      <c r="M895" s="21">
        <v>34698.26</v>
      </c>
      <c r="N895" s="21">
        <v>481.08</v>
      </c>
      <c r="O895" s="21">
        <f t="shared" si="213"/>
        <v>240.54</v>
      </c>
      <c r="P895" s="21">
        <v>721.63</v>
      </c>
      <c r="Q895" s="21">
        <v>34457.71</v>
      </c>
      <c r="S895" s="21">
        <f t="shared" si="217"/>
        <v>35179.340000000004</v>
      </c>
      <c r="T895" s="19">
        <v>62.5</v>
      </c>
      <c r="U895" s="19">
        <f t="shared" si="214"/>
        <v>12.5</v>
      </c>
      <c r="V895" s="22">
        <f t="shared" si="215"/>
        <v>150</v>
      </c>
      <c r="W895" s="5">
        <f t="shared" si="218"/>
        <v>735</v>
      </c>
      <c r="X895" s="21">
        <f t="shared" si="221"/>
        <v>47.863047619047627</v>
      </c>
      <c r="Y895" s="21">
        <f t="shared" si="220"/>
        <v>574.35657142857156</v>
      </c>
      <c r="Z895" s="21">
        <f t="shared" si="216"/>
        <v>34604.983428571431</v>
      </c>
      <c r="AA895" s="21">
        <f t="shared" si="222"/>
        <v>147.27342857143231</v>
      </c>
      <c r="AC895" s="5">
        <v>574.35657142857156</v>
      </c>
      <c r="AD895" s="5">
        <v>0</v>
      </c>
      <c r="AE895" s="5">
        <f t="shared" si="219"/>
        <v>574.35657142857156</v>
      </c>
    </row>
    <row r="896" spans="1:31" ht="12.75" customHeight="1" x14ac:dyDescent="0.35">
      <c r="A896" s="17" t="s">
        <v>2207</v>
      </c>
      <c r="B896" s="17" t="s">
        <v>2151</v>
      </c>
      <c r="C896" s="17" t="s">
        <v>2124</v>
      </c>
      <c r="D896" s="18">
        <v>44197</v>
      </c>
      <c r="E896" s="17" t="s">
        <v>118</v>
      </c>
      <c r="F896" s="19">
        <v>50</v>
      </c>
      <c r="G896" s="17">
        <v>48</v>
      </c>
      <c r="H896" s="17">
        <v>4</v>
      </c>
      <c r="I896" s="20">
        <f t="shared" si="212"/>
        <v>580</v>
      </c>
      <c r="J896" s="21">
        <v>1470</v>
      </c>
      <c r="K896" s="18">
        <v>44804</v>
      </c>
      <c r="L896" s="21">
        <v>49</v>
      </c>
      <c r="M896" s="21">
        <v>1421</v>
      </c>
      <c r="N896" s="21">
        <v>19.600000000000001</v>
      </c>
      <c r="O896" s="21">
        <f t="shared" si="213"/>
        <v>9.8000000000000007</v>
      </c>
      <c r="P896" s="21">
        <v>29.4</v>
      </c>
      <c r="Q896" s="21">
        <v>1411.2</v>
      </c>
      <c r="S896" s="21">
        <f t="shared" si="217"/>
        <v>1440.6</v>
      </c>
      <c r="T896" s="19">
        <v>62.5</v>
      </c>
      <c r="U896" s="19">
        <f t="shared" si="214"/>
        <v>12.5</v>
      </c>
      <c r="V896" s="22">
        <f t="shared" si="215"/>
        <v>150</v>
      </c>
      <c r="W896" s="5">
        <f t="shared" si="218"/>
        <v>738</v>
      </c>
      <c r="X896" s="21">
        <f t="shared" si="221"/>
        <v>1.9520325203252031</v>
      </c>
      <c r="Y896" s="21">
        <f t="shared" si="220"/>
        <v>23.424390243902437</v>
      </c>
      <c r="Z896" s="21">
        <f t="shared" si="216"/>
        <v>1417.1756097560974</v>
      </c>
      <c r="AA896" s="21">
        <f t="shared" si="222"/>
        <v>5.9756097560973558</v>
      </c>
      <c r="AC896" s="5">
        <v>23.424390243902437</v>
      </c>
      <c r="AD896" s="5">
        <v>0</v>
      </c>
      <c r="AE896" s="5">
        <f t="shared" si="219"/>
        <v>23.424390243902437</v>
      </c>
    </row>
    <row r="897" spans="1:31" ht="12.75" customHeight="1" x14ac:dyDescent="0.35">
      <c r="A897" s="17" t="s">
        <v>2208</v>
      </c>
      <c r="B897" s="17" t="s">
        <v>2151</v>
      </c>
      <c r="C897" s="17" t="s">
        <v>2120</v>
      </c>
      <c r="D897" s="18">
        <v>44197</v>
      </c>
      <c r="E897" s="17" t="s">
        <v>118</v>
      </c>
      <c r="F897" s="19">
        <v>50</v>
      </c>
      <c r="G897" s="17">
        <v>48</v>
      </c>
      <c r="H897" s="17">
        <v>4</v>
      </c>
      <c r="I897" s="20">
        <f t="shared" si="212"/>
        <v>580</v>
      </c>
      <c r="J897" s="21">
        <v>36920</v>
      </c>
      <c r="K897" s="18">
        <v>44804</v>
      </c>
      <c r="L897" s="21">
        <v>1230.6600000000001</v>
      </c>
      <c r="M897" s="21">
        <v>35689.339999999997</v>
      </c>
      <c r="N897" s="21">
        <v>492.26</v>
      </c>
      <c r="O897" s="21">
        <f t="shared" si="213"/>
        <v>246.13</v>
      </c>
      <c r="P897" s="21">
        <v>738.4</v>
      </c>
      <c r="Q897" s="21">
        <v>35443.199999999997</v>
      </c>
      <c r="S897" s="21">
        <f t="shared" si="217"/>
        <v>36181.599999999999</v>
      </c>
      <c r="T897" s="19">
        <v>62.5</v>
      </c>
      <c r="U897" s="19">
        <f t="shared" si="214"/>
        <v>12.5</v>
      </c>
      <c r="V897" s="22">
        <f t="shared" si="215"/>
        <v>150</v>
      </c>
      <c r="W897" s="5">
        <f t="shared" si="218"/>
        <v>738</v>
      </c>
      <c r="X897" s="21">
        <f t="shared" si="221"/>
        <v>49.026558265582651</v>
      </c>
      <c r="Y897" s="21">
        <f t="shared" si="220"/>
        <v>588.31869918699181</v>
      </c>
      <c r="Z897" s="21">
        <f t="shared" si="216"/>
        <v>35593.281300813003</v>
      </c>
      <c r="AA897" s="21">
        <f t="shared" si="222"/>
        <v>150.08130081300624</v>
      </c>
      <c r="AC897" s="5">
        <v>588.31869918699181</v>
      </c>
      <c r="AD897" s="5">
        <v>0</v>
      </c>
      <c r="AE897" s="5">
        <f t="shared" si="219"/>
        <v>588.31869918699181</v>
      </c>
    </row>
    <row r="898" spans="1:31" ht="12.75" customHeight="1" x14ac:dyDescent="0.35">
      <c r="A898" s="17" t="s">
        <v>2209</v>
      </c>
      <c r="B898" s="17" t="s">
        <v>2151</v>
      </c>
      <c r="C898" s="17" t="s">
        <v>2210</v>
      </c>
      <c r="D898" s="18">
        <v>44197</v>
      </c>
      <c r="E898" s="17" t="s">
        <v>118</v>
      </c>
      <c r="F898" s="19">
        <v>50</v>
      </c>
      <c r="G898" s="17">
        <v>48</v>
      </c>
      <c r="H898" s="17">
        <v>4</v>
      </c>
      <c r="I898" s="20">
        <f t="shared" si="212"/>
        <v>580</v>
      </c>
      <c r="J898" s="21">
        <v>771080.76</v>
      </c>
      <c r="K898" s="18">
        <v>44804</v>
      </c>
      <c r="L898" s="21">
        <v>25702.7</v>
      </c>
      <c r="M898" s="21">
        <v>745378.06</v>
      </c>
      <c r="N898" s="21">
        <v>10281.08</v>
      </c>
      <c r="O898" s="21">
        <f t="shared" si="213"/>
        <v>5140.54</v>
      </c>
      <c r="P898" s="21">
        <v>15421.62</v>
      </c>
      <c r="Q898" s="21">
        <v>740237.52</v>
      </c>
      <c r="S898" s="21">
        <f t="shared" si="217"/>
        <v>755659.14</v>
      </c>
      <c r="T898" s="19">
        <v>62.5</v>
      </c>
      <c r="U898" s="19">
        <f t="shared" si="214"/>
        <v>12.5</v>
      </c>
      <c r="V898" s="22">
        <f t="shared" si="215"/>
        <v>150</v>
      </c>
      <c r="W898" s="5">
        <f t="shared" si="218"/>
        <v>738</v>
      </c>
      <c r="X898" s="21">
        <f t="shared" si="221"/>
        <v>1023.9283739837399</v>
      </c>
      <c r="Y898" s="21">
        <f t="shared" si="220"/>
        <v>12287.140487804878</v>
      </c>
      <c r="Z898" s="21">
        <f t="shared" si="216"/>
        <v>743371.99951219512</v>
      </c>
      <c r="AA898" s="21">
        <f t="shared" si="222"/>
        <v>3134.4795121951029</v>
      </c>
      <c r="AC898" s="5">
        <v>12287.140487804878</v>
      </c>
      <c r="AD898" s="5">
        <v>0</v>
      </c>
      <c r="AE898" s="5">
        <f t="shared" si="219"/>
        <v>12287.140487804878</v>
      </c>
    </row>
    <row r="899" spans="1:31" ht="12.75" customHeight="1" x14ac:dyDescent="0.35">
      <c r="A899" s="17" t="s">
        <v>2211</v>
      </c>
      <c r="B899" s="17" t="s">
        <v>2151</v>
      </c>
      <c r="C899" s="17" t="s">
        <v>2212</v>
      </c>
      <c r="D899" s="18">
        <v>44197</v>
      </c>
      <c r="E899" s="17" t="s">
        <v>118</v>
      </c>
      <c r="F899" s="19">
        <v>50</v>
      </c>
      <c r="G899" s="17">
        <v>48</v>
      </c>
      <c r="H899" s="17">
        <v>4</v>
      </c>
      <c r="I899" s="20">
        <f t="shared" si="212"/>
        <v>580</v>
      </c>
      <c r="J899" s="21">
        <v>104250.46</v>
      </c>
      <c r="K899" s="18">
        <v>44804</v>
      </c>
      <c r="L899" s="21">
        <v>3475</v>
      </c>
      <c r="M899" s="21">
        <v>100775.46</v>
      </c>
      <c r="N899" s="21">
        <v>1390</v>
      </c>
      <c r="O899" s="21">
        <f t="shared" si="213"/>
        <v>695</v>
      </c>
      <c r="P899" s="21">
        <v>2085.0100000000002</v>
      </c>
      <c r="Q899" s="21">
        <v>100080.45</v>
      </c>
      <c r="S899" s="21">
        <f t="shared" si="217"/>
        <v>102165.46</v>
      </c>
      <c r="T899" s="19">
        <v>62.5</v>
      </c>
      <c r="U899" s="19">
        <f t="shared" si="214"/>
        <v>12.5</v>
      </c>
      <c r="V899" s="22">
        <f t="shared" si="215"/>
        <v>150</v>
      </c>
      <c r="W899" s="5">
        <f t="shared" si="218"/>
        <v>738</v>
      </c>
      <c r="X899" s="21">
        <f t="shared" si="221"/>
        <v>138.43558265582658</v>
      </c>
      <c r="Y899" s="21">
        <f t="shared" si="220"/>
        <v>1661.2269918699189</v>
      </c>
      <c r="Z899" s="21">
        <f t="shared" si="216"/>
        <v>100504.23300813009</v>
      </c>
      <c r="AA899" s="21">
        <f t="shared" si="222"/>
        <v>423.78300813009264</v>
      </c>
      <c r="AC899" s="5">
        <v>1661.2269918699189</v>
      </c>
      <c r="AD899" s="5">
        <v>0</v>
      </c>
      <c r="AE899" s="5">
        <f t="shared" si="219"/>
        <v>1661.2269918699189</v>
      </c>
    </row>
    <row r="900" spans="1:31" ht="12.75" customHeight="1" x14ac:dyDescent="0.35">
      <c r="A900" s="17" t="s">
        <v>2213</v>
      </c>
      <c r="B900" s="17" t="s">
        <v>2151</v>
      </c>
      <c r="C900" s="17" t="s">
        <v>2132</v>
      </c>
      <c r="D900" s="18">
        <v>44197</v>
      </c>
      <c r="E900" s="17" t="s">
        <v>118</v>
      </c>
      <c r="F900" s="19">
        <v>50</v>
      </c>
      <c r="G900" s="17">
        <v>48</v>
      </c>
      <c r="H900" s="17">
        <v>4</v>
      </c>
      <c r="I900" s="20">
        <f t="shared" si="212"/>
        <v>580</v>
      </c>
      <c r="J900" s="21">
        <v>9503.17</v>
      </c>
      <c r="K900" s="18">
        <v>44804</v>
      </c>
      <c r="L900" s="21">
        <v>316.76</v>
      </c>
      <c r="M900" s="21">
        <v>9186.41</v>
      </c>
      <c r="N900" s="21">
        <v>126.7</v>
      </c>
      <c r="O900" s="21">
        <f t="shared" si="213"/>
        <v>63.35</v>
      </c>
      <c r="P900" s="21">
        <v>190.06</v>
      </c>
      <c r="Q900" s="21">
        <v>9123.0499999999993</v>
      </c>
      <c r="S900" s="21">
        <f t="shared" si="217"/>
        <v>9313.11</v>
      </c>
      <c r="T900" s="19">
        <v>62.5</v>
      </c>
      <c r="U900" s="19">
        <f t="shared" si="214"/>
        <v>12.5</v>
      </c>
      <c r="V900" s="22">
        <f t="shared" si="215"/>
        <v>150</v>
      </c>
      <c r="W900" s="5">
        <f t="shared" si="218"/>
        <v>738</v>
      </c>
      <c r="X900" s="21">
        <f t="shared" si="221"/>
        <v>12.619390243902441</v>
      </c>
      <c r="Y900" s="21">
        <f t="shared" si="220"/>
        <v>151.43268292682927</v>
      </c>
      <c r="Z900" s="21">
        <f t="shared" si="216"/>
        <v>9161.6773170731722</v>
      </c>
      <c r="AA900" s="21">
        <f t="shared" si="222"/>
        <v>38.62731707317289</v>
      </c>
      <c r="AC900" s="5">
        <v>151.43268292682927</v>
      </c>
      <c r="AD900" s="5">
        <v>0</v>
      </c>
      <c r="AE900" s="5">
        <f t="shared" si="219"/>
        <v>151.43268292682927</v>
      </c>
    </row>
    <row r="901" spans="1:31" ht="12.75" customHeight="1" x14ac:dyDescent="0.35">
      <c r="A901" s="17" t="s">
        <v>2214</v>
      </c>
      <c r="B901" s="17" t="s">
        <v>2151</v>
      </c>
      <c r="C901" s="17" t="s">
        <v>2212</v>
      </c>
      <c r="D901" s="18">
        <v>44287</v>
      </c>
      <c r="E901" s="17" t="s">
        <v>118</v>
      </c>
      <c r="F901" s="19">
        <v>50</v>
      </c>
      <c r="G901" s="17">
        <v>48</v>
      </c>
      <c r="H901" s="17">
        <v>7</v>
      </c>
      <c r="I901" s="20">
        <f t="shared" si="212"/>
        <v>583</v>
      </c>
      <c r="J901" s="21">
        <v>101611.63</v>
      </c>
      <c r="K901" s="18">
        <v>44804</v>
      </c>
      <c r="L901" s="21">
        <v>2879</v>
      </c>
      <c r="M901" s="21">
        <v>98732.63</v>
      </c>
      <c r="N901" s="21">
        <v>1354.82</v>
      </c>
      <c r="O901" s="21">
        <f t="shared" si="213"/>
        <v>677.41</v>
      </c>
      <c r="P901" s="21">
        <v>2032.23</v>
      </c>
      <c r="Q901" s="21">
        <v>98055.22</v>
      </c>
      <c r="S901" s="21">
        <f t="shared" si="217"/>
        <v>100087.45000000001</v>
      </c>
      <c r="T901" s="19">
        <v>62.5</v>
      </c>
      <c r="U901" s="19">
        <f t="shared" si="214"/>
        <v>12.5</v>
      </c>
      <c r="V901" s="22">
        <f t="shared" si="215"/>
        <v>150</v>
      </c>
      <c r="W901" s="5">
        <f t="shared" si="218"/>
        <v>741</v>
      </c>
      <c r="X901" s="21">
        <f t="shared" si="221"/>
        <v>135.07078272604591</v>
      </c>
      <c r="Y901" s="21">
        <f t="shared" si="220"/>
        <v>1620.849392712551</v>
      </c>
      <c r="Z901" s="21">
        <f t="shared" si="216"/>
        <v>98466.600607287459</v>
      </c>
      <c r="AA901" s="21">
        <f t="shared" si="222"/>
        <v>411.38060728745768</v>
      </c>
      <c r="AC901" s="5">
        <v>1620.849392712551</v>
      </c>
      <c r="AD901" s="5">
        <v>0</v>
      </c>
      <c r="AE901" s="5">
        <f t="shared" si="219"/>
        <v>1620.849392712551</v>
      </c>
    </row>
    <row r="902" spans="1:31" ht="12.75" customHeight="1" x14ac:dyDescent="0.35">
      <c r="A902" s="17" t="s">
        <v>2215</v>
      </c>
      <c r="B902" s="17" t="s">
        <v>2151</v>
      </c>
      <c r="C902" s="17" t="s">
        <v>2216</v>
      </c>
      <c r="D902" s="18">
        <v>44287</v>
      </c>
      <c r="E902" s="17" t="s">
        <v>118</v>
      </c>
      <c r="F902" s="19">
        <v>50</v>
      </c>
      <c r="G902" s="17">
        <v>48</v>
      </c>
      <c r="H902" s="17">
        <v>7</v>
      </c>
      <c r="I902" s="20">
        <f t="shared" si="212"/>
        <v>583</v>
      </c>
      <c r="J902" s="21">
        <v>2293.8200000000002</v>
      </c>
      <c r="K902" s="18">
        <v>44804</v>
      </c>
      <c r="L902" s="21">
        <v>64.989999999999995</v>
      </c>
      <c r="M902" s="21">
        <v>2228.83</v>
      </c>
      <c r="N902" s="21">
        <v>30.58</v>
      </c>
      <c r="O902" s="21">
        <f t="shared" si="213"/>
        <v>15.29</v>
      </c>
      <c r="P902" s="21">
        <v>45.88</v>
      </c>
      <c r="Q902" s="21">
        <v>2213.5300000000002</v>
      </c>
      <c r="S902" s="21">
        <f t="shared" si="217"/>
        <v>2259.41</v>
      </c>
      <c r="T902" s="19">
        <v>62.5</v>
      </c>
      <c r="U902" s="19">
        <f t="shared" si="214"/>
        <v>12.5</v>
      </c>
      <c r="V902" s="22">
        <f t="shared" si="215"/>
        <v>150</v>
      </c>
      <c r="W902" s="5">
        <f t="shared" si="218"/>
        <v>741</v>
      </c>
      <c r="X902" s="21">
        <f t="shared" si="221"/>
        <v>3.0491363022941966</v>
      </c>
      <c r="Y902" s="21">
        <f t="shared" si="220"/>
        <v>36.589635627530356</v>
      </c>
      <c r="Z902" s="21">
        <f t="shared" si="216"/>
        <v>2222.8203643724696</v>
      </c>
      <c r="AA902" s="21">
        <f t="shared" si="222"/>
        <v>9.290364372469412</v>
      </c>
      <c r="AC902" s="5">
        <v>36.589635627530356</v>
      </c>
      <c r="AD902" s="5">
        <v>0</v>
      </c>
      <c r="AE902" s="5">
        <f t="shared" si="219"/>
        <v>36.589635627530356</v>
      </c>
    </row>
    <row r="903" spans="1:31" ht="12.75" customHeight="1" x14ac:dyDescent="0.35">
      <c r="A903" s="17" t="s">
        <v>2217</v>
      </c>
      <c r="B903" s="17" t="s">
        <v>2151</v>
      </c>
      <c r="C903" s="17" t="s">
        <v>2218</v>
      </c>
      <c r="D903" s="18">
        <v>44287</v>
      </c>
      <c r="E903" s="17" t="s">
        <v>118</v>
      </c>
      <c r="F903" s="19">
        <v>50</v>
      </c>
      <c r="G903" s="17">
        <v>48</v>
      </c>
      <c r="H903" s="17">
        <v>7</v>
      </c>
      <c r="I903" s="20">
        <f t="shared" si="212"/>
        <v>583</v>
      </c>
      <c r="J903" s="21">
        <v>2517.65</v>
      </c>
      <c r="K903" s="18">
        <v>44804</v>
      </c>
      <c r="L903" s="21">
        <v>71.33</v>
      </c>
      <c r="M903" s="21">
        <v>2446.3200000000002</v>
      </c>
      <c r="N903" s="21">
        <v>33.56</v>
      </c>
      <c r="O903" s="21">
        <f t="shared" si="213"/>
        <v>16.78</v>
      </c>
      <c r="P903" s="21">
        <v>50.35</v>
      </c>
      <c r="Q903" s="21">
        <v>2429.5300000000002</v>
      </c>
      <c r="S903" s="21">
        <f t="shared" si="217"/>
        <v>2479.88</v>
      </c>
      <c r="T903" s="19">
        <v>62.5</v>
      </c>
      <c r="U903" s="19">
        <f t="shared" si="214"/>
        <v>12.5</v>
      </c>
      <c r="V903" s="22">
        <f t="shared" si="215"/>
        <v>150</v>
      </c>
      <c r="W903" s="5">
        <f t="shared" si="218"/>
        <v>741</v>
      </c>
      <c r="X903" s="21">
        <f t="shared" si="221"/>
        <v>3.3466666666666667</v>
      </c>
      <c r="Y903" s="21">
        <f t="shared" si="220"/>
        <v>40.159999999999997</v>
      </c>
      <c r="Z903" s="21">
        <f t="shared" si="216"/>
        <v>2439.7200000000003</v>
      </c>
      <c r="AA903" s="21">
        <f t="shared" si="222"/>
        <v>10.190000000000055</v>
      </c>
      <c r="AC903" s="5">
        <v>40.159999999999997</v>
      </c>
      <c r="AD903" s="5">
        <v>0</v>
      </c>
      <c r="AE903" s="5">
        <f t="shared" si="219"/>
        <v>40.159999999999997</v>
      </c>
    </row>
    <row r="904" spans="1:31" ht="12.75" customHeight="1" x14ac:dyDescent="0.35">
      <c r="A904" s="17" t="s">
        <v>2219</v>
      </c>
      <c r="B904" s="17" t="s">
        <v>2151</v>
      </c>
      <c r="C904" s="17" t="s">
        <v>2216</v>
      </c>
      <c r="D904" s="18">
        <v>44378</v>
      </c>
      <c r="E904" s="17" t="s">
        <v>118</v>
      </c>
      <c r="F904" s="19">
        <v>50</v>
      </c>
      <c r="G904" s="17">
        <v>48</v>
      </c>
      <c r="H904" s="17">
        <v>10</v>
      </c>
      <c r="I904" s="20">
        <f t="shared" si="212"/>
        <v>586</v>
      </c>
      <c r="J904" s="21">
        <v>46735.44</v>
      </c>
      <c r="K904" s="18">
        <v>44804</v>
      </c>
      <c r="L904" s="21">
        <v>1090.5</v>
      </c>
      <c r="M904" s="21">
        <v>45644.94</v>
      </c>
      <c r="N904" s="21">
        <v>623.14</v>
      </c>
      <c r="O904" s="21">
        <f t="shared" si="213"/>
        <v>311.57</v>
      </c>
      <c r="P904" s="21">
        <v>934.71</v>
      </c>
      <c r="Q904" s="21">
        <v>45333.37</v>
      </c>
      <c r="S904" s="21">
        <f t="shared" si="217"/>
        <v>46268.08</v>
      </c>
      <c r="T904" s="19">
        <v>62.5</v>
      </c>
      <c r="U904" s="19">
        <f t="shared" si="214"/>
        <v>12.5</v>
      </c>
      <c r="V904" s="22">
        <f t="shared" si="215"/>
        <v>150</v>
      </c>
      <c r="W904" s="5">
        <f t="shared" si="218"/>
        <v>744</v>
      </c>
      <c r="X904" s="21">
        <f t="shared" si="221"/>
        <v>62.188279569892472</v>
      </c>
      <c r="Y904" s="21">
        <f t="shared" si="220"/>
        <v>746.25935483870967</v>
      </c>
      <c r="Z904" s="21">
        <f t="shared" si="216"/>
        <v>45521.820645161293</v>
      </c>
      <c r="AA904" s="21">
        <f t="shared" si="222"/>
        <v>188.45064516129059</v>
      </c>
      <c r="AC904" s="5">
        <v>746.25935483870967</v>
      </c>
      <c r="AD904" s="5">
        <v>0</v>
      </c>
      <c r="AE904" s="5">
        <f t="shared" si="219"/>
        <v>746.25935483870967</v>
      </c>
    </row>
    <row r="905" spans="1:31" ht="12.75" customHeight="1" x14ac:dyDescent="0.35">
      <c r="A905" s="17" t="s">
        <v>2220</v>
      </c>
      <c r="B905" s="17" t="s">
        <v>2151</v>
      </c>
      <c r="C905" s="17" t="s">
        <v>2212</v>
      </c>
      <c r="D905" s="18">
        <v>44378</v>
      </c>
      <c r="E905" s="17" t="s">
        <v>118</v>
      </c>
      <c r="F905" s="19">
        <v>50</v>
      </c>
      <c r="G905" s="17">
        <v>48</v>
      </c>
      <c r="H905" s="17">
        <v>10</v>
      </c>
      <c r="I905" s="20">
        <f t="shared" si="212"/>
        <v>586</v>
      </c>
      <c r="J905" s="21">
        <v>97216.99</v>
      </c>
      <c r="K905" s="18">
        <v>44804</v>
      </c>
      <c r="L905" s="21">
        <v>2268.39</v>
      </c>
      <c r="M905" s="21">
        <v>94948.6</v>
      </c>
      <c r="N905" s="21">
        <v>1296.22</v>
      </c>
      <c r="O905" s="21">
        <f t="shared" si="213"/>
        <v>648.11</v>
      </c>
      <c r="P905" s="21">
        <v>1944.34</v>
      </c>
      <c r="Q905" s="21">
        <v>94300.479999999996</v>
      </c>
      <c r="S905" s="21">
        <f t="shared" si="217"/>
        <v>96244.82</v>
      </c>
      <c r="T905" s="19">
        <v>62.5</v>
      </c>
      <c r="U905" s="19">
        <f t="shared" si="214"/>
        <v>12.5</v>
      </c>
      <c r="V905" s="22">
        <f t="shared" si="215"/>
        <v>150</v>
      </c>
      <c r="W905" s="5">
        <f t="shared" si="218"/>
        <v>744</v>
      </c>
      <c r="X905" s="21">
        <f t="shared" si="221"/>
        <v>129.36131720430109</v>
      </c>
      <c r="Y905" s="21">
        <f t="shared" si="220"/>
        <v>1552.3358064516131</v>
      </c>
      <c r="Z905" s="21">
        <f t="shared" si="216"/>
        <v>94692.4841935484</v>
      </c>
      <c r="AA905" s="21">
        <f t="shared" si="222"/>
        <v>392.00419354840415</v>
      </c>
      <c r="AC905" s="5">
        <v>1552.3358064516131</v>
      </c>
      <c r="AD905" s="5">
        <v>0</v>
      </c>
      <c r="AE905" s="5">
        <f t="shared" si="219"/>
        <v>1552.3358064516131</v>
      </c>
    </row>
    <row r="906" spans="1:31" ht="12.75" customHeight="1" x14ac:dyDescent="0.35">
      <c r="A906" s="17" t="s">
        <v>2221</v>
      </c>
      <c r="B906" s="17" t="s">
        <v>2151</v>
      </c>
      <c r="C906" s="17" t="s">
        <v>2218</v>
      </c>
      <c r="D906" s="18">
        <v>44378</v>
      </c>
      <c r="E906" s="17" t="s">
        <v>118</v>
      </c>
      <c r="F906" s="19">
        <v>50</v>
      </c>
      <c r="G906" s="17">
        <v>48</v>
      </c>
      <c r="H906" s="17">
        <v>10</v>
      </c>
      <c r="I906" s="20">
        <f t="shared" si="212"/>
        <v>586</v>
      </c>
      <c r="J906" s="21">
        <v>11955.08</v>
      </c>
      <c r="K906" s="18">
        <v>44804</v>
      </c>
      <c r="L906" s="21">
        <v>278.95</v>
      </c>
      <c r="M906" s="21">
        <v>11676.13</v>
      </c>
      <c r="N906" s="21">
        <v>159.4</v>
      </c>
      <c r="O906" s="21">
        <f t="shared" si="213"/>
        <v>79.7</v>
      </c>
      <c r="P906" s="21">
        <v>239.1</v>
      </c>
      <c r="Q906" s="21">
        <v>11596.43</v>
      </c>
      <c r="S906" s="21">
        <f t="shared" si="217"/>
        <v>11835.529999999999</v>
      </c>
      <c r="T906" s="19">
        <v>62.5</v>
      </c>
      <c r="U906" s="19">
        <f t="shared" si="214"/>
        <v>12.5</v>
      </c>
      <c r="V906" s="22">
        <f t="shared" si="215"/>
        <v>150</v>
      </c>
      <c r="W906" s="5">
        <f t="shared" si="218"/>
        <v>744</v>
      </c>
      <c r="X906" s="21">
        <f t="shared" si="221"/>
        <v>15.907970430107525</v>
      </c>
      <c r="Y906" s="21">
        <f t="shared" si="220"/>
        <v>190.8956451612903</v>
      </c>
      <c r="Z906" s="21">
        <f t="shared" si="216"/>
        <v>11644.634354838709</v>
      </c>
      <c r="AA906" s="21">
        <f t="shared" si="222"/>
        <v>48.204354838708241</v>
      </c>
      <c r="AC906" s="5">
        <v>190.8956451612903</v>
      </c>
      <c r="AD906" s="5">
        <v>0</v>
      </c>
      <c r="AE906" s="5">
        <f t="shared" si="219"/>
        <v>190.8956451612903</v>
      </c>
    </row>
    <row r="907" spans="1:31" ht="12.75" customHeight="1" x14ac:dyDescent="0.35">
      <c r="A907" s="17" t="s">
        <v>2222</v>
      </c>
      <c r="B907" s="17" t="s">
        <v>2151</v>
      </c>
      <c r="C907" s="17" t="s">
        <v>2223</v>
      </c>
      <c r="D907" s="18">
        <v>44409</v>
      </c>
      <c r="E907" s="17" t="s">
        <v>118</v>
      </c>
      <c r="F907" s="19">
        <v>50</v>
      </c>
      <c r="G907" s="17">
        <v>48</v>
      </c>
      <c r="H907" s="17">
        <v>11</v>
      </c>
      <c r="I907" s="20">
        <f t="shared" si="212"/>
        <v>587</v>
      </c>
      <c r="J907" s="21">
        <v>3200</v>
      </c>
      <c r="K907" s="18">
        <v>44804</v>
      </c>
      <c r="L907" s="21">
        <v>69.33</v>
      </c>
      <c r="M907" s="21">
        <v>3130.67</v>
      </c>
      <c r="N907" s="21">
        <v>42.66</v>
      </c>
      <c r="O907" s="21">
        <f t="shared" si="213"/>
        <v>21.33</v>
      </c>
      <c r="P907" s="21">
        <v>64</v>
      </c>
      <c r="Q907" s="21">
        <v>3109.33</v>
      </c>
      <c r="S907" s="21">
        <f t="shared" si="217"/>
        <v>3173.33</v>
      </c>
      <c r="T907" s="19">
        <v>62.5</v>
      </c>
      <c r="U907" s="19">
        <f t="shared" si="214"/>
        <v>12.5</v>
      </c>
      <c r="V907" s="22">
        <f t="shared" si="215"/>
        <v>150</v>
      </c>
      <c r="W907" s="5">
        <f t="shared" si="218"/>
        <v>745</v>
      </c>
      <c r="X907" s="21">
        <f t="shared" si="221"/>
        <v>4.2595033557046982</v>
      </c>
      <c r="Y907" s="21">
        <f t="shared" si="220"/>
        <v>51.114040268456378</v>
      </c>
      <c r="Z907" s="21">
        <f t="shared" si="216"/>
        <v>3122.2159597315435</v>
      </c>
      <c r="AA907" s="21">
        <f t="shared" si="222"/>
        <v>12.885959731543608</v>
      </c>
      <c r="AC907" s="5">
        <v>51.114040268456378</v>
      </c>
      <c r="AD907" s="5">
        <v>0</v>
      </c>
      <c r="AE907" s="5">
        <f t="shared" si="219"/>
        <v>51.114040268456378</v>
      </c>
    </row>
    <row r="908" spans="1:31" ht="12.75" customHeight="1" x14ac:dyDescent="0.35">
      <c r="A908" s="17" t="s">
        <v>2224</v>
      </c>
      <c r="B908" s="17" t="s">
        <v>2151</v>
      </c>
      <c r="C908" s="17" t="s">
        <v>2189</v>
      </c>
      <c r="D908" s="18">
        <v>44409</v>
      </c>
      <c r="E908" s="17" t="s">
        <v>118</v>
      </c>
      <c r="F908" s="19">
        <v>50</v>
      </c>
      <c r="G908" s="17">
        <v>48</v>
      </c>
      <c r="H908" s="17">
        <v>11</v>
      </c>
      <c r="I908" s="20">
        <f t="shared" si="212"/>
        <v>587</v>
      </c>
      <c r="J908" s="21">
        <v>2773</v>
      </c>
      <c r="K908" s="18">
        <v>44804</v>
      </c>
      <c r="L908" s="21">
        <v>60.08</v>
      </c>
      <c r="M908" s="21">
        <v>2712.92</v>
      </c>
      <c r="N908" s="21">
        <v>36.97</v>
      </c>
      <c r="O908" s="21">
        <f t="shared" si="213"/>
        <v>18.484999999999999</v>
      </c>
      <c r="P908" s="21">
        <v>55.46</v>
      </c>
      <c r="Q908" s="21">
        <v>2694.43</v>
      </c>
      <c r="S908" s="21">
        <f t="shared" si="217"/>
        <v>2749.89</v>
      </c>
      <c r="T908" s="19">
        <v>62.5</v>
      </c>
      <c r="U908" s="19">
        <f t="shared" si="214"/>
        <v>12.5</v>
      </c>
      <c r="V908" s="22">
        <f t="shared" si="215"/>
        <v>150</v>
      </c>
      <c r="W908" s="5">
        <f t="shared" si="218"/>
        <v>745</v>
      </c>
      <c r="X908" s="21">
        <f t="shared" si="221"/>
        <v>3.6911275167785234</v>
      </c>
      <c r="Y908" s="21">
        <f t="shared" si="220"/>
        <v>44.293530201342278</v>
      </c>
      <c r="Z908" s="21">
        <f t="shared" si="216"/>
        <v>2705.5964697986574</v>
      </c>
      <c r="AA908" s="21">
        <f t="shared" si="222"/>
        <v>11.166469798657545</v>
      </c>
      <c r="AC908" s="5">
        <v>44.293530201342278</v>
      </c>
      <c r="AD908" s="5">
        <v>0</v>
      </c>
      <c r="AE908" s="5">
        <f t="shared" si="219"/>
        <v>44.293530201342278</v>
      </c>
    </row>
    <row r="909" spans="1:31" ht="12.75" customHeight="1" x14ac:dyDescent="0.35">
      <c r="A909" s="17" t="s">
        <v>2225</v>
      </c>
      <c r="B909" s="17" t="s">
        <v>2151</v>
      </c>
      <c r="C909" s="17" t="s">
        <v>2137</v>
      </c>
      <c r="D909" s="18">
        <v>44409</v>
      </c>
      <c r="E909" s="17" t="s">
        <v>118</v>
      </c>
      <c r="F909" s="19">
        <v>50</v>
      </c>
      <c r="G909" s="17">
        <v>48</v>
      </c>
      <c r="H909" s="17">
        <v>11</v>
      </c>
      <c r="I909" s="20">
        <f t="shared" si="212"/>
        <v>587</v>
      </c>
      <c r="J909" s="21">
        <v>14850</v>
      </c>
      <c r="K909" s="18">
        <v>44804</v>
      </c>
      <c r="L909" s="21">
        <v>321.75</v>
      </c>
      <c r="M909" s="21">
        <v>14528.25</v>
      </c>
      <c r="N909" s="21">
        <v>198</v>
      </c>
      <c r="O909" s="21">
        <f t="shared" si="213"/>
        <v>99</v>
      </c>
      <c r="P909" s="21">
        <v>297</v>
      </c>
      <c r="Q909" s="21">
        <v>14429.25</v>
      </c>
      <c r="S909" s="21">
        <f t="shared" si="217"/>
        <v>14726.25</v>
      </c>
      <c r="T909" s="19">
        <v>62.5</v>
      </c>
      <c r="U909" s="19">
        <f t="shared" si="214"/>
        <v>12.5</v>
      </c>
      <c r="V909" s="22">
        <f t="shared" si="215"/>
        <v>150</v>
      </c>
      <c r="W909" s="5">
        <f t="shared" si="218"/>
        <v>745</v>
      </c>
      <c r="X909" s="21">
        <f t="shared" si="221"/>
        <v>19.766778523489933</v>
      </c>
      <c r="Y909" s="21">
        <f t="shared" si="220"/>
        <v>237.20134228187919</v>
      </c>
      <c r="Z909" s="21">
        <f t="shared" si="216"/>
        <v>14489.04865771812</v>
      </c>
      <c r="AA909" s="21">
        <f t="shared" si="222"/>
        <v>59.798657718120012</v>
      </c>
      <c r="AC909" s="5">
        <v>237.20134228187919</v>
      </c>
      <c r="AD909" s="5">
        <v>0</v>
      </c>
      <c r="AE909" s="5">
        <f t="shared" si="219"/>
        <v>237.20134228187919</v>
      </c>
    </row>
    <row r="910" spans="1:31" ht="12.75" customHeight="1" x14ac:dyDescent="0.35">
      <c r="A910" s="17" t="s">
        <v>2226</v>
      </c>
      <c r="B910" s="17" t="s">
        <v>2134</v>
      </c>
      <c r="C910" s="17" t="s">
        <v>2216</v>
      </c>
      <c r="D910" s="18">
        <v>44470</v>
      </c>
      <c r="E910" s="17" t="s">
        <v>118</v>
      </c>
      <c r="F910" s="19">
        <v>50</v>
      </c>
      <c r="G910" s="17">
        <v>49</v>
      </c>
      <c r="H910" s="17">
        <v>1</v>
      </c>
      <c r="I910" s="20">
        <f t="shared" si="212"/>
        <v>589</v>
      </c>
      <c r="J910" s="21">
        <v>331961.3</v>
      </c>
      <c r="K910" s="18">
        <v>44804</v>
      </c>
      <c r="L910" s="21">
        <v>6085.96</v>
      </c>
      <c r="M910" s="21">
        <v>325875.34000000003</v>
      </c>
      <c r="N910" s="21">
        <v>4426.1499999999996</v>
      </c>
      <c r="O910" s="21">
        <f t="shared" si="213"/>
        <v>2213.0749999999998</v>
      </c>
      <c r="P910" s="21">
        <v>6639.23</v>
      </c>
      <c r="Q910" s="21">
        <v>323662.26</v>
      </c>
      <c r="S910" s="21">
        <f t="shared" si="217"/>
        <v>330301.49000000005</v>
      </c>
      <c r="T910" s="19">
        <v>62.5</v>
      </c>
      <c r="U910" s="19">
        <f t="shared" si="214"/>
        <v>12.5</v>
      </c>
      <c r="V910" s="22">
        <f t="shared" si="215"/>
        <v>150</v>
      </c>
      <c r="W910" s="5">
        <f t="shared" si="218"/>
        <v>747</v>
      </c>
      <c r="X910" s="21">
        <f t="shared" si="221"/>
        <v>442.17066934404289</v>
      </c>
      <c r="Y910" s="21">
        <f t="shared" si="220"/>
        <v>5306.0480321285149</v>
      </c>
      <c r="Z910" s="21">
        <f t="shared" si="216"/>
        <v>324995.44196787151</v>
      </c>
      <c r="AA910" s="21">
        <f t="shared" si="222"/>
        <v>1333.1819678714965</v>
      </c>
      <c r="AC910" s="5">
        <v>5306.0480321285149</v>
      </c>
      <c r="AD910" s="5">
        <v>0</v>
      </c>
      <c r="AE910" s="5">
        <f t="shared" si="219"/>
        <v>5306.0480321285149</v>
      </c>
    </row>
    <row r="911" spans="1:31" ht="12.75" customHeight="1" x14ac:dyDescent="0.35">
      <c r="A911" s="17" t="s">
        <v>2227</v>
      </c>
      <c r="B911" s="17" t="s">
        <v>2151</v>
      </c>
      <c r="C911" s="17" t="s">
        <v>2212</v>
      </c>
      <c r="D911" s="18">
        <v>44470</v>
      </c>
      <c r="E911" s="17" t="s">
        <v>118</v>
      </c>
      <c r="F911" s="19">
        <v>50</v>
      </c>
      <c r="G911" s="17">
        <v>49</v>
      </c>
      <c r="H911" s="17">
        <v>1</v>
      </c>
      <c r="I911" s="20">
        <f t="shared" si="212"/>
        <v>589</v>
      </c>
      <c r="J911" s="21">
        <v>5873.94</v>
      </c>
      <c r="K911" s="18">
        <v>44804</v>
      </c>
      <c r="L911" s="21">
        <v>107.69</v>
      </c>
      <c r="M911" s="21">
        <v>5766.25</v>
      </c>
      <c r="N911" s="21">
        <v>78.319999999999993</v>
      </c>
      <c r="O911" s="21">
        <f t="shared" si="213"/>
        <v>39.159999999999997</v>
      </c>
      <c r="P911" s="21">
        <v>117.48</v>
      </c>
      <c r="Q911" s="21">
        <v>5727.09</v>
      </c>
      <c r="S911" s="21">
        <f t="shared" si="217"/>
        <v>5844.57</v>
      </c>
      <c r="T911" s="19">
        <v>62.5</v>
      </c>
      <c r="U911" s="19">
        <f t="shared" si="214"/>
        <v>12.5</v>
      </c>
      <c r="V911" s="22">
        <f t="shared" si="215"/>
        <v>150</v>
      </c>
      <c r="W911" s="5">
        <f t="shared" si="218"/>
        <v>747</v>
      </c>
      <c r="X911" s="21">
        <f t="shared" si="221"/>
        <v>7.8240562248995982</v>
      </c>
      <c r="Y911" s="21">
        <f t="shared" si="220"/>
        <v>93.888674698795171</v>
      </c>
      <c r="Z911" s="21">
        <f t="shared" si="216"/>
        <v>5750.6813253012042</v>
      </c>
      <c r="AA911" s="21">
        <f t="shared" si="222"/>
        <v>23.591325301204051</v>
      </c>
      <c r="AC911" s="5">
        <v>93.888674698795171</v>
      </c>
      <c r="AD911" s="5">
        <v>0</v>
      </c>
      <c r="AE911" s="5">
        <f t="shared" si="219"/>
        <v>93.888674698795171</v>
      </c>
    </row>
    <row r="912" spans="1:31" ht="12.75" customHeight="1" x14ac:dyDescent="0.35">
      <c r="A912" s="17" t="s">
        <v>2228</v>
      </c>
      <c r="B912" s="17" t="s">
        <v>2151</v>
      </c>
      <c r="C912" s="17" t="s">
        <v>2093</v>
      </c>
      <c r="D912" s="18">
        <v>44470</v>
      </c>
      <c r="E912" s="17" t="s">
        <v>118</v>
      </c>
      <c r="F912" s="19">
        <v>50</v>
      </c>
      <c r="G912" s="17">
        <v>49</v>
      </c>
      <c r="H912" s="17">
        <v>1</v>
      </c>
      <c r="I912" s="20">
        <f t="shared" si="212"/>
        <v>589</v>
      </c>
      <c r="J912" s="21">
        <v>14677.87</v>
      </c>
      <c r="K912" s="18">
        <v>44804</v>
      </c>
      <c r="L912" s="21">
        <v>269.08999999999997</v>
      </c>
      <c r="M912" s="21">
        <v>14408.78</v>
      </c>
      <c r="N912" s="21">
        <v>195.7</v>
      </c>
      <c r="O912" s="21">
        <f t="shared" si="213"/>
        <v>97.85</v>
      </c>
      <c r="P912" s="21">
        <v>293.56</v>
      </c>
      <c r="Q912" s="21">
        <v>14310.92</v>
      </c>
      <c r="S912" s="21">
        <f t="shared" si="217"/>
        <v>14604.480000000001</v>
      </c>
      <c r="T912" s="19">
        <v>62.5</v>
      </c>
      <c r="U912" s="19">
        <f t="shared" si="214"/>
        <v>12.5</v>
      </c>
      <c r="V912" s="22">
        <f t="shared" si="215"/>
        <v>150</v>
      </c>
      <c r="W912" s="5">
        <f t="shared" si="218"/>
        <v>747</v>
      </c>
      <c r="X912" s="21">
        <f t="shared" si="221"/>
        <v>19.550843373493979</v>
      </c>
      <c r="Y912" s="21">
        <f t="shared" si="220"/>
        <v>234.61012048192777</v>
      </c>
      <c r="Z912" s="21">
        <f t="shared" si="216"/>
        <v>14369.869879518074</v>
      </c>
      <c r="AA912" s="21">
        <f t="shared" si="222"/>
        <v>58.949879518073431</v>
      </c>
      <c r="AC912" s="5">
        <v>234.61012048192777</v>
      </c>
      <c r="AD912" s="5">
        <v>0</v>
      </c>
      <c r="AE912" s="5">
        <f t="shared" si="219"/>
        <v>234.61012048192777</v>
      </c>
    </row>
    <row r="913" spans="1:31" ht="12.75" customHeight="1" x14ac:dyDescent="0.4">
      <c r="A913" s="17" t="s">
        <v>2229</v>
      </c>
      <c r="B913" s="17" t="s">
        <v>2134</v>
      </c>
      <c r="C913" s="17" t="s">
        <v>2216</v>
      </c>
      <c r="D913" s="18">
        <v>44562</v>
      </c>
      <c r="E913" s="17" t="s">
        <v>118</v>
      </c>
      <c r="F913" s="19">
        <v>50</v>
      </c>
      <c r="G913" s="17">
        <v>49</v>
      </c>
      <c r="H913" s="17">
        <v>4</v>
      </c>
      <c r="I913" s="20">
        <f t="shared" si="212"/>
        <v>592</v>
      </c>
      <c r="J913" s="21">
        <v>1025.32</v>
      </c>
      <c r="K913" s="18">
        <v>44804</v>
      </c>
      <c r="L913" s="21">
        <v>13.67</v>
      </c>
      <c r="M913" s="21">
        <v>1011.65</v>
      </c>
      <c r="N913" s="21">
        <v>13.67</v>
      </c>
      <c r="O913" s="32">
        <f t="shared" si="213"/>
        <v>6.835</v>
      </c>
      <c r="P913" s="21">
        <v>20.51</v>
      </c>
      <c r="Q913" s="21">
        <v>1004.81</v>
      </c>
      <c r="S913" s="21">
        <f t="shared" si="217"/>
        <v>1025.32</v>
      </c>
      <c r="T913" s="19">
        <v>62.5</v>
      </c>
      <c r="U913" s="19">
        <f t="shared" si="214"/>
        <v>12.5</v>
      </c>
      <c r="V913" s="22">
        <f t="shared" si="215"/>
        <v>150</v>
      </c>
      <c r="W913" s="23">
        <f t="shared" si="218"/>
        <v>750</v>
      </c>
      <c r="X913" s="21">
        <f t="shared" si="221"/>
        <v>1.3670933333333333</v>
      </c>
      <c r="Y913" s="32">
        <f>+X913*12</f>
        <v>16.40512</v>
      </c>
      <c r="Z913" s="21">
        <f t="shared" si="216"/>
        <v>1008.9148799999999</v>
      </c>
      <c r="AA913" s="21">
        <f>+Z913-Q913</f>
        <v>4.1048799999999801</v>
      </c>
      <c r="AC913" s="5">
        <v>16.40512</v>
      </c>
      <c r="AD913" s="5">
        <v>0</v>
      </c>
      <c r="AE913" s="5">
        <f t="shared" si="219"/>
        <v>16.40512</v>
      </c>
    </row>
    <row r="914" spans="1:31" ht="12.75" customHeight="1" x14ac:dyDescent="0.4">
      <c r="A914" s="17" t="s">
        <v>2230</v>
      </c>
      <c r="B914" s="17" t="s">
        <v>2134</v>
      </c>
      <c r="C914" s="17" t="s">
        <v>2212</v>
      </c>
      <c r="D914" s="18">
        <v>44562</v>
      </c>
      <c r="E914" s="17" t="s">
        <v>118</v>
      </c>
      <c r="F914" s="19">
        <v>50</v>
      </c>
      <c r="G914" s="17">
        <v>49</v>
      </c>
      <c r="H914" s="17">
        <v>4</v>
      </c>
      <c r="I914" s="20">
        <f t="shared" si="212"/>
        <v>592</v>
      </c>
      <c r="J914" s="21">
        <v>1027.6300000000001</v>
      </c>
      <c r="K914" s="18">
        <v>44804</v>
      </c>
      <c r="L914" s="21">
        <v>13.7</v>
      </c>
      <c r="M914" s="21">
        <v>1013.93</v>
      </c>
      <c r="N914" s="21">
        <v>13.7</v>
      </c>
      <c r="O914" s="32">
        <f t="shared" si="213"/>
        <v>6.85</v>
      </c>
      <c r="P914" s="21">
        <v>20.55</v>
      </c>
      <c r="Q914" s="21">
        <v>1007.08</v>
      </c>
      <c r="S914" s="21">
        <f t="shared" si="217"/>
        <v>1027.6299999999999</v>
      </c>
      <c r="T914" s="19">
        <v>62.5</v>
      </c>
      <c r="U914" s="19">
        <f t="shared" si="214"/>
        <v>12.5</v>
      </c>
      <c r="V914" s="22">
        <f t="shared" si="215"/>
        <v>150</v>
      </c>
      <c r="W914" s="23">
        <f t="shared" si="218"/>
        <v>750</v>
      </c>
      <c r="X914" s="21">
        <f t="shared" si="221"/>
        <v>1.3701733333333332</v>
      </c>
      <c r="Y914" s="32">
        <f t="shared" si="220"/>
        <v>16.442079999999997</v>
      </c>
      <c r="Z914" s="21">
        <f t="shared" si="216"/>
        <v>1011.1879199999998</v>
      </c>
      <c r="AA914" s="21">
        <f t="shared" ref="AA914:AA930" si="223">+Z914-Q914</f>
        <v>4.1079199999998082</v>
      </c>
      <c r="AC914" s="5">
        <v>16.442079999999997</v>
      </c>
      <c r="AD914" s="5">
        <v>0</v>
      </c>
      <c r="AE914" s="5">
        <f t="shared" si="219"/>
        <v>16.442079999999997</v>
      </c>
    </row>
    <row r="915" spans="1:31" ht="12.75" customHeight="1" x14ac:dyDescent="0.4">
      <c r="A915" s="17" t="s">
        <v>2231</v>
      </c>
      <c r="B915" s="17" t="s">
        <v>2134</v>
      </c>
      <c r="C915" s="17" t="s">
        <v>2232</v>
      </c>
      <c r="D915" s="18">
        <v>44562</v>
      </c>
      <c r="E915" s="17" t="s">
        <v>118</v>
      </c>
      <c r="F915" s="19">
        <v>50</v>
      </c>
      <c r="G915" s="17">
        <v>49</v>
      </c>
      <c r="H915" s="17">
        <v>4</v>
      </c>
      <c r="I915" s="20">
        <f t="shared" si="212"/>
        <v>592</v>
      </c>
      <c r="J915" s="21">
        <v>18350.38</v>
      </c>
      <c r="K915" s="18">
        <v>44804</v>
      </c>
      <c r="L915" s="21">
        <v>244.67</v>
      </c>
      <c r="M915" s="21">
        <v>18105.71</v>
      </c>
      <c r="N915" s="21">
        <v>244.67</v>
      </c>
      <c r="O915" s="32">
        <f t="shared" si="213"/>
        <v>122.33499999999999</v>
      </c>
      <c r="P915" s="21">
        <v>367.01</v>
      </c>
      <c r="Q915" s="21">
        <v>17983.37</v>
      </c>
      <c r="S915" s="21">
        <f t="shared" si="217"/>
        <v>18350.379999999997</v>
      </c>
      <c r="T915" s="19">
        <v>62.5</v>
      </c>
      <c r="U915" s="19">
        <f t="shared" si="214"/>
        <v>12.5</v>
      </c>
      <c r="V915" s="22">
        <f t="shared" si="215"/>
        <v>150</v>
      </c>
      <c r="W915" s="23">
        <f t="shared" si="218"/>
        <v>750</v>
      </c>
      <c r="X915" s="21">
        <f t="shared" si="221"/>
        <v>24.467173333333331</v>
      </c>
      <c r="Y915" s="32">
        <f t="shared" si="220"/>
        <v>293.60607999999996</v>
      </c>
      <c r="Z915" s="21">
        <f t="shared" si="216"/>
        <v>18056.773919999996</v>
      </c>
      <c r="AA915" s="21">
        <f t="shared" si="223"/>
        <v>73.403919999997015</v>
      </c>
      <c r="AC915" s="5">
        <v>293.60607999999996</v>
      </c>
      <c r="AD915" s="5">
        <v>0</v>
      </c>
      <c r="AE915" s="5">
        <f t="shared" si="219"/>
        <v>293.60607999999996</v>
      </c>
    </row>
    <row r="916" spans="1:31" ht="12.75" customHeight="1" x14ac:dyDescent="0.4">
      <c r="A916" s="17" t="s">
        <v>2233</v>
      </c>
      <c r="B916" s="17" t="s">
        <v>2134</v>
      </c>
      <c r="C916" s="17" t="s">
        <v>2234</v>
      </c>
      <c r="D916" s="18">
        <v>44562</v>
      </c>
      <c r="E916" s="17" t="s">
        <v>118</v>
      </c>
      <c r="F916" s="19">
        <v>50</v>
      </c>
      <c r="G916" s="17">
        <v>49</v>
      </c>
      <c r="H916" s="17">
        <v>4</v>
      </c>
      <c r="I916" s="20">
        <f t="shared" si="212"/>
        <v>592</v>
      </c>
      <c r="J916" s="21">
        <v>8080.81</v>
      </c>
      <c r="K916" s="18">
        <v>44804</v>
      </c>
      <c r="L916" s="21">
        <v>107.74</v>
      </c>
      <c r="M916" s="21">
        <v>7973.07</v>
      </c>
      <c r="N916" s="21">
        <v>107.74</v>
      </c>
      <c r="O916" s="32">
        <f t="shared" si="213"/>
        <v>53.87</v>
      </c>
      <c r="P916" s="21">
        <v>161.62</v>
      </c>
      <c r="Q916" s="21">
        <v>7919.19</v>
      </c>
      <c r="S916" s="21">
        <f t="shared" si="217"/>
        <v>8080.8099999999995</v>
      </c>
      <c r="T916" s="19">
        <v>62.5</v>
      </c>
      <c r="U916" s="19">
        <f t="shared" si="214"/>
        <v>12.5</v>
      </c>
      <c r="V916" s="22">
        <f t="shared" si="215"/>
        <v>150</v>
      </c>
      <c r="W916" s="23">
        <f t="shared" si="218"/>
        <v>750</v>
      </c>
      <c r="X916" s="21">
        <f t="shared" si="221"/>
        <v>10.774413333333333</v>
      </c>
      <c r="Y916" s="32">
        <f t="shared" si="220"/>
        <v>129.29295999999999</v>
      </c>
      <c r="Z916" s="21">
        <f t="shared" si="216"/>
        <v>7951.5170399999997</v>
      </c>
      <c r="AA916" s="21">
        <f t="shared" si="223"/>
        <v>32.327040000000125</v>
      </c>
      <c r="AC916" s="5">
        <v>129.29295999999999</v>
      </c>
      <c r="AD916" s="5">
        <v>0</v>
      </c>
      <c r="AE916" s="5">
        <f t="shared" si="219"/>
        <v>129.29295999999999</v>
      </c>
    </row>
    <row r="917" spans="1:31" ht="12.75" customHeight="1" x14ac:dyDescent="0.4">
      <c r="A917" s="17" t="s">
        <v>2235</v>
      </c>
      <c r="B917" s="17" t="s">
        <v>2134</v>
      </c>
      <c r="C917" s="17" t="s">
        <v>2236</v>
      </c>
      <c r="D917" s="18">
        <v>44562</v>
      </c>
      <c r="E917" s="17" t="s">
        <v>118</v>
      </c>
      <c r="F917" s="19">
        <v>50</v>
      </c>
      <c r="G917" s="17">
        <v>49</v>
      </c>
      <c r="H917" s="17">
        <v>4</v>
      </c>
      <c r="I917" s="20">
        <f t="shared" si="212"/>
        <v>592</v>
      </c>
      <c r="J917" s="21">
        <v>21859.84</v>
      </c>
      <c r="K917" s="18">
        <v>44804</v>
      </c>
      <c r="L917" s="21">
        <v>291.45999999999998</v>
      </c>
      <c r="M917" s="21">
        <v>21568.38</v>
      </c>
      <c r="N917" s="21">
        <v>291.45999999999998</v>
      </c>
      <c r="O917" s="32">
        <f t="shared" si="213"/>
        <v>145.72999999999999</v>
      </c>
      <c r="P917" s="21">
        <v>437.2</v>
      </c>
      <c r="Q917" s="21">
        <v>21422.639999999999</v>
      </c>
      <c r="S917" s="21">
        <f t="shared" si="217"/>
        <v>21859.84</v>
      </c>
      <c r="T917" s="19">
        <v>62.5</v>
      </c>
      <c r="U917" s="19">
        <f t="shared" si="214"/>
        <v>12.5</v>
      </c>
      <c r="V917" s="22">
        <f t="shared" si="215"/>
        <v>150</v>
      </c>
      <c r="W917" s="23">
        <f t="shared" si="218"/>
        <v>750</v>
      </c>
      <c r="X917" s="21">
        <f t="shared" si="221"/>
        <v>29.146453333333334</v>
      </c>
      <c r="Y917" s="32">
        <f t="shared" si="220"/>
        <v>349.75743999999997</v>
      </c>
      <c r="Z917" s="21">
        <f t="shared" si="216"/>
        <v>21510.082559999999</v>
      </c>
      <c r="AA917" s="21">
        <f t="shared" si="223"/>
        <v>87.442559999999503</v>
      </c>
      <c r="AC917" s="5">
        <v>349.75743999999997</v>
      </c>
      <c r="AD917" s="5">
        <v>0</v>
      </c>
      <c r="AE917" s="5">
        <f t="shared" si="219"/>
        <v>349.75743999999997</v>
      </c>
    </row>
    <row r="918" spans="1:31" ht="12.75" customHeight="1" x14ac:dyDescent="0.4">
      <c r="A918" s="17" t="s">
        <v>2237</v>
      </c>
      <c r="B918" s="17" t="s">
        <v>2134</v>
      </c>
      <c r="C918" s="17" t="s">
        <v>2238</v>
      </c>
      <c r="D918" s="18">
        <v>44562</v>
      </c>
      <c r="E918" s="17" t="s">
        <v>118</v>
      </c>
      <c r="F918" s="19">
        <v>50</v>
      </c>
      <c r="G918" s="17">
        <v>49</v>
      </c>
      <c r="H918" s="17">
        <v>4</v>
      </c>
      <c r="I918" s="20">
        <f t="shared" si="212"/>
        <v>592</v>
      </c>
      <c r="J918" s="21">
        <v>56928.66</v>
      </c>
      <c r="K918" s="18">
        <v>44804</v>
      </c>
      <c r="L918" s="21">
        <v>759.04</v>
      </c>
      <c r="M918" s="21">
        <v>56169.62</v>
      </c>
      <c r="N918" s="21">
        <v>759.04</v>
      </c>
      <c r="O918" s="32">
        <f t="shared" si="213"/>
        <v>379.52</v>
      </c>
      <c r="P918" s="21">
        <v>1138.57</v>
      </c>
      <c r="Q918" s="21">
        <v>55790.09</v>
      </c>
      <c r="S918" s="21">
        <f t="shared" si="217"/>
        <v>56928.66</v>
      </c>
      <c r="T918" s="19">
        <v>62.5</v>
      </c>
      <c r="U918" s="19">
        <f t="shared" si="214"/>
        <v>12.5</v>
      </c>
      <c r="V918" s="22">
        <f t="shared" si="215"/>
        <v>150</v>
      </c>
      <c r="W918" s="23">
        <f t="shared" si="218"/>
        <v>750</v>
      </c>
      <c r="X918" s="21">
        <f t="shared" si="221"/>
        <v>75.904880000000006</v>
      </c>
      <c r="Y918" s="32">
        <f t="shared" si="220"/>
        <v>910.85856000000013</v>
      </c>
      <c r="Z918" s="21">
        <f t="shared" si="216"/>
        <v>56017.801440000003</v>
      </c>
      <c r="AA918" s="21">
        <f t="shared" si="223"/>
        <v>227.71144000000641</v>
      </c>
      <c r="AC918" s="5">
        <v>910.85856000000013</v>
      </c>
      <c r="AD918" s="5">
        <v>0</v>
      </c>
      <c r="AE918" s="5">
        <f t="shared" si="219"/>
        <v>910.85856000000013</v>
      </c>
    </row>
    <row r="919" spans="1:31" ht="12.75" customHeight="1" x14ac:dyDescent="0.4">
      <c r="A919" s="17" t="s">
        <v>2239</v>
      </c>
      <c r="B919" s="17" t="s">
        <v>2134</v>
      </c>
      <c r="C919" s="17" t="s">
        <v>2240</v>
      </c>
      <c r="D919" s="18">
        <v>44652</v>
      </c>
      <c r="E919" s="17" t="s">
        <v>118</v>
      </c>
      <c r="F919" s="19">
        <v>50</v>
      </c>
      <c r="G919" s="17">
        <v>49</v>
      </c>
      <c r="H919" s="17">
        <v>7</v>
      </c>
      <c r="I919" s="20">
        <f t="shared" si="212"/>
        <v>595</v>
      </c>
      <c r="J919" s="21">
        <v>233.92</v>
      </c>
      <c r="K919" s="18">
        <v>44804</v>
      </c>
      <c r="L919" s="21">
        <v>1.95</v>
      </c>
      <c r="M919" s="21">
        <v>231.97</v>
      </c>
      <c r="N919" s="21">
        <v>1.95</v>
      </c>
      <c r="O919" s="32">
        <f>+N919/5*4</f>
        <v>1.56</v>
      </c>
      <c r="P919" s="21">
        <v>3.51</v>
      </c>
      <c r="Q919" s="21">
        <v>230.41</v>
      </c>
      <c r="S919" s="21">
        <f t="shared" si="217"/>
        <v>233.92</v>
      </c>
      <c r="T919" s="19">
        <v>62.5</v>
      </c>
      <c r="U919" s="19">
        <f t="shared" si="214"/>
        <v>12.5</v>
      </c>
      <c r="V919" s="22">
        <f t="shared" si="215"/>
        <v>150</v>
      </c>
      <c r="W919" s="23">
        <v>750</v>
      </c>
      <c r="X919" s="21">
        <f t="shared" si="221"/>
        <v>0.3118933333333333</v>
      </c>
      <c r="Y919" s="32">
        <f>+X919*9</f>
        <v>2.8070399999999998</v>
      </c>
      <c r="Z919" s="21">
        <f t="shared" si="216"/>
        <v>231.11295999999999</v>
      </c>
      <c r="AA919" s="21">
        <f t="shared" si="223"/>
        <v>0.70295999999999026</v>
      </c>
      <c r="AC919" s="5">
        <v>2.8070399999999998</v>
      </c>
      <c r="AD919" s="5">
        <v>0</v>
      </c>
      <c r="AE919" s="5">
        <f t="shared" si="219"/>
        <v>2.8070399999999998</v>
      </c>
    </row>
    <row r="920" spans="1:31" ht="12.75" customHeight="1" x14ac:dyDescent="0.4">
      <c r="A920" s="17" t="s">
        <v>2241</v>
      </c>
      <c r="B920" s="17" t="s">
        <v>2134</v>
      </c>
      <c r="C920" s="17" t="s">
        <v>2212</v>
      </c>
      <c r="D920" s="18">
        <v>44652</v>
      </c>
      <c r="E920" s="17" t="s">
        <v>118</v>
      </c>
      <c r="F920" s="19">
        <v>50</v>
      </c>
      <c r="G920" s="17">
        <v>49</v>
      </c>
      <c r="H920" s="17">
        <v>7</v>
      </c>
      <c r="I920" s="20">
        <f t="shared" si="212"/>
        <v>595</v>
      </c>
      <c r="J920" s="21">
        <v>2037.24</v>
      </c>
      <c r="K920" s="18">
        <v>44804</v>
      </c>
      <c r="L920" s="21">
        <v>16.97</v>
      </c>
      <c r="M920" s="21">
        <v>2020.27</v>
      </c>
      <c r="N920" s="21">
        <v>16.97</v>
      </c>
      <c r="O920" s="32">
        <f t="shared" ref="O920:O921" si="224">+N920/5*4</f>
        <v>13.575999999999999</v>
      </c>
      <c r="P920" s="21">
        <v>30.56</v>
      </c>
      <c r="Q920" s="21">
        <v>2006.68</v>
      </c>
      <c r="S920" s="21">
        <f t="shared" si="217"/>
        <v>2037.24</v>
      </c>
      <c r="T920" s="19">
        <v>62.5</v>
      </c>
      <c r="U920" s="19">
        <f t="shared" si="214"/>
        <v>12.5</v>
      </c>
      <c r="V920" s="22">
        <f t="shared" si="215"/>
        <v>150</v>
      </c>
      <c r="W920" s="23">
        <v>750</v>
      </c>
      <c r="X920" s="21">
        <f t="shared" si="221"/>
        <v>2.7163200000000001</v>
      </c>
      <c r="Y920" s="32">
        <f t="shared" ref="Y920:Y921" si="225">+X920*9</f>
        <v>24.44688</v>
      </c>
      <c r="Z920" s="21">
        <f t="shared" si="216"/>
        <v>2012.79312</v>
      </c>
      <c r="AA920" s="21">
        <f t="shared" si="223"/>
        <v>6.1131199999999808</v>
      </c>
      <c r="AC920" s="5">
        <v>24.44688</v>
      </c>
      <c r="AD920" s="5">
        <v>0</v>
      </c>
      <c r="AE920" s="5">
        <f t="shared" si="219"/>
        <v>24.44688</v>
      </c>
    </row>
    <row r="921" spans="1:31" ht="12.75" customHeight="1" x14ac:dyDescent="0.4">
      <c r="A921" s="17" t="s">
        <v>2242</v>
      </c>
      <c r="B921" s="17" t="s">
        <v>2134</v>
      </c>
      <c r="C921" s="17" t="s">
        <v>2243</v>
      </c>
      <c r="D921" s="18">
        <v>44652</v>
      </c>
      <c r="E921" s="17" t="s">
        <v>118</v>
      </c>
      <c r="F921" s="19">
        <v>50</v>
      </c>
      <c r="G921" s="17">
        <v>49</v>
      </c>
      <c r="H921" s="17">
        <v>7</v>
      </c>
      <c r="I921" s="20">
        <f t="shared" si="212"/>
        <v>595</v>
      </c>
      <c r="J921" s="21">
        <v>4763.13</v>
      </c>
      <c r="K921" s="18">
        <v>44804</v>
      </c>
      <c r="L921" s="21">
        <v>39.69</v>
      </c>
      <c r="M921" s="21">
        <v>4723.4399999999996</v>
      </c>
      <c r="N921" s="21">
        <v>39.69</v>
      </c>
      <c r="O921" s="32">
        <f t="shared" si="224"/>
        <v>31.751999999999999</v>
      </c>
      <c r="P921" s="21">
        <v>71.45</v>
      </c>
      <c r="Q921" s="21">
        <v>4691.68</v>
      </c>
      <c r="S921" s="21">
        <f t="shared" si="217"/>
        <v>4763.1299999999992</v>
      </c>
      <c r="T921" s="19">
        <v>62.5</v>
      </c>
      <c r="U921" s="19">
        <f t="shared" si="214"/>
        <v>12.5</v>
      </c>
      <c r="V921" s="22">
        <f t="shared" si="215"/>
        <v>150</v>
      </c>
      <c r="W921" s="23">
        <v>750</v>
      </c>
      <c r="X921" s="21">
        <f t="shared" si="221"/>
        <v>6.3508399999999989</v>
      </c>
      <c r="Y921" s="32">
        <f t="shared" si="225"/>
        <v>57.157559999999989</v>
      </c>
      <c r="Z921" s="21">
        <f t="shared" si="216"/>
        <v>4705.9724399999996</v>
      </c>
      <c r="AA921" s="21">
        <f t="shared" si="223"/>
        <v>14.29243999999926</v>
      </c>
      <c r="AC921" s="5">
        <v>57.157559999999989</v>
      </c>
      <c r="AD921" s="5">
        <v>0</v>
      </c>
      <c r="AE921" s="5">
        <f t="shared" si="219"/>
        <v>57.157559999999989</v>
      </c>
    </row>
    <row r="922" spans="1:31" ht="12.75" customHeight="1" x14ac:dyDescent="0.4">
      <c r="A922" s="17" t="s">
        <v>2244</v>
      </c>
      <c r="B922" s="17" t="s">
        <v>2134</v>
      </c>
      <c r="C922" s="17" t="s">
        <v>2223</v>
      </c>
      <c r="D922" s="18">
        <v>44682</v>
      </c>
      <c r="E922" s="17" t="s">
        <v>118</v>
      </c>
      <c r="F922" s="19">
        <v>50</v>
      </c>
      <c r="G922" s="17">
        <v>49</v>
      </c>
      <c r="H922" s="17">
        <v>8</v>
      </c>
      <c r="I922" s="20">
        <f t="shared" si="212"/>
        <v>596</v>
      </c>
      <c r="J922" s="21">
        <v>5000</v>
      </c>
      <c r="K922" s="18">
        <v>44804</v>
      </c>
      <c r="L922" s="21">
        <v>33.33</v>
      </c>
      <c r="M922" s="21">
        <v>4966.67</v>
      </c>
      <c r="N922" s="21">
        <v>33.33</v>
      </c>
      <c r="O922" s="32">
        <f>+N922/4*4</f>
        <v>33.33</v>
      </c>
      <c r="P922" s="21">
        <v>66.67</v>
      </c>
      <c r="Q922" s="21">
        <v>4933.33</v>
      </c>
      <c r="S922" s="21">
        <f t="shared" si="217"/>
        <v>5000</v>
      </c>
      <c r="T922" s="19">
        <v>62.5</v>
      </c>
      <c r="U922" s="19">
        <f t="shared" si="214"/>
        <v>12.5</v>
      </c>
      <c r="V922" s="22">
        <f t="shared" si="215"/>
        <v>150</v>
      </c>
      <c r="W922" s="23">
        <v>750</v>
      </c>
      <c r="X922" s="21">
        <f t="shared" si="221"/>
        <v>6.666666666666667</v>
      </c>
      <c r="Y922" s="32">
        <f>+X922*8</f>
        <v>53.333333333333336</v>
      </c>
      <c r="Z922" s="21">
        <f t="shared" si="216"/>
        <v>4946.666666666667</v>
      </c>
      <c r="AA922" s="21">
        <f t="shared" si="223"/>
        <v>13.336666666667043</v>
      </c>
      <c r="AC922" s="5">
        <v>53.333333333333336</v>
      </c>
      <c r="AD922" s="5">
        <v>0</v>
      </c>
      <c r="AE922" s="5">
        <f t="shared" si="219"/>
        <v>53.333333333333336</v>
      </c>
    </row>
    <row r="923" spans="1:31" ht="12.75" customHeight="1" x14ac:dyDescent="0.4">
      <c r="A923" s="17" t="s">
        <v>2245</v>
      </c>
      <c r="B923" s="17" t="s">
        <v>2134</v>
      </c>
      <c r="C923" s="17" t="s">
        <v>2189</v>
      </c>
      <c r="D923" s="18">
        <v>44682</v>
      </c>
      <c r="E923" s="17" t="s">
        <v>118</v>
      </c>
      <c r="F923" s="19">
        <v>50</v>
      </c>
      <c r="G923" s="17">
        <v>49</v>
      </c>
      <c r="H923" s="17">
        <v>8</v>
      </c>
      <c r="I923" s="20">
        <f t="shared" si="212"/>
        <v>596</v>
      </c>
      <c r="J923" s="21">
        <v>3200</v>
      </c>
      <c r="K923" s="18">
        <v>44804</v>
      </c>
      <c r="L923" s="21">
        <v>21.33</v>
      </c>
      <c r="M923" s="21">
        <v>3178.67</v>
      </c>
      <c r="N923" s="21">
        <v>21.33</v>
      </c>
      <c r="O923" s="32">
        <f>+N923/4*4</f>
        <v>21.33</v>
      </c>
      <c r="P923" s="21">
        <v>42.67</v>
      </c>
      <c r="Q923" s="21">
        <v>3157.33</v>
      </c>
      <c r="S923" s="21">
        <f t="shared" si="217"/>
        <v>3200</v>
      </c>
      <c r="T923" s="19">
        <v>62.5</v>
      </c>
      <c r="U923" s="19">
        <f t="shared" si="214"/>
        <v>12.5</v>
      </c>
      <c r="V923" s="22">
        <f t="shared" si="215"/>
        <v>150</v>
      </c>
      <c r="W923" s="23">
        <v>750</v>
      </c>
      <c r="X923" s="21">
        <f t="shared" si="221"/>
        <v>4.2666666666666666</v>
      </c>
      <c r="Y923" s="32">
        <f t="shared" ref="Y923:Y924" si="226">+X923*8</f>
        <v>34.133333333333333</v>
      </c>
      <c r="Z923" s="21">
        <f t="shared" si="216"/>
        <v>3165.8666666666668</v>
      </c>
      <c r="AA923" s="21">
        <f t="shared" si="223"/>
        <v>8.5366666666668607</v>
      </c>
      <c r="AC923" s="5">
        <v>34.133333333333333</v>
      </c>
      <c r="AD923" s="5">
        <v>0</v>
      </c>
      <c r="AE923" s="5">
        <f t="shared" si="219"/>
        <v>34.133333333333333</v>
      </c>
    </row>
    <row r="924" spans="1:31" ht="12.75" customHeight="1" x14ac:dyDescent="0.4">
      <c r="A924" s="17" t="s">
        <v>2246</v>
      </c>
      <c r="B924" s="17" t="s">
        <v>2134</v>
      </c>
      <c r="C924" s="17" t="s">
        <v>2137</v>
      </c>
      <c r="D924" s="18">
        <v>44682</v>
      </c>
      <c r="E924" s="17" t="s">
        <v>118</v>
      </c>
      <c r="F924" s="19">
        <v>50</v>
      </c>
      <c r="G924" s="17">
        <v>49</v>
      </c>
      <c r="H924" s="17">
        <v>8</v>
      </c>
      <c r="I924" s="20">
        <f t="shared" si="212"/>
        <v>596</v>
      </c>
      <c r="J924" s="21">
        <v>36000</v>
      </c>
      <c r="K924" s="18">
        <v>44804</v>
      </c>
      <c r="L924" s="21">
        <v>240</v>
      </c>
      <c r="M924" s="21">
        <v>35760</v>
      </c>
      <c r="N924" s="21">
        <v>240</v>
      </c>
      <c r="O924" s="32">
        <f>+N924/4*4</f>
        <v>240</v>
      </c>
      <c r="P924" s="21">
        <v>480</v>
      </c>
      <c r="Q924" s="21">
        <v>35520</v>
      </c>
      <c r="S924" s="21">
        <f t="shared" si="217"/>
        <v>36000</v>
      </c>
      <c r="T924" s="19">
        <v>62.5</v>
      </c>
      <c r="U924" s="19">
        <f t="shared" si="214"/>
        <v>12.5</v>
      </c>
      <c r="V924" s="22">
        <f t="shared" si="215"/>
        <v>150</v>
      </c>
      <c r="W924" s="23">
        <v>750</v>
      </c>
      <c r="X924" s="21">
        <f t="shared" si="221"/>
        <v>48</v>
      </c>
      <c r="Y924" s="32">
        <f t="shared" si="226"/>
        <v>384</v>
      </c>
      <c r="Z924" s="21">
        <f t="shared" si="216"/>
        <v>35616</v>
      </c>
      <c r="AA924" s="21">
        <f t="shared" si="223"/>
        <v>96</v>
      </c>
      <c r="AC924" s="5">
        <v>384</v>
      </c>
      <c r="AD924" s="5">
        <v>0</v>
      </c>
      <c r="AE924" s="5">
        <f t="shared" si="219"/>
        <v>384</v>
      </c>
    </row>
    <row r="925" spans="1:31" ht="12.75" customHeight="1" x14ac:dyDescent="0.4">
      <c r="A925" s="17" t="s">
        <v>2247</v>
      </c>
      <c r="B925" s="17" t="s">
        <v>2134</v>
      </c>
      <c r="C925" s="17" t="s">
        <v>2212</v>
      </c>
      <c r="D925" s="18">
        <v>44743</v>
      </c>
      <c r="E925" s="17" t="s">
        <v>118</v>
      </c>
      <c r="F925" s="19">
        <v>50</v>
      </c>
      <c r="G925" s="17">
        <v>49</v>
      </c>
      <c r="H925" s="17">
        <v>10</v>
      </c>
      <c r="I925" s="20">
        <f t="shared" si="212"/>
        <v>598</v>
      </c>
      <c r="J925" s="21">
        <v>350.86</v>
      </c>
      <c r="K925" s="18">
        <v>44804</v>
      </c>
      <c r="L925" s="21">
        <v>1.17</v>
      </c>
      <c r="M925" s="21">
        <v>349.69</v>
      </c>
      <c r="N925" s="21">
        <v>1.17</v>
      </c>
      <c r="O925" s="32">
        <f>+N925/2*4</f>
        <v>2.34</v>
      </c>
      <c r="P925" s="21">
        <v>3.51</v>
      </c>
      <c r="Q925" s="21">
        <v>347.35</v>
      </c>
      <c r="S925" s="21">
        <f t="shared" si="217"/>
        <v>350.86</v>
      </c>
      <c r="T925" s="19">
        <v>62.5</v>
      </c>
      <c r="U925" s="19">
        <f t="shared" si="214"/>
        <v>12.5</v>
      </c>
      <c r="V925" s="22">
        <f t="shared" si="215"/>
        <v>150</v>
      </c>
      <c r="W925" s="23">
        <v>750</v>
      </c>
      <c r="X925" s="21">
        <f t="shared" si="221"/>
        <v>0.46781333333333336</v>
      </c>
      <c r="Y925" s="32">
        <f>+X925*6</f>
        <v>2.80688</v>
      </c>
      <c r="Z925" s="21">
        <f t="shared" si="216"/>
        <v>348.05312000000004</v>
      </c>
      <c r="AA925" s="21">
        <f t="shared" si="223"/>
        <v>0.70312000000001262</v>
      </c>
      <c r="AC925" s="5">
        <v>2.80688</v>
      </c>
      <c r="AD925" s="5">
        <v>0</v>
      </c>
      <c r="AE925" s="5">
        <f t="shared" si="219"/>
        <v>2.80688</v>
      </c>
    </row>
    <row r="926" spans="1:31" ht="12.75" customHeight="1" x14ac:dyDescent="0.4">
      <c r="A926" s="17" t="s">
        <v>2248</v>
      </c>
      <c r="B926" s="17" t="s">
        <v>2134</v>
      </c>
      <c r="C926" s="17" t="s">
        <v>2249</v>
      </c>
      <c r="D926" s="18">
        <v>44743</v>
      </c>
      <c r="E926" s="17" t="s">
        <v>118</v>
      </c>
      <c r="F926" s="19">
        <v>50</v>
      </c>
      <c r="G926" s="17">
        <v>49</v>
      </c>
      <c r="H926" s="17">
        <v>10</v>
      </c>
      <c r="I926" s="20">
        <f t="shared" si="212"/>
        <v>598</v>
      </c>
      <c r="J926" s="21">
        <v>2057.9299999999998</v>
      </c>
      <c r="K926" s="18">
        <v>44804</v>
      </c>
      <c r="L926" s="21">
        <v>6.86</v>
      </c>
      <c r="M926" s="21">
        <v>2051.0700000000002</v>
      </c>
      <c r="N926" s="21">
        <v>6.86</v>
      </c>
      <c r="O926" s="32">
        <f>+N926/2*4</f>
        <v>13.72</v>
      </c>
      <c r="P926" s="21">
        <v>20.58</v>
      </c>
      <c r="Q926" s="21">
        <v>2037.35</v>
      </c>
      <c r="S926" s="21">
        <f t="shared" si="217"/>
        <v>2057.9300000000003</v>
      </c>
      <c r="T926" s="19">
        <v>62.5</v>
      </c>
      <c r="U926" s="19">
        <f t="shared" si="214"/>
        <v>12.5</v>
      </c>
      <c r="V926" s="22">
        <f t="shared" si="215"/>
        <v>150</v>
      </c>
      <c r="W926" s="23">
        <v>750</v>
      </c>
      <c r="X926" s="21">
        <f t="shared" si="221"/>
        <v>2.7439066666666672</v>
      </c>
      <c r="Y926" s="32">
        <f t="shared" ref="Y926:Y927" si="227">+X926*6</f>
        <v>16.463440000000002</v>
      </c>
      <c r="Z926" s="21">
        <f t="shared" si="216"/>
        <v>2041.4665600000003</v>
      </c>
      <c r="AA926" s="21">
        <f t="shared" si="223"/>
        <v>4.1165600000003906</v>
      </c>
      <c r="AC926" s="5">
        <v>16.463440000000002</v>
      </c>
      <c r="AD926" s="5">
        <v>0</v>
      </c>
      <c r="AE926" s="5">
        <f t="shared" si="219"/>
        <v>16.463440000000002</v>
      </c>
    </row>
    <row r="927" spans="1:31" ht="12.75" customHeight="1" x14ac:dyDescent="0.4">
      <c r="A927" s="17" t="s">
        <v>2250</v>
      </c>
      <c r="B927" s="17" t="s">
        <v>2134</v>
      </c>
      <c r="C927" s="17" t="s">
        <v>2251</v>
      </c>
      <c r="D927" s="18">
        <v>44743</v>
      </c>
      <c r="E927" s="17" t="s">
        <v>118</v>
      </c>
      <c r="F927" s="19">
        <v>50</v>
      </c>
      <c r="G927" s="17">
        <v>49</v>
      </c>
      <c r="H927" s="17">
        <v>10</v>
      </c>
      <c r="I927" s="20">
        <f t="shared" si="212"/>
        <v>598</v>
      </c>
      <c r="J927" s="21">
        <v>38114.629999999997</v>
      </c>
      <c r="K927" s="18">
        <v>44804</v>
      </c>
      <c r="L927" s="21">
        <v>127.05</v>
      </c>
      <c r="M927" s="21">
        <v>37987.58</v>
      </c>
      <c r="N927" s="21">
        <v>127.05</v>
      </c>
      <c r="O927" s="32">
        <f t="shared" ref="O927" si="228">+N927/2*4</f>
        <v>254.1</v>
      </c>
      <c r="P927" s="21">
        <v>381.15</v>
      </c>
      <c r="Q927" s="21">
        <v>37733.480000000003</v>
      </c>
      <c r="S927" s="21">
        <f t="shared" si="217"/>
        <v>38114.630000000005</v>
      </c>
      <c r="T927" s="19">
        <v>62.5</v>
      </c>
      <c r="U927" s="19">
        <f t="shared" si="214"/>
        <v>12.5</v>
      </c>
      <c r="V927" s="22">
        <f t="shared" si="215"/>
        <v>150</v>
      </c>
      <c r="W927" s="23">
        <v>750</v>
      </c>
      <c r="X927" s="21">
        <f t="shared" si="221"/>
        <v>50.819506666666676</v>
      </c>
      <c r="Y927" s="32">
        <f t="shared" si="227"/>
        <v>304.91704000000004</v>
      </c>
      <c r="Z927" s="21">
        <f t="shared" si="216"/>
        <v>37809.712960000004</v>
      </c>
      <c r="AA927" s="21">
        <f t="shared" si="223"/>
        <v>76.232960000001185</v>
      </c>
      <c r="AC927" s="5">
        <v>304.91704000000004</v>
      </c>
      <c r="AD927" s="5">
        <v>0</v>
      </c>
      <c r="AE927" s="5">
        <f t="shared" si="219"/>
        <v>304.91704000000004</v>
      </c>
    </row>
    <row r="928" spans="1:31" ht="12.75" customHeight="1" x14ac:dyDescent="0.4">
      <c r="A928" s="17" t="s">
        <v>2252</v>
      </c>
      <c r="B928" s="17" t="s">
        <v>2134</v>
      </c>
      <c r="C928" s="17" t="s">
        <v>2251</v>
      </c>
      <c r="D928" s="18">
        <v>44835</v>
      </c>
      <c r="E928" s="17" t="s">
        <v>118</v>
      </c>
      <c r="F928" s="19">
        <v>50</v>
      </c>
      <c r="G928" s="17">
        <v>49</v>
      </c>
      <c r="H928" s="17">
        <v>9</v>
      </c>
      <c r="I928" s="20">
        <f t="shared" si="212"/>
        <v>597</v>
      </c>
      <c r="J928" s="21">
        <v>12982.98</v>
      </c>
      <c r="K928" s="18">
        <v>44926</v>
      </c>
      <c r="L928" s="21">
        <v>64.92</v>
      </c>
      <c r="M928" s="21"/>
      <c r="N928" s="21"/>
      <c r="O928" s="21">
        <v>64.92</v>
      </c>
      <c r="P928" s="21">
        <v>64.92</v>
      </c>
      <c r="Q928" s="21">
        <v>12918.06</v>
      </c>
      <c r="S928" s="21">
        <f>+J928</f>
        <v>12982.98</v>
      </c>
      <c r="T928" s="19">
        <v>62.5</v>
      </c>
      <c r="U928" s="19">
        <f t="shared" si="214"/>
        <v>12.5</v>
      </c>
      <c r="V928" s="22">
        <f t="shared" si="215"/>
        <v>150</v>
      </c>
      <c r="W928" s="23">
        <v>750</v>
      </c>
      <c r="X928" s="21">
        <f t="shared" si="221"/>
        <v>17.310639999999999</v>
      </c>
      <c r="Y928" s="32">
        <f>+X928*3</f>
        <v>51.931919999999998</v>
      </c>
      <c r="Z928" s="21">
        <f t="shared" si="216"/>
        <v>12931.048079999999</v>
      </c>
      <c r="AA928" s="21">
        <f t="shared" si="223"/>
        <v>12.988079999999172</v>
      </c>
      <c r="AC928" s="5">
        <v>51.931919999999998</v>
      </c>
      <c r="AD928" s="5">
        <v>0</v>
      </c>
      <c r="AE928" s="5">
        <f t="shared" si="219"/>
        <v>51.931919999999998</v>
      </c>
    </row>
    <row r="929" spans="1:31" ht="12.75" customHeight="1" x14ac:dyDescent="0.4">
      <c r="A929" s="17" t="s">
        <v>2253</v>
      </c>
      <c r="B929" s="17" t="s">
        <v>2134</v>
      </c>
      <c r="C929" s="17" t="s">
        <v>2212</v>
      </c>
      <c r="D929" s="18">
        <v>44835</v>
      </c>
      <c r="E929" s="17" t="s">
        <v>118</v>
      </c>
      <c r="F929" s="19">
        <v>50</v>
      </c>
      <c r="G929" s="17">
        <v>49</v>
      </c>
      <c r="H929" s="17">
        <v>9</v>
      </c>
      <c r="I929" s="20">
        <f t="shared" si="212"/>
        <v>597</v>
      </c>
      <c r="J929" s="21">
        <v>657.3</v>
      </c>
      <c r="K929" s="18">
        <v>44926</v>
      </c>
      <c r="L929" s="21">
        <v>3.29</v>
      </c>
      <c r="M929" s="21"/>
      <c r="N929" s="21"/>
      <c r="O929" s="21">
        <v>3.29</v>
      </c>
      <c r="P929" s="21">
        <v>3.29</v>
      </c>
      <c r="Q929" s="21">
        <v>654.01</v>
      </c>
      <c r="S929" s="21">
        <f>+J929</f>
        <v>657.3</v>
      </c>
      <c r="T929" s="19">
        <v>62.5</v>
      </c>
      <c r="U929" s="19">
        <f t="shared" si="214"/>
        <v>12.5</v>
      </c>
      <c r="V929" s="22">
        <f t="shared" si="215"/>
        <v>150</v>
      </c>
      <c r="W929" s="23">
        <v>750</v>
      </c>
      <c r="X929" s="21">
        <f t="shared" si="221"/>
        <v>0.87639999999999996</v>
      </c>
      <c r="Y929" s="32">
        <f>+X929*3</f>
        <v>2.6292</v>
      </c>
      <c r="Z929" s="21">
        <f t="shared" si="216"/>
        <v>654.67079999999999</v>
      </c>
      <c r="AA929" s="21">
        <f t="shared" si="223"/>
        <v>0.66079999999999472</v>
      </c>
      <c r="AC929" s="5">
        <v>2.6292</v>
      </c>
      <c r="AD929" s="5">
        <v>0</v>
      </c>
      <c r="AE929" s="5">
        <f t="shared" si="219"/>
        <v>2.6292</v>
      </c>
    </row>
    <row r="930" spans="1:31" ht="12.75" customHeight="1" x14ac:dyDescent="0.4">
      <c r="A930" s="17" t="s">
        <v>2254</v>
      </c>
      <c r="B930" s="17" t="s">
        <v>2134</v>
      </c>
      <c r="C930" s="17" t="s">
        <v>2255</v>
      </c>
      <c r="D930" s="18">
        <v>44927</v>
      </c>
      <c r="E930" s="17" t="s">
        <v>118</v>
      </c>
      <c r="F930" s="19">
        <v>50</v>
      </c>
      <c r="G930" s="17">
        <v>50</v>
      </c>
      <c r="H930" s="17">
        <v>0</v>
      </c>
      <c r="I930" s="20">
        <f t="shared" si="212"/>
        <v>600</v>
      </c>
      <c r="J930" s="33">
        <v>19013.349999999999</v>
      </c>
      <c r="K930" s="18"/>
      <c r="L930" s="21"/>
      <c r="M930" s="21"/>
      <c r="N930" s="21"/>
      <c r="O930" s="21"/>
      <c r="P930" s="21"/>
      <c r="Q930" s="21">
        <f>+J930</f>
        <v>19013.349999999999</v>
      </c>
      <c r="S930" s="21">
        <f>+J930</f>
        <v>19013.349999999999</v>
      </c>
      <c r="T930" s="19">
        <v>62.5</v>
      </c>
      <c r="U930" s="19">
        <f t="shared" si="214"/>
        <v>12.5</v>
      </c>
      <c r="V930" s="22">
        <f t="shared" si="215"/>
        <v>150</v>
      </c>
      <c r="W930" s="23">
        <v>750</v>
      </c>
      <c r="X930" s="21">
        <f t="shared" si="221"/>
        <v>25.35113333333333</v>
      </c>
      <c r="Y930" s="32">
        <v>0</v>
      </c>
      <c r="Z930" s="21">
        <f t="shared" si="216"/>
        <v>19013.349999999999</v>
      </c>
      <c r="AA930" s="21">
        <f t="shared" si="223"/>
        <v>0</v>
      </c>
      <c r="AC930" s="5">
        <v>0</v>
      </c>
      <c r="AD930" s="5">
        <v>0</v>
      </c>
      <c r="AE930" s="5">
        <f t="shared" si="219"/>
        <v>0</v>
      </c>
    </row>
    <row r="931" spans="1:31" ht="12.75" customHeight="1" x14ac:dyDescent="0.4">
      <c r="A931" s="17" t="s">
        <v>354</v>
      </c>
      <c r="J931" s="32">
        <f>SUM(J165:J930)+22</f>
        <v>16005476.950000016</v>
      </c>
      <c r="L931" s="21"/>
      <c r="M931" s="21"/>
      <c r="P931" s="5">
        <f>SUM(P165:P930)</f>
        <v>310880.65000000008</v>
      </c>
      <c r="Q931" s="23">
        <f>SUM(Q165:Q930)</f>
        <v>11088082.159999998</v>
      </c>
      <c r="S931" s="5">
        <f>SUM(S165:S930)</f>
        <v>11398962.810000006</v>
      </c>
      <c r="T931" s="3"/>
      <c r="U931" s="3"/>
      <c r="V931" s="4"/>
      <c r="X931" s="5">
        <f>SUM(X165:X930)</f>
        <v>18422.57183170092</v>
      </c>
      <c r="Y931" s="5">
        <f>SUM(Y165:Y930)</f>
        <v>220127.90716707759</v>
      </c>
      <c r="Z931" s="5">
        <f>SUM(Z165:Z930)</f>
        <v>11178834.90283292</v>
      </c>
      <c r="AA931" s="5">
        <f>SUM(AA165:AA930)</f>
        <v>90752.742832922493</v>
      </c>
      <c r="AC931" s="5">
        <f>SUM(AC165:AC930)-1</f>
        <v>220126.90716707759</v>
      </c>
      <c r="AD931" s="5">
        <f>SUM(AD165:AD930)</f>
        <v>0</v>
      </c>
      <c r="AE931" s="5">
        <f>SUM(AE165:AE930)-1</f>
        <v>220126.90716707759</v>
      </c>
    </row>
    <row r="932" spans="1:31" ht="12.75" customHeight="1" x14ac:dyDescent="0.35">
      <c r="A932" s="17" t="s">
        <v>69</v>
      </c>
      <c r="J932" s="21">
        <v>0</v>
      </c>
      <c r="L932" s="21"/>
      <c r="M932" s="21"/>
      <c r="T932" s="3"/>
      <c r="U932" s="3"/>
      <c r="V932" s="4"/>
      <c r="X932" s="5"/>
      <c r="Y932" s="5"/>
      <c r="Z932" s="5"/>
      <c r="AA932" s="5"/>
    </row>
    <row r="933" spans="1:31" ht="12.75" customHeight="1" x14ac:dyDescent="0.35">
      <c r="A933" s="17" t="s">
        <v>70</v>
      </c>
      <c r="T933" s="3"/>
      <c r="U933" s="3"/>
      <c r="V933" s="4"/>
      <c r="X933" s="5"/>
      <c r="Y933" s="5"/>
      <c r="Z933" s="5"/>
      <c r="AA933" s="5"/>
    </row>
    <row r="934" spans="1:31" ht="12.75" customHeight="1" x14ac:dyDescent="0.35">
      <c r="A934" s="17" t="s">
        <v>71</v>
      </c>
      <c r="J934" s="21">
        <f>+J931</f>
        <v>16005476.950000016</v>
      </c>
      <c r="L934" s="21"/>
      <c r="M934" s="21"/>
      <c r="T934" s="3"/>
      <c r="U934" s="3"/>
      <c r="V934" s="4"/>
      <c r="X934" s="5"/>
      <c r="Y934" s="5"/>
      <c r="Z934" s="5"/>
      <c r="AA934" s="5"/>
    </row>
    <row r="935" spans="1:31" ht="12.75" customHeight="1" x14ac:dyDescent="0.35">
      <c r="A935" s="17" t="s">
        <v>2256</v>
      </c>
      <c r="T935" s="3"/>
      <c r="U935" s="3"/>
      <c r="V935" s="4"/>
      <c r="X935" s="5"/>
      <c r="Y935" s="5"/>
      <c r="Z935" s="5"/>
      <c r="AA935" s="5"/>
    </row>
    <row r="936" spans="1:31" ht="12.75" customHeight="1" x14ac:dyDescent="0.35">
      <c r="A936" s="17" t="s">
        <v>73</v>
      </c>
      <c r="T936" s="3"/>
      <c r="U936" s="3"/>
      <c r="V936" s="4"/>
      <c r="X936" s="5"/>
      <c r="Y936" s="5"/>
      <c r="Z936" s="5"/>
      <c r="AA936" s="5"/>
    </row>
    <row r="937" spans="1:31" ht="12.75" customHeight="1" x14ac:dyDescent="0.35">
      <c r="A937" s="17" t="s">
        <v>2257</v>
      </c>
      <c r="T937" s="3"/>
      <c r="U937" s="3"/>
      <c r="V937" s="4"/>
      <c r="X937" s="5"/>
      <c r="Y937" s="5"/>
      <c r="Z937" s="5"/>
      <c r="AA937" s="5"/>
    </row>
    <row r="938" spans="1:31" ht="12.75" customHeight="1" x14ac:dyDescent="0.4">
      <c r="A938" s="17" t="s">
        <v>2258</v>
      </c>
      <c r="B938" s="17" t="s">
        <v>2259</v>
      </c>
      <c r="C938" s="17" t="s">
        <v>2260</v>
      </c>
      <c r="D938" s="18">
        <v>35611</v>
      </c>
      <c r="E938" s="17" t="s">
        <v>118</v>
      </c>
      <c r="F938" s="19">
        <v>15</v>
      </c>
      <c r="G938" s="17">
        <v>0</v>
      </c>
      <c r="H938" s="17">
        <v>0</v>
      </c>
      <c r="I938" s="20">
        <f t="shared" ref="I938:I956" si="229">(G938*12)+H938</f>
        <v>0</v>
      </c>
      <c r="J938" s="21">
        <v>191355.24</v>
      </c>
      <c r="K938" s="18">
        <v>44804</v>
      </c>
      <c r="L938" s="21">
        <v>167116.95000000001</v>
      </c>
      <c r="M938" s="21">
        <v>24238.29</v>
      </c>
      <c r="N938" s="21">
        <v>0</v>
      </c>
      <c r="O938" s="21">
        <f t="shared" ref="O938:O954" si="230">+N938/8*4</f>
        <v>0</v>
      </c>
      <c r="P938" s="21">
        <f t="shared" ref="P938:P955" si="231">+N938+O938</f>
        <v>0</v>
      </c>
      <c r="Q938" s="21">
        <f t="shared" ref="Q938:Q954" si="232">+M938-O938</f>
        <v>24238.29</v>
      </c>
      <c r="S938" s="21">
        <f t="shared" ref="S938:S955" si="233">+M938+N938</f>
        <v>24238.29</v>
      </c>
      <c r="T938" s="19">
        <v>10</v>
      </c>
      <c r="U938" s="19">
        <f t="shared" ref="U938:U956" si="234">+T938-F938</f>
        <v>-5</v>
      </c>
      <c r="V938" s="22">
        <f t="shared" ref="V938:V956" si="235">+U938*12</f>
        <v>-60</v>
      </c>
      <c r="W938" s="23">
        <f>+I938+8+V938</f>
        <v>-52</v>
      </c>
      <c r="X938" s="21">
        <v>0</v>
      </c>
      <c r="Y938" s="21">
        <f>+X938*12</f>
        <v>0</v>
      </c>
      <c r="Z938" s="21">
        <v>0</v>
      </c>
      <c r="AA938" s="21">
        <f>+Z938-Q938</f>
        <v>-24238.29</v>
      </c>
      <c r="AC938" s="5">
        <v>0</v>
      </c>
      <c r="AD938" s="5">
        <v>24238.29</v>
      </c>
      <c r="AE938" s="5">
        <f>+AC938+AD938</f>
        <v>24238.29</v>
      </c>
    </row>
    <row r="939" spans="1:31" ht="12.75" customHeight="1" x14ac:dyDescent="0.4">
      <c r="A939" s="17" t="s">
        <v>2261</v>
      </c>
      <c r="B939" s="17" t="s">
        <v>2262</v>
      </c>
      <c r="C939" s="17" t="s">
        <v>2260</v>
      </c>
      <c r="D939" s="18">
        <v>35976</v>
      </c>
      <c r="E939" s="17" t="s">
        <v>118</v>
      </c>
      <c r="F939" s="19">
        <v>15</v>
      </c>
      <c r="G939" s="17">
        <v>0</v>
      </c>
      <c r="H939" s="17">
        <v>0</v>
      </c>
      <c r="I939" s="20">
        <f t="shared" si="229"/>
        <v>0</v>
      </c>
      <c r="J939" s="21">
        <v>8349.23</v>
      </c>
      <c r="K939" s="18">
        <v>44804</v>
      </c>
      <c r="L939" s="21">
        <v>7681.35</v>
      </c>
      <c r="M939" s="21">
        <v>667.88</v>
      </c>
      <c r="N939" s="21">
        <v>0</v>
      </c>
      <c r="O939" s="21">
        <f t="shared" si="230"/>
        <v>0</v>
      </c>
      <c r="P939" s="21">
        <f t="shared" si="231"/>
        <v>0</v>
      </c>
      <c r="Q939" s="21">
        <f t="shared" si="232"/>
        <v>667.88</v>
      </c>
      <c r="S939" s="21">
        <f t="shared" si="233"/>
        <v>667.88</v>
      </c>
      <c r="T939" s="19">
        <v>10</v>
      </c>
      <c r="U939" s="19">
        <f t="shared" si="234"/>
        <v>-5</v>
      </c>
      <c r="V939" s="22">
        <f t="shared" si="235"/>
        <v>-60</v>
      </c>
      <c r="W939" s="23">
        <f t="shared" ref="W939:W954" si="236">+I939+8+V939</f>
        <v>-52</v>
      </c>
      <c r="X939" s="21">
        <v>0</v>
      </c>
      <c r="Y939" s="21">
        <f t="shared" ref="Y939:Y950" si="237">+X939*12</f>
        <v>0</v>
      </c>
      <c r="Z939" s="21">
        <v>0</v>
      </c>
      <c r="AA939" s="21">
        <f>+Z939-Q939</f>
        <v>-667.88</v>
      </c>
      <c r="AC939" s="5">
        <v>0</v>
      </c>
      <c r="AD939" s="5">
        <v>667.88</v>
      </c>
      <c r="AE939" s="5">
        <f t="shared" ref="AE939:AE956" si="238">+AC939+AD939</f>
        <v>667.88</v>
      </c>
    </row>
    <row r="940" spans="1:31" ht="12.75" customHeight="1" x14ac:dyDescent="0.4">
      <c r="A940" s="17" t="s">
        <v>2263</v>
      </c>
      <c r="B940" s="17" t="s">
        <v>2264</v>
      </c>
      <c r="C940" s="17" t="s">
        <v>2265</v>
      </c>
      <c r="D940" s="18">
        <v>36342</v>
      </c>
      <c r="E940" s="17" t="s">
        <v>118</v>
      </c>
      <c r="F940" s="19">
        <v>15</v>
      </c>
      <c r="G940" s="17">
        <v>0</v>
      </c>
      <c r="H940" s="17">
        <v>0</v>
      </c>
      <c r="I940" s="20">
        <f t="shared" si="229"/>
        <v>0</v>
      </c>
      <c r="J940" s="21">
        <v>439.25</v>
      </c>
      <c r="K940" s="18">
        <v>44804</v>
      </c>
      <c r="L940" s="21">
        <v>439.25</v>
      </c>
      <c r="M940" s="21">
        <v>0</v>
      </c>
      <c r="N940" s="21">
        <v>0</v>
      </c>
      <c r="O940" s="21">
        <f t="shared" si="230"/>
        <v>0</v>
      </c>
      <c r="P940" s="21">
        <f t="shared" si="231"/>
        <v>0</v>
      </c>
      <c r="Q940" s="21">
        <f t="shared" si="232"/>
        <v>0</v>
      </c>
      <c r="S940" s="21">
        <f t="shared" si="233"/>
        <v>0</v>
      </c>
      <c r="T940" s="19">
        <v>10</v>
      </c>
      <c r="U940" s="19">
        <f t="shared" si="234"/>
        <v>-5</v>
      </c>
      <c r="V940" s="22">
        <f t="shared" si="235"/>
        <v>-60</v>
      </c>
      <c r="W940" s="23">
        <f t="shared" si="236"/>
        <v>-52</v>
      </c>
      <c r="X940" s="21">
        <v>0</v>
      </c>
      <c r="Y940" s="21">
        <f t="shared" si="237"/>
        <v>0</v>
      </c>
      <c r="Z940" s="21">
        <f t="shared" ref="Z940" si="239">+S940-Y940</f>
        <v>0</v>
      </c>
      <c r="AA940" s="21">
        <f t="shared" ref="AA940:AA950" si="240">+Z940-Q940</f>
        <v>0</v>
      </c>
      <c r="AC940" s="5">
        <v>0</v>
      </c>
      <c r="AD940" s="5">
        <v>0</v>
      </c>
      <c r="AE940" s="5">
        <f t="shared" si="238"/>
        <v>0</v>
      </c>
    </row>
    <row r="941" spans="1:31" ht="12.75" customHeight="1" x14ac:dyDescent="0.4">
      <c r="A941" s="17" t="s">
        <v>2266</v>
      </c>
      <c r="B941" s="17" t="s">
        <v>2267</v>
      </c>
      <c r="C941" s="17" t="s">
        <v>2268</v>
      </c>
      <c r="D941" s="18">
        <v>36708</v>
      </c>
      <c r="E941" s="17" t="s">
        <v>118</v>
      </c>
      <c r="F941" s="19">
        <v>15</v>
      </c>
      <c r="G941" s="17">
        <v>0</v>
      </c>
      <c r="H941" s="17">
        <v>0</v>
      </c>
      <c r="I941" s="20">
        <f t="shared" si="229"/>
        <v>0</v>
      </c>
      <c r="J941" s="21">
        <v>11284.68</v>
      </c>
      <c r="K941" s="18">
        <v>44804</v>
      </c>
      <c r="L941" s="21">
        <v>10908.5</v>
      </c>
      <c r="M941" s="21">
        <v>376.18</v>
      </c>
      <c r="N941" s="21">
        <v>0</v>
      </c>
      <c r="O941" s="21">
        <f t="shared" si="230"/>
        <v>0</v>
      </c>
      <c r="P941" s="21">
        <f t="shared" si="231"/>
        <v>0</v>
      </c>
      <c r="Q941" s="21">
        <f t="shared" si="232"/>
        <v>376.18</v>
      </c>
      <c r="S941" s="21">
        <f t="shared" si="233"/>
        <v>376.18</v>
      </c>
      <c r="T941" s="19">
        <v>10</v>
      </c>
      <c r="U941" s="19">
        <f t="shared" si="234"/>
        <v>-5</v>
      </c>
      <c r="V941" s="22">
        <f t="shared" si="235"/>
        <v>-60</v>
      </c>
      <c r="W941" s="23">
        <f t="shared" si="236"/>
        <v>-52</v>
      </c>
      <c r="X941" s="21">
        <v>0</v>
      </c>
      <c r="Y941" s="21">
        <f t="shared" si="237"/>
        <v>0</v>
      </c>
      <c r="Z941" s="21">
        <v>0</v>
      </c>
      <c r="AA941" s="21">
        <f t="shared" si="240"/>
        <v>-376.18</v>
      </c>
      <c r="AC941" s="5">
        <v>0</v>
      </c>
      <c r="AD941" s="5">
        <v>376.18</v>
      </c>
      <c r="AE941" s="5">
        <f t="shared" si="238"/>
        <v>376.18</v>
      </c>
    </row>
    <row r="942" spans="1:31" ht="12.75" customHeight="1" x14ac:dyDescent="0.4">
      <c r="A942" s="17" t="s">
        <v>2269</v>
      </c>
      <c r="B942" s="17" t="s">
        <v>2270</v>
      </c>
      <c r="C942" s="17" t="s">
        <v>2271</v>
      </c>
      <c r="D942" s="18">
        <v>36708</v>
      </c>
      <c r="E942" s="17" t="s">
        <v>118</v>
      </c>
      <c r="F942" s="19">
        <v>15</v>
      </c>
      <c r="G942" s="17">
        <v>0</v>
      </c>
      <c r="H942" s="17">
        <v>0</v>
      </c>
      <c r="I942" s="20">
        <f t="shared" si="229"/>
        <v>0</v>
      </c>
      <c r="J942" s="21">
        <v>-5327.42</v>
      </c>
      <c r="K942" s="18">
        <v>44804</v>
      </c>
      <c r="L942" s="21">
        <v>-5327.42</v>
      </c>
      <c r="M942" s="21">
        <v>0</v>
      </c>
      <c r="N942" s="21">
        <v>0</v>
      </c>
      <c r="O942" s="21">
        <f t="shared" si="230"/>
        <v>0</v>
      </c>
      <c r="P942" s="21">
        <f t="shared" si="231"/>
        <v>0</v>
      </c>
      <c r="Q942" s="21">
        <f t="shared" si="232"/>
        <v>0</v>
      </c>
      <c r="S942" s="21">
        <f t="shared" si="233"/>
        <v>0</v>
      </c>
      <c r="T942" s="19">
        <v>10</v>
      </c>
      <c r="U942" s="19">
        <f t="shared" si="234"/>
        <v>-5</v>
      </c>
      <c r="V942" s="22">
        <f t="shared" si="235"/>
        <v>-60</v>
      </c>
      <c r="W942" s="23">
        <f t="shared" si="236"/>
        <v>-52</v>
      </c>
      <c r="X942" s="21">
        <v>0</v>
      </c>
      <c r="Y942" s="21">
        <f t="shared" si="237"/>
        <v>0</v>
      </c>
      <c r="Z942" s="21">
        <f t="shared" ref="Z942:Z950" si="241">+S942-Y942</f>
        <v>0</v>
      </c>
      <c r="AA942" s="21">
        <f t="shared" si="240"/>
        <v>0</v>
      </c>
      <c r="AC942" s="5">
        <v>0</v>
      </c>
      <c r="AD942" s="5">
        <v>0</v>
      </c>
      <c r="AE942" s="5">
        <f t="shared" si="238"/>
        <v>0</v>
      </c>
    </row>
    <row r="943" spans="1:31" ht="12.75" customHeight="1" x14ac:dyDescent="0.4">
      <c r="A943" s="17" t="s">
        <v>2272</v>
      </c>
      <c r="B943" s="17" t="s">
        <v>2273</v>
      </c>
      <c r="C943" s="17" t="s">
        <v>2274</v>
      </c>
      <c r="D943" s="18">
        <v>36708</v>
      </c>
      <c r="E943" s="17" t="s">
        <v>118</v>
      </c>
      <c r="F943" s="19">
        <v>15</v>
      </c>
      <c r="G943" s="17">
        <v>0</v>
      </c>
      <c r="H943" s="17">
        <v>0</v>
      </c>
      <c r="I943" s="20">
        <f t="shared" si="229"/>
        <v>0</v>
      </c>
      <c r="J943" s="21">
        <v>-1050</v>
      </c>
      <c r="K943" s="18">
        <v>44804</v>
      </c>
      <c r="L943" s="21">
        <v>-1050</v>
      </c>
      <c r="M943" s="21">
        <v>0</v>
      </c>
      <c r="N943" s="21">
        <v>0</v>
      </c>
      <c r="O943" s="21">
        <f t="shared" si="230"/>
        <v>0</v>
      </c>
      <c r="P943" s="21">
        <f t="shared" si="231"/>
        <v>0</v>
      </c>
      <c r="Q943" s="21">
        <f t="shared" si="232"/>
        <v>0</v>
      </c>
      <c r="S943" s="21">
        <f t="shared" si="233"/>
        <v>0</v>
      </c>
      <c r="T943" s="19">
        <v>10</v>
      </c>
      <c r="U943" s="19">
        <f t="shared" si="234"/>
        <v>-5</v>
      </c>
      <c r="V943" s="22">
        <f t="shared" si="235"/>
        <v>-60</v>
      </c>
      <c r="W943" s="23">
        <f t="shared" si="236"/>
        <v>-52</v>
      </c>
      <c r="X943" s="21">
        <v>0</v>
      </c>
      <c r="Y943" s="21">
        <f t="shared" si="237"/>
        <v>0</v>
      </c>
      <c r="Z943" s="21">
        <f t="shared" si="241"/>
        <v>0</v>
      </c>
      <c r="AA943" s="21">
        <f t="shared" si="240"/>
        <v>0</v>
      </c>
      <c r="AC943" s="5">
        <v>0</v>
      </c>
      <c r="AD943" s="5">
        <v>0</v>
      </c>
      <c r="AE943" s="5">
        <f t="shared" si="238"/>
        <v>0</v>
      </c>
    </row>
    <row r="944" spans="1:31" ht="12.75" customHeight="1" x14ac:dyDescent="0.4">
      <c r="A944" s="17" t="s">
        <v>2275</v>
      </c>
      <c r="B944" s="17" t="s">
        <v>2276</v>
      </c>
      <c r="C944" s="17" t="s">
        <v>2277</v>
      </c>
      <c r="D944" s="18">
        <v>36708</v>
      </c>
      <c r="E944" s="17" t="s">
        <v>118</v>
      </c>
      <c r="F944" s="19">
        <v>15</v>
      </c>
      <c r="G944" s="17">
        <v>0</v>
      </c>
      <c r="H944" s="17">
        <v>0</v>
      </c>
      <c r="I944" s="20">
        <f t="shared" si="229"/>
        <v>0</v>
      </c>
      <c r="J944" s="21">
        <v>-8946.7800000000007</v>
      </c>
      <c r="K944" s="18">
        <v>44804</v>
      </c>
      <c r="L944" s="21">
        <v>-8946.7800000000007</v>
      </c>
      <c r="M944" s="21">
        <v>0</v>
      </c>
      <c r="N944" s="21">
        <v>0</v>
      </c>
      <c r="O944" s="21">
        <f t="shared" si="230"/>
        <v>0</v>
      </c>
      <c r="P944" s="21">
        <f t="shared" si="231"/>
        <v>0</v>
      </c>
      <c r="Q944" s="21">
        <f t="shared" si="232"/>
        <v>0</v>
      </c>
      <c r="S944" s="21">
        <f t="shared" si="233"/>
        <v>0</v>
      </c>
      <c r="T944" s="19">
        <v>10</v>
      </c>
      <c r="U944" s="19">
        <f t="shared" si="234"/>
        <v>-5</v>
      </c>
      <c r="V944" s="22">
        <f t="shared" si="235"/>
        <v>-60</v>
      </c>
      <c r="W944" s="23">
        <f t="shared" si="236"/>
        <v>-52</v>
      </c>
      <c r="X944" s="21">
        <v>0</v>
      </c>
      <c r="Y944" s="21">
        <f t="shared" si="237"/>
        <v>0</v>
      </c>
      <c r="Z944" s="21">
        <f t="shared" si="241"/>
        <v>0</v>
      </c>
      <c r="AA944" s="21">
        <f t="shared" si="240"/>
        <v>0</v>
      </c>
      <c r="AC944" s="5">
        <v>0</v>
      </c>
      <c r="AD944" s="5">
        <v>0</v>
      </c>
      <c r="AE944" s="5">
        <f t="shared" si="238"/>
        <v>0</v>
      </c>
    </row>
    <row r="945" spans="1:31" ht="12.75" customHeight="1" x14ac:dyDescent="0.4">
      <c r="A945" s="17" t="s">
        <v>2278</v>
      </c>
      <c r="B945" s="17" t="s">
        <v>2279</v>
      </c>
      <c r="C945" s="17" t="s">
        <v>2280</v>
      </c>
      <c r="D945" s="18">
        <v>37500</v>
      </c>
      <c r="E945" s="17" t="s">
        <v>118</v>
      </c>
      <c r="F945" s="19">
        <v>15</v>
      </c>
      <c r="G945" s="17">
        <v>0</v>
      </c>
      <c r="H945" s="17">
        <v>0</v>
      </c>
      <c r="I945" s="20">
        <f t="shared" si="229"/>
        <v>0</v>
      </c>
      <c r="J945" s="21">
        <v>18.190000000000001</v>
      </c>
      <c r="K945" s="18">
        <v>44804</v>
      </c>
      <c r="L945" s="21">
        <v>18.190000000000001</v>
      </c>
      <c r="M945" s="21">
        <v>0</v>
      </c>
      <c r="N945" s="21">
        <v>0</v>
      </c>
      <c r="O945" s="21">
        <f t="shared" si="230"/>
        <v>0</v>
      </c>
      <c r="P945" s="21">
        <f t="shared" si="231"/>
        <v>0</v>
      </c>
      <c r="Q945" s="21">
        <f t="shared" si="232"/>
        <v>0</v>
      </c>
      <c r="S945" s="21">
        <f t="shared" si="233"/>
        <v>0</v>
      </c>
      <c r="T945" s="19">
        <v>10</v>
      </c>
      <c r="U945" s="19">
        <f t="shared" si="234"/>
        <v>-5</v>
      </c>
      <c r="V945" s="22">
        <f t="shared" si="235"/>
        <v>-60</v>
      </c>
      <c r="W945" s="23">
        <f t="shared" si="236"/>
        <v>-52</v>
      </c>
      <c r="X945" s="21">
        <v>0</v>
      </c>
      <c r="Y945" s="21">
        <f t="shared" si="237"/>
        <v>0</v>
      </c>
      <c r="Z945" s="21">
        <f t="shared" si="241"/>
        <v>0</v>
      </c>
      <c r="AA945" s="21">
        <f t="shared" si="240"/>
        <v>0</v>
      </c>
      <c r="AC945" s="5">
        <v>0</v>
      </c>
      <c r="AD945" s="5">
        <v>0</v>
      </c>
      <c r="AE945" s="5">
        <f t="shared" si="238"/>
        <v>0</v>
      </c>
    </row>
    <row r="946" spans="1:31" ht="12.75" customHeight="1" x14ac:dyDescent="0.4">
      <c r="A946" s="17" t="s">
        <v>2281</v>
      </c>
      <c r="B946" s="17" t="s">
        <v>2282</v>
      </c>
      <c r="C946" s="17" t="s">
        <v>2283</v>
      </c>
      <c r="D946" s="18">
        <v>37438</v>
      </c>
      <c r="E946" s="17" t="s">
        <v>118</v>
      </c>
      <c r="F946" s="19">
        <v>15</v>
      </c>
      <c r="G946" s="17">
        <v>0</v>
      </c>
      <c r="H946" s="17">
        <v>0</v>
      </c>
      <c r="I946" s="20">
        <f t="shared" si="229"/>
        <v>0</v>
      </c>
      <c r="J946" s="21">
        <v>20.55</v>
      </c>
      <c r="K946" s="18">
        <v>44804</v>
      </c>
      <c r="L946" s="21">
        <v>20.55</v>
      </c>
      <c r="M946" s="21">
        <v>0</v>
      </c>
      <c r="N946" s="21">
        <v>0</v>
      </c>
      <c r="O946" s="21">
        <f t="shared" si="230"/>
        <v>0</v>
      </c>
      <c r="P946" s="21">
        <f t="shared" si="231"/>
        <v>0</v>
      </c>
      <c r="Q946" s="21">
        <f t="shared" si="232"/>
        <v>0</v>
      </c>
      <c r="S946" s="21">
        <f t="shared" si="233"/>
        <v>0</v>
      </c>
      <c r="T946" s="19">
        <v>10</v>
      </c>
      <c r="U946" s="19">
        <f t="shared" si="234"/>
        <v>-5</v>
      </c>
      <c r="V946" s="22">
        <f t="shared" si="235"/>
        <v>-60</v>
      </c>
      <c r="W946" s="23">
        <f t="shared" si="236"/>
        <v>-52</v>
      </c>
      <c r="X946" s="21">
        <v>0</v>
      </c>
      <c r="Y946" s="21">
        <f t="shared" si="237"/>
        <v>0</v>
      </c>
      <c r="Z946" s="21">
        <f t="shared" si="241"/>
        <v>0</v>
      </c>
      <c r="AA946" s="21">
        <f t="shared" si="240"/>
        <v>0</v>
      </c>
      <c r="AC946" s="5">
        <v>0</v>
      </c>
      <c r="AD946" s="5">
        <v>0</v>
      </c>
      <c r="AE946" s="5">
        <f t="shared" si="238"/>
        <v>0</v>
      </c>
    </row>
    <row r="947" spans="1:31" ht="12.75" customHeight="1" x14ac:dyDescent="0.4">
      <c r="A947" s="17" t="s">
        <v>2284</v>
      </c>
      <c r="B947" s="17" t="s">
        <v>2285</v>
      </c>
      <c r="C947" s="17" t="s">
        <v>2286</v>
      </c>
      <c r="D947" s="18">
        <v>37377</v>
      </c>
      <c r="E947" s="17" t="s">
        <v>118</v>
      </c>
      <c r="F947" s="19">
        <v>15</v>
      </c>
      <c r="G947" s="17">
        <v>0</v>
      </c>
      <c r="H947" s="17">
        <v>0</v>
      </c>
      <c r="I947" s="20">
        <f t="shared" si="229"/>
        <v>0</v>
      </c>
      <c r="J947" s="21">
        <v>18.91</v>
      </c>
      <c r="K947" s="18">
        <v>44804</v>
      </c>
      <c r="L947" s="21">
        <v>18.91</v>
      </c>
      <c r="M947" s="21">
        <v>0</v>
      </c>
      <c r="N947" s="21">
        <v>0</v>
      </c>
      <c r="O947" s="21">
        <f t="shared" si="230"/>
        <v>0</v>
      </c>
      <c r="P947" s="21">
        <f t="shared" si="231"/>
        <v>0</v>
      </c>
      <c r="Q947" s="21">
        <f t="shared" si="232"/>
        <v>0</v>
      </c>
      <c r="S947" s="21">
        <f t="shared" si="233"/>
        <v>0</v>
      </c>
      <c r="T947" s="19">
        <v>10</v>
      </c>
      <c r="U947" s="19">
        <f t="shared" si="234"/>
        <v>-5</v>
      </c>
      <c r="V947" s="22">
        <f t="shared" si="235"/>
        <v>-60</v>
      </c>
      <c r="W947" s="23">
        <f t="shared" si="236"/>
        <v>-52</v>
      </c>
      <c r="X947" s="21">
        <v>0</v>
      </c>
      <c r="Y947" s="21">
        <f t="shared" si="237"/>
        <v>0</v>
      </c>
      <c r="Z947" s="21">
        <f t="shared" si="241"/>
        <v>0</v>
      </c>
      <c r="AA947" s="21">
        <f t="shared" si="240"/>
        <v>0</v>
      </c>
      <c r="AC947" s="5">
        <v>0</v>
      </c>
      <c r="AD947" s="5">
        <v>0</v>
      </c>
      <c r="AE947" s="5">
        <f t="shared" si="238"/>
        <v>0</v>
      </c>
    </row>
    <row r="948" spans="1:31" ht="12.75" customHeight="1" x14ac:dyDescent="0.4">
      <c r="A948" s="17" t="s">
        <v>2287</v>
      </c>
      <c r="B948" s="17" t="s">
        <v>2288</v>
      </c>
      <c r="C948" s="17" t="s">
        <v>2289</v>
      </c>
      <c r="D948" s="18">
        <v>37987</v>
      </c>
      <c r="E948" s="17" t="s">
        <v>118</v>
      </c>
      <c r="F948" s="19">
        <v>15</v>
      </c>
      <c r="G948" s="17">
        <v>0</v>
      </c>
      <c r="H948" s="17">
        <v>0</v>
      </c>
      <c r="I948" s="20">
        <f t="shared" si="229"/>
        <v>0</v>
      </c>
      <c r="J948" s="21">
        <v>197.96</v>
      </c>
      <c r="K948" s="18">
        <v>44804</v>
      </c>
      <c r="L948" s="21">
        <v>197.96</v>
      </c>
      <c r="M948" s="21">
        <v>0</v>
      </c>
      <c r="N948" s="21">
        <v>0</v>
      </c>
      <c r="O948" s="21">
        <f t="shared" si="230"/>
        <v>0</v>
      </c>
      <c r="P948" s="21">
        <f t="shared" si="231"/>
        <v>0</v>
      </c>
      <c r="Q948" s="21">
        <f t="shared" si="232"/>
        <v>0</v>
      </c>
      <c r="S948" s="21">
        <f t="shared" si="233"/>
        <v>0</v>
      </c>
      <c r="T948" s="19">
        <v>10</v>
      </c>
      <c r="U948" s="19">
        <f t="shared" si="234"/>
        <v>-5</v>
      </c>
      <c r="V948" s="22">
        <f t="shared" si="235"/>
        <v>-60</v>
      </c>
      <c r="W948" s="23">
        <f t="shared" si="236"/>
        <v>-52</v>
      </c>
      <c r="X948" s="21">
        <v>0</v>
      </c>
      <c r="Y948" s="21">
        <f t="shared" si="237"/>
        <v>0</v>
      </c>
      <c r="Z948" s="21">
        <f t="shared" si="241"/>
        <v>0</v>
      </c>
      <c r="AA948" s="21">
        <f t="shared" si="240"/>
        <v>0</v>
      </c>
      <c r="AC948" s="5">
        <v>0</v>
      </c>
      <c r="AD948" s="5">
        <v>0</v>
      </c>
      <c r="AE948" s="5">
        <f t="shared" si="238"/>
        <v>0</v>
      </c>
    </row>
    <row r="949" spans="1:31" ht="12.75" customHeight="1" x14ac:dyDescent="0.4">
      <c r="A949" s="17" t="s">
        <v>2290</v>
      </c>
      <c r="B949" s="17" t="s">
        <v>2291</v>
      </c>
      <c r="C949" s="17" t="s">
        <v>2292</v>
      </c>
      <c r="D949" s="18">
        <v>37987</v>
      </c>
      <c r="E949" s="17" t="s">
        <v>118</v>
      </c>
      <c r="F949" s="19">
        <v>15</v>
      </c>
      <c r="G949" s="17">
        <v>0</v>
      </c>
      <c r="H949" s="17">
        <v>0</v>
      </c>
      <c r="I949" s="20">
        <f t="shared" si="229"/>
        <v>0</v>
      </c>
      <c r="J949" s="21">
        <v>191.07</v>
      </c>
      <c r="K949" s="18">
        <v>44804</v>
      </c>
      <c r="L949" s="21">
        <v>191.07</v>
      </c>
      <c r="M949" s="21">
        <v>0</v>
      </c>
      <c r="N949" s="21">
        <v>0</v>
      </c>
      <c r="O949" s="21">
        <f t="shared" si="230"/>
        <v>0</v>
      </c>
      <c r="P949" s="21">
        <f t="shared" si="231"/>
        <v>0</v>
      </c>
      <c r="Q949" s="21">
        <f t="shared" si="232"/>
        <v>0</v>
      </c>
      <c r="S949" s="21">
        <f t="shared" si="233"/>
        <v>0</v>
      </c>
      <c r="T949" s="19">
        <v>10</v>
      </c>
      <c r="U949" s="19">
        <f t="shared" si="234"/>
        <v>-5</v>
      </c>
      <c r="V949" s="22">
        <f t="shared" si="235"/>
        <v>-60</v>
      </c>
      <c r="W949" s="23">
        <f t="shared" si="236"/>
        <v>-52</v>
      </c>
      <c r="X949" s="21">
        <v>0</v>
      </c>
      <c r="Y949" s="21">
        <f t="shared" si="237"/>
        <v>0</v>
      </c>
      <c r="Z949" s="21">
        <f t="shared" si="241"/>
        <v>0</v>
      </c>
      <c r="AA949" s="21">
        <f t="shared" si="240"/>
        <v>0</v>
      </c>
      <c r="AC949" s="5">
        <v>0</v>
      </c>
      <c r="AD949" s="5">
        <v>0</v>
      </c>
      <c r="AE949" s="5">
        <f t="shared" si="238"/>
        <v>0</v>
      </c>
    </row>
    <row r="950" spans="1:31" ht="12.75" customHeight="1" x14ac:dyDescent="0.4">
      <c r="A950" s="17" t="s">
        <v>2293</v>
      </c>
      <c r="B950" s="17" t="s">
        <v>2294</v>
      </c>
      <c r="C950" s="17" t="s">
        <v>2295</v>
      </c>
      <c r="D950" s="18">
        <v>38078</v>
      </c>
      <c r="E950" s="17" t="s">
        <v>118</v>
      </c>
      <c r="F950" s="19">
        <v>15</v>
      </c>
      <c r="G950" s="17">
        <v>0</v>
      </c>
      <c r="H950" s="17">
        <v>0</v>
      </c>
      <c r="I950" s="20">
        <f t="shared" si="229"/>
        <v>0</v>
      </c>
      <c r="J950" s="21">
        <v>609.98</v>
      </c>
      <c r="K950" s="18">
        <v>44804</v>
      </c>
      <c r="L950" s="21">
        <v>609.98</v>
      </c>
      <c r="M950" s="21">
        <v>0</v>
      </c>
      <c r="N950" s="21">
        <v>0</v>
      </c>
      <c r="O950" s="21">
        <f t="shared" si="230"/>
        <v>0</v>
      </c>
      <c r="P950" s="21">
        <f t="shared" si="231"/>
        <v>0</v>
      </c>
      <c r="Q950" s="21">
        <f t="shared" si="232"/>
        <v>0</v>
      </c>
      <c r="S950" s="21">
        <f t="shared" si="233"/>
        <v>0</v>
      </c>
      <c r="T950" s="19">
        <v>10</v>
      </c>
      <c r="U950" s="19">
        <f t="shared" si="234"/>
        <v>-5</v>
      </c>
      <c r="V950" s="22">
        <f t="shared" si="235"/>
        <v>-60</v>
      </c>
      <c r="W950" s="23">
        <f t="shared" si="236"/>
        <v>-52</v>
      </c>
      <c r="X950" s="21">
        <v>0</v>
      </c>
      <c r="Y950" s="21">
        <f t="shared" si="237"/>
        <v>0</v>
      </c>
      <c r="Z950" s="21">
        <f t="shared" si="241"/>
        <v>0</v>
      </c>
      <c r="AA950" s="21">
        <f t="shared" si="240"/>
        <v>0</v>
      </c>
      <c r="AC950" s="5">
        <v>0</v>
      </c>
      <c r="AD950" s="5">
        <v>0</v>
      </c>
      <c r="AE950" s="5">
        <f t="shared" si="238"/>
        <v>0</v>
      </c>
    </row>
    <row r="951" spans="1:31" ht="12.75" customHeight="1" x14ac:dyDescent="0.35">
      <c r="A951" s="17" t="s">
        <v>2296</v>
      </c>
      <c r="B951" s="17" t="s">
        <v>2294</v>
      </c>
      <c r="C951" s="17" t="s">
        <v>2295</v>
      </c>
      <c r="D951" s="18">
        <v>42005</v>
      </c>
      <c r="E951" s="17" t="s">
        <v>118</v>
      </c>
      <c r="F951" s="19">
        <v>15</v>
      </c>
      <c r="G951" s="17">
        <v>7</v>
      </c>
      <c r="H951" s="17">
        <v>4</v>
      </c>
      <c r="I951" s="20">
        <f t="shared" si="229"/>
        <v>88</v>
      </c>
      <c r="J951" s="21">
        <v>255</v>
      </c>
      <c r="K951" s="18">
        <v>44804</v>
      </c>
      <c r="L951" s="21">
        <v>130.33000000000001</v>
      </c>
      <c r="M951" s="21">
        <v>124.67</v>
      </c>
      <c r="N951" s="21">
        <v>11.33</v>
      </c>
      <c r="O951" s="21">
        <f t="shared" si="230"/>
        <v>5.665</v>
      </c>
      <c r="P951" s="21">
        <f t="shared" si="231"/>
        <v>16.995000000000001</v>
      </c>
      <c r="Q951" s="21">
        <f t="shared" si="232"/>
        <v>119.005</v>
      </c>
      <c r="S951" s="21">
        <f t="shared" si="233"/>
        <v>136</v>
      </c>
      <c r="T951" s="19">
        <v>10</v>
      </c>
      <c r="U951" s="19">
        <f t="shared" si="234"/>
        <v>-5</v>
      </c>
      <c r="V951" s="22">
        <f t="shared" si="235"/>
        <v>-60</v>
      </c>
      <c r="W951" s="5">
        <f t="shared" si="236"/>
        <v>36</v>
      </c>
      <c r="X951" s="21">
        <f>+S951/W951</f>
        <v>3.7777777777777777</v>
      </c>
      <c r="Y951" s="21">
        <f>+X951*12</f>
        <v>45.333333333333329</v>
      </c>
      <c r="Z951" s="21">
        <f>+S951-Y951</f>
        <v>90.666666666666671</v>
      </c>
      <c r="AA951" s="21">
        <f>+Z951-Q951</f>
        <v>-28.338333333333324</v>
      </c>
      <c r="AC951" s="5">
        <v>45.333333333333329</v>
      </c>
      <c r="AD951" s="5">
        <v>0</v>
      </c>
      <c r="AE951" s="5">
        <f t="shared" si="238"/>
        <v>45.333333333333329</v>
      </c>
    </row>
    <row r="952" spans="1:31" ht="12.75" customHeight="1" x14ac:dyDescent="0.35">
      <c r="A952" s="17" t="s">
        <v>2297</v>
      </c>
      <c r="B952" s="17" t="s">
        <v>2294</v>
      </c>
      <c r="C952" s="17" t="s">
        <v>2298</v>
      </c>
      <c r="D952" s="18">
        <v>44287</v>
      </c>
      <c r="E952" s="17" t="s">
        <v>118</v>
      </c>
      <c r="F952" s="19">
        <v>15</v>
      </c>
      <c r="G952" s="17">
        <v>13</v>
      </c>
      <c r="H952" s="17">
        <v>7</v>
      </c>
      <c r="I952" s="20">
        <f t="shared" si="229"/>
        <v>163</v>
      </c>
      <c r="J952" s="21">
        <v>7887.6</v>
      </c>
      <c r="K952" s="18">
        <v>44804</v>
      </c>
      <c r="L952" s="21">
        <v>744.94</v>
      </c>
      <c r="M952" s="21">
        <v>7142.66</v>
      </c>
      <c r="N952" s="21">
        <v>350.56</v>
      </c>
      <c r="O952" s="21">
        <f t="shared" si="230"/>
        <v>175.28</v>
      </c>
      <c r="P952" s="21">
        <f t="shared" si="231"/>
        <v>525.84</v>
      </c>
      <c r="Q952" s="21">
        <f t="shared" si="232"/>
        <v>6967.38</v>
      </c>
      <c r="S952" s="21">
        <f t="shared" si="233"/>
        <v>7493.22</v>
      </c>
      <c r="T952" s="19">
        <v>10</v>
      </c>
      <c r="U952" s="19">
        <f t="shared" si="234"/>
        <v>-5</v>
      </c>
      <c r="V952" s="22">
        <f t="shared" si="235"/>
        <v>-60</v>
      </c>
      <c r="W952" s="5">
        <f t="shared" si="236"/>
        <v>111</v>
      </c>
      <c r="X952" s="21">
        <f t="shared" ref="X952:X954" si="242">+S952/W952</f>
        <v>67.506486486486494</v>
      </c>
      <c r="Y952" s="21">
        <f>+X952*12</f>
        <v>810.07783783783793</v>
      </c>
      <c r="Z952" s="21">
        <f t="shared" ref="Z952:Z956" si="243">+S952-Y952</f>
        <v>6683.1421621621621</v>
      </c>
      <c r="AA952" s="21">
        <f t="shared" ref="AA952:AA954" si="244">+Z952-Q952</f>
        <v>-284.23783783783801</v>
      </c>
      <c r="AC952" s="5">
        <v>810.07783783783793</v>
      </c>
      <c r="AD952" s="5">
        <v>0</v>
      </c>
      <c r="AE952" s="5">
        <f t="shared" si="238"/>
        <v>810.07783783783793</v>
      </c>
    </row>
    <row r="953" spans="1:31" ht="12.75" customHeight="1" x14ac:dyDescent="0.35">
      <c r="A953" s="17" t="s">
        <v>2299</v>
      </c>
      <c r="B953" s="17" t="s">
        <v>2294</v>
      </c>
      <c r="C953" s="17" t="s">
        <v>2298</v>
      </c>
      <c r="D953" s="18">
        <v>44378</v>
      </c>
      <c r="E953" s="17" t="s">
        <v>118</v>
      </c>
      <c r="F953" s="19">
        <v>15</v>
      </c>
      <c r="G953" s="17">
        <v>13</v>
      </c>
      <c r="H953" s="17">
        <v>10</v>
      </c>
      <c r="I953" s="20">
        <f t="shared" si="229"/>
        <v>166</v>
      </c>
      <c r="J953" s="21">
        <v>7929.05</v>
      </c>
      <c r="K953" s="18">
        <v>44804</v>
      </c>
      <c r="L953" s="21">
        <v>616.70000000000005</v>
      </c>
      <c r="M953" s="21">
        <v>7312.35</v>
      </c>
      <c r="N953" s="21">
        <v>352.4</v>
      </c>
      <c r="O953" s="21">
        <f t="shared" si="230"/>
        <v>176.2</v>
      </c>
      <c r="P953" s="21">
        <f t="shared" si="231"/>
        <v>528.59999999999991</v>
      </c>
      <c r="Q953" s="21">
        <f t="shared" si="232"/>
        <v>7136.1500000000005</v>
      </c>
      <c r="S953" s="21">
        <f t="shared" si="233"/>
        <v>7664.75</v>
      </c>
      <c r="T953" s="19">
        <v>10</v>
      </c>
      <c r="U953" s="19">
        <f t="shared" si="234"/>
        <v>-5</v>
      </c>
      <c r="V953" s="22">
        <f t="shared" si="235"/>
        <v>-60</v>
      </c>
      <c r="W953" s="5">
        <f t="shared" si="236"/>
        <v>114</v>
      </c>
      <c r="X953" s="21">
        <f t="shared" si="242"/>
        <v>67.234649122807014</v>
      </c>
      <c r="Y953" s="21">
        <f>+X953*12</f>
        <v>806.81578947368416</v>
      </c>
      <c r="Z953" s="21">
        <f t="shared" si="243"/>
        <v>6857.9342105263158</v>
      </c>
      <c r="AA953" s="21">
        <f t="shared" si="244"/>
        <v>-278.21578947368471</v>
      </c>
      <c r="AC953" s="5">
        <v>806.81578947368416</v>
      </c>
      <c r="AD953" s="5">
        <v>0</v>
      </c>
      <c r="AE953" s="5">
        <f t="shared" si="238"/>
        <v>806.81578947368416</v>
      </c>
    </row>
    <row r="954" spans="1:31" ht="12.75" customHeight="1" x14ac:dyDescent="0.35">
      <c r="A954" s="17" t="s">
        <v>2300</v>
      </c>
      <c r="B954" s="17" t="s">
        <v>2294</v>
      </c>
      <c r="C954" s="17" t="s">
        <v>2298</v>
      </c>
      <c r="D954" s="18">
        <v>44470</v>
      </c>
      <c r="E954" s="17" t="s">
        <v>118</v>
      </c>
      <c r="F954" s="19">
        <v>15</v>
      </c>
      <c r="G954" s="17">
        <v>14</v>
      </c>
      <c r="H954" s="17">
        <v>1</v>
      </c>
      <c r="I954" s="20">
        <f t="shared" si="229"/>
        <v>169</v>
      </c>
      <c r="J954" s="21">
        <v>4176.78</v>
      </c>
      <c r="K954" s="18">
        <v>44804</v>
      </c>
      <c r="L954" s="21">
        <v>255.24</v>
      </c>
      <c r="M954" s="21">
        <v>3921.54</v>
      </c>
      <c r="N954" s="21">
        <v>185.63</v>
      </c>
      <c r="O954" s="21">
        <f t="shared" si="230"/>
        <v>92.814999999999998</v>
      </c>
      <c r="P954" s="21">
        <f t="shared" si="231"/>
        <v>278.44499999999999</v>
      </c>
      <c r="Q954" s="21">
        <f t="shared" si="232"/>
        <v>3828.7249999999999</v>
      </c>
      <c r="S954" s="21">
        <f t="shared" si="233"/>
        <v>4107.17</v>
      </c>
      <c r="T954" s="19">
        <v>10</v>
      </c>
      <c r="U954" s="19">
        <f t="shared" si="234"/>
        <v>-5</v>
      </c>
      <c r="V954" s="22">
        <f t="shared" si="235"/>
        <v>-60</v>
      </c>
      <c r="W954" s="5">
        <f t="shared" si="236"/>
        <v>117</v>
      </c>
      <c r="X954" s="21">
        <f t="shared" si="242"/>
        <v>35.104017094017095</v>
      </c>
      <c r="Y954" s="21">
        <f>+X954*12</f>
        <v>421.24820512820514</v>
      </c>
      <c r="Z954" s="21">
        <f t="shared" si="243"/>
        <v>3685.9217948717951</v>
      </c>
      <c r="AA954" s="21">
        <f t="shared" si="244"/>
        <v>-142.80320512820481</v>
      </c>
      <c r="AC954" s="5">
        <v>421.24820512820514</v>
      </c>
      <c r="AD954" s="5">
        <v>0</v>
      </c>
      <c r="AE954" s="5">
        <f t="shared" si="238"/>
        <v>421.24820512820514</v>
      </c>
    </row>
    <row r="955" spans="1:31" ht="12.75" customHeight="1" x14ac:dyDescent="0.4">
      <c r="A955" s="17" t="s">
        <v>2301</v>
      </c>
      <c r="B955" s="17" t="s">
        <v>2294</v>
      </c>
      <c r="C955" s="17" t="s">
        <v>2298</v>
      </c>
      <c r="D955" s="18">
        <v>44743</v>
      </c>
      <c r="E955" s="17" t="s">
        <v>118</v>
      </c>
      <c r="F955" s="19">
        <v>15</v>
      </c>
      <c r="G955" s="17">
        <v>14</v>
      </c>
      <c r="H955" s="17">
        <v>10</v>
      </c>
      <c r="I955" s="20">
        <f t="shared" si="229"/>
        <v>178</v>
      </c>
      <c r="J955" s="21">
        <v>71.28</v>
      </c>
      <c r="K955" s="18">
        <v>44804</v>
      </c>
      <c r="L955" s="21">
        <v>0.79</v>
      </c>
      <c r="M955" s="21">
        <v>70.489999999999995</v>
      </c>
      <c r="N955" s="21">
        <v>0.79</v>
      </c>
      <c r="O955" s="32">
        <f>+N955/2*4</f>
        <v>1.58</v>
      </c>
      <c r="P955" s="21">
        <f t="shared" si="231"/>
        <v>2.37</v>
      </c>
      <c r="Q955" s="21">
        <f>+M955-O955</f>
        <v>68.91</v>
      </c>
      <c r="S955" s="21">
        <f t="shared" si="233"/>
        <v>71.28</v>
      </c>
      <c r="T955" s="19">
        <v>10</v>
      </c>
      <c r="U955" s="19">
        <f t="shared" si="234"/>
        <v>-5</v>
      </c>
      <c r="V955" s="22">
        <f t="shared" si="235"/>
        <v>-60</v>
      </c>
      <c r="W955" s="23">
        <f>10*12</f>
        <v>120</v>
      </c>
      <c r="X955" s="21">
        <f>+S955/W955</f>
        <v>0.59399999999999997</v>
      </c>
      <c r="Y955" s="32">
        <f>+X955*6</f>
        <v>3.5640000000000001</v>
      </c>
      <c r="Z955" s="21">
        <f t="shared" si="243"/>
        <v>67.716000000000008</v>
      </c>
      <c r="AA955" s="21">
        <f>+Z955-Q955</f>
        <v>-1.1939999999999884</v>
      </c>
      <c r="AC955" s="5">
        <v>3.5640000000000001</v>
      </c>
      <c r="AD955" s="5">
        <v>0</v>
      </c>
      <c r="AE955" s="5">
        <f t="shared" si="238"/>
        <v>3.5640000000000001</v>
      </c>
    </row>
    <row r="956" spans="1:31" ht="12.75" customHeight="1" x14ac:dyDescent="0.4">
      <c r="A956" s="17" t="s">
        <v>2302</v>
      </c>
      <c r="B956" s="17" t="s">
        <v>2294</v>
      </c>
      <c r="C956" s="17" t="s">
        <v>2298</v>
      </c>
      <c r="D956" s="18">
        <v>44835</v>
      </c>
      <c r="E956" s="17" t="s">
        <v>118</v>
      </c>
      <c r="F956" s="19">
        <v>15</v>
      </c>
      <c r="G956" s="17">
        <v>14</v>
      </c>
      <c r="H956" s="17">
        <v>9</v>
      </c>
      <c r="I956" s="20">
        <f t="shared" si="229"/>
        <v>177</v>
      </c>
      <c r="J956" s="21">
        <v>124.74</v>
      </c>
      <c r="K956" s="18">
        <v>44926</v>
      </c>
      <c r="L956" s="21">
        <v>2.08</v>
      </c>
      <c r="M956" s="21"/>
      <c r="N956" s="21"/>
      <c r="O956" s="21">
        <v>2.08</v>
      </c>
      <c r="P956" s="21">
        <v>2.08</v>
      </c>
      <c r="Q956" s="21">
        <v>122.66</v>
      </c>
      <c r="S956" s="21">
        <f>+J956</f>
        <v>124.74</v>
      </c>
      <c r="T956" s="19">
        <v>10</v>
      </c>
      <c r="U956" s="19">
        <f t="shared" si="234"/>
        <v>-5</v>
      </c>
      <c r="V956" s="22">
        <f t="shared" si="235"/>
        <v>-60</v>
      </c>
      <c r="W956" s="23">
        <f>10*12</f>
        <v>120</v>
      </c>
      <c r="X956" s="21">
        <f>+S956/W956</f>
        <v>1.0394999999999999</v>
      </c>
      <c r="Y956" s="32">
        <f>+X956*3</f>
        <v>3.1184999999999996</v>
      </c>
      <c r="Z956" s="21">
        <f t="shared" si="243"/>
        <v>121.6215</v>
      </c>
      <c r="AA956" s="21">
        <f>+Z956-Q956</f>
        <v>-1.0384999999999991</v>
      </c>
      <c r="AC956" s="5">
        <v>3.1184999999999996</v>
      </c>
      <c r="AD956" s="5">
        <v>0</v>
      </c>
      <c r="AE956" s="5">
        <f t="shared" si="238"/>
        <v>3.1184999999999996</v>
      </c>
    </row>
    <row r="957" spans="1:31" ht="12.75" customHeight="1" x14ac:dyDescent="0.4">
      <c r="A957" s="17" t="s">
        <v>2257</v>
      </c>
      <c r="J957" s="32">
        <f>SUM(J938:J956)</f>
        <v>217605.30999999997</v>
      </c>
      <c r="L957" s="21"/>
      <c r="M957" s="21"/>
      <c r="P957" s="5">
        <f>SUM(P938:P956)</f>
        <v>1354.3299999999997</v>
      </c>
      <c r="Q957" s="23">
        <f>SUM(Q938:Q956)</f>
        <v>43525.180000000008</v>
      </c>
      <c r="S957" s="5">
        <f>SUM(S938:S956)</f>
        <v>44879.509999999995</v>
      </c>
      <c r="T957" s="3"/>
      <c r="U957" s="3"/>
      <c r="V957" s="4"/>
      <c r="X957" s="5">
        <f>SUM(X938:X956)</f>
        <v>175.25643048108836</v>
      </c>
      <c r="Y957" s="5">
        <f>SUM(Y938:Y956)</f>
        <v>2090.1576657730602</v>
      </c>
      <c r="Z957" s="5">
        <f>SUM(Z938:Z956)</f>
        <v>17507.002334226941</v>
      </c>
      <c r="AA957" s="5">
        <f>SUM(AA938:AA956)</f>
        <v>-26018.177665773062</v>
      </c>
      <c r="AC957" s="5">
        <f>SUM(AC938:AC956)</f>
        <v>2090.1576657730602</v>
      </c>
      <c r="AD957" s="5">
        <f>SUM(AD938:AD956)</f>
        <v>25282.350000000002</v>
      </c>
      <c r="AE957" s="5">
        <f>SUM(AE938:AE956)-1</f>
        <v>27371.507665773061</v>
      </c>
    </row>
    <row r="958" spans="1:31" ht="12.75" customHeight="1" x14ac:dyDescent="0.35">
      <c r="A958" s="17" t="s">
        <v>69</v>
      </c>
      <c r="J958" s="21">
        <v>0</v>
      </c>
      <c r="L958" s="21"/>
      <c r="M958" s="21"/>
      <c r="T958" s="3"/>
      <c r="U958" s="3"/>
      <c r="V958" s="4"/>
      <c r="X958" s="5"/>
      <c r="Y958" s="5"/>
      <c r="Z958" s="5"/>
      <c r="AA958" s="5"/>
    </row>
    <row r="959" spans="1:31" ht="12.75" customHeight="1" x14ac:dyDescent="0.35">
      <c r="A959" s="17" t="s">
        <v>70</v>
      </c>
      <c r="T959" s="3"/>
      <c r="U959" s="3"/>
      <c r="V959" s="4"/>
      <c r="X959" s="5"/>
      <c r="Y959" s="5"/>
      <c r="Z959" s="5"/>
      <c r="AA959" s="5"/>
    </row>
    <row r="960" spans="1:31" ht="12.75" customHeight="1" x14ac:dyDescent="0.35">
      <c r="A960" s="17" t="s">
        <v>71</v>
      </c>
      <c r="J960" s="21">
        <f>+J957</f>
        <v>217605.30999999997</v>
      </c>
      <c r="L960" s="21"/>
      <c r="M960" s="21"/>
      <c r="T960" s="3"/>
      <c r="U960" s="3"/>
      <c r="V960" s="4"/>
      <c r="X960" s="5"/>
      <c r="Y960" s="5"/>
      <c r="Z960" s="5"/>
      <c r="AA960" s="5"/>
    </row>
    <row r="961" spans="1:31" ht="12.75" customHeight="1" x14ac:dyDescent="0.35">
      <c r="A961" s="17" t="s">
        <v>2303</v>
      </c>
      <c r="T961" s="3"/>
      <c r="U961" s="3"/>
      <c r="V961" s="4"/>
      <c r="X961" s="5"/>
      <c r="Y961" s="5"/>
      <c r="Z961" s="5"/>
      <c r="AA961" s="5"/>
    </row>
    <row r="962" spans="1:31" ht="12.75" customHeight="1" x14ac:dyDescent="0.35">
      <c r="A962" s="17" t="s">
        <v>73</v>
      </c>
      <c r="T962" s="3"/>
      <c r="U962" s="3"/>
      <c r="V962" s="4"/>
      <c r="X962" s="5"/>
      <c r="Y962" s="5"/>
      <c r="Z962" s="5"/>
      <c r="AA962" s="5"/>
    </row>
    <row r="963" spans="1:31" ht="12.75" customHeight="1" x14ac:dyDescent="0.35">
      <c r="A963" s="17" t="s">
        <v>2304</v>
      </c>
      <c r="T963" s="3"/>
      <c r="U963" s="3"/>
      <c r="V963" s="4"/>
      <c r="X963" s="5"/>
      <c r="Y963" s="5"/>
      <c r="Z963" s="5"/>
      <c r="AA963" s="5"/>
    </row>
    <row r="964" spans="1:31" ht="12.75" customHeight="1" x14ac:dyDescent="0.4">
      <c r="A964" s="17" t="s">
        <v>2305</v>
      </c>
      <c r="B964" s="17" t="s">
        <v>2306</v>
      </c>
      <c r="C964" s="17" t="s">
        <v>2307</v>
      </c>
      <c r="D964" s="18">
        <v>25764</v>
      </c>
      <c r="E964" s="17" t="s">
        <v>118</v>
      </c>
      <c r="F964" s="19">
        <v>50</v>
      </c>
      <c r="G964" s="17">
        <v>0</v>
      </c>
      <c r="H964" s="17">
        <v>0</v>
      </c>
      <c r="I964" s="20">
        <f t="shared" ref="I964:I1027" si="245">(G964*12)+H964</f>
        <v>0</v>
      </c>
      <c r="J964" s="21">
        <v>37998.57</v>
      </c>
      <c r="K964" s="18">
        <v>44804</v>
      </c>
      <c r="L964" s="21">
        <v>37998.57</v>
      </c>
      <c r="M964" s="21">
        <v>0</v>
      </c>
      <c r="N964" s="21">
        <v>0</v>
      </c>
      <c r="O964" s="21">
        <f t="shared" ref="O964:O1027" si="246">+N964/8*4</f>
        <v>0</v>
      </c>
      <c r="P964" s="21">
        <f t="shared" ref="P964:P1027" si="247">+N964+O964</f>
        <v>0</v>
      </c>
      <c r="Q964" s="21">
        <f t="shared" ref="Q964:Q1027" si="248">+M964-O964</f>
        <v>0</v>
      </c>
      <c r="S964" s="21">
        <f t="shared" ref="S964:S1027" si="249">+M964+N964</f>
        <v>0</v>
      </c>
      <c r="T964" s="19">
        <v>40</v>
      </c>
      <c r="U964" s="19">
        <f t="shared" ref="U964:U1027" si="250">+T964-F964</f>
        <v>-10</v>
      </c>
      <c r="V964" s="22">
        <f t="shared" ref="V964:V1027" si="251">+U964*12</f>
        <v>-120</v>
      </c>
      <c r="W964" s="23">
        <f>+I964+8+V964</f>
        <v>-112</v>
      </c>
      <c r="X964" s="21">
        <v>0</v>
      </c>
      <c r="Y964" s="21">
        <f t="shared" ref="Y964:Y965" si="252">+X964*12</f>
        <v>0</v>
      </c>
      <c r="Z964" s="21">
        <f t="shared" ref="Z964:Z966" si="253">+S964-Y964</f>
        <v>0</v>
      </c>
      <c r="AA964" s="21">
        <f>+Z964-Q964</f>
        <v>0</v>
      </c>
      <c r="AC964" s="5">
        <v>0</v>
      </c>
      <c r="AD964" s="5">
        <v>0</v>
      </c>
      <c r="AE964" s="5">
        <f>+AC964+AD964</f>
        <v>0</v>
      </c>
    </row>
    <row r="965" spans="1:31" ht="12.75" customHeight="1" x14ac:dyDescent="0.4">
      <c r="A965" s="17" t="s">
        <v>2308</v>
      </c>
      <c r="B965" s="17" t="s">
        <v>2309</v>
      </c>
      <c r="C965" s="17" t="s">
        <v>2307</v>
      </c>
      <c r="D965" s="18">
        <v>26115</v>
      </c>
      <c r="E965" s="17" t="s">
        <v>118</v>
      </c>
      <c r="F965" s="19">
        <v>50</v>
      </c>
      <c r="G965" s="17">
        <v>0</v>
      </c>
      <c r="H965" s="17">
        <v>0</v>
      </c>
      <c r="I965" s="20">
        <f t="shared" si="245"/>
        <v>0</v>
      </c>
      <c r="J965" s="21">
        <v>235.24</v>
      </c>
      <c r="K965" s="18">
        <v>44804</v>
      </c>
      <c r="L965" s="21">
        <v>235.24</v>
      </c>
      <c r="M965" s="21">
        <v>0</v>
      </c>
      <c r="N965" s="21">
        <v>0</v>
      </c>
      <c r="O965" s="21">
        <f t="shared" si="246"/>
        <v>0</v>
      </c>
      <c r="P965" s="21">
        <f t="shared" si="247"/>
        <v>0</v>
      </c>
      <c r="Q965" s="21">
        <f t="shared" si="248"/>
        <v>0</v>
      </c>
      <c r="S965" s="21">
        <f t="shared" si="249"/>
        <v>0</v>
      </c>
      <c r="T965" s="19">
        <v>40</v>
      </c>
      <c r="U965" s="19">
        <f t="shared" si="250"/>
        <v>-10</v>
      </c>
      <c r="V965" s="22">
        <f t="shared" si="251"/>
        <v>-120</v>
      </c>
      <c r="W965" s="23">
        <f t="shared" ref="W965:W1028" si="254">+I965+8+V965</f>
        <v>-112</v>
      </c>
      <c r="X965" s="21">
        <v>0</v>
      </c>
      <c r="Y965" s="21">
        <f t="shared" si="252"/>
        <v>0</v>
      </c>
      <c r="Z965" s="21">
        <f t="shared" si="253"/>
        <v>0</v>
      </c>
      <c r="AA965" s="21">
        <f t="shared" ref="AA965:AA966" si="255">+Z965-Q965</f>
        <v>0</v>
      </c>
      <c r="AC965" s="5">
        <v>0</v>
      </c>
      <c r="AD965" s="5">
        <v>0</v>
      </c>
      <c r="AE965" s="5">
        <f t="shared" ref="AE965:AE1028" si="256">+AC965+AD965</f>
        <v>0</v>
      </c>
    </row>
    <row r="966" spans="1:31" ht="12.75" customHeight="1" x14ac:dyDescent="0.4">
      <c r="A966" s="17" t="s">
        <v>2310</v>
      </c>
      <c r="B966" s="17" t="s">
        <v>2311</v>
      </c>
      <c r="C966" s="17" t="s">
        <v>2307</v>
      </c>
      <c r="D966" s="18">
        <v>26481</v>
      </c>
      <c r="E966" s="17" t="s">
        <v>118</v>
      </c>
      <c r="F966" s="19">
        <v>50</v>
      </c>
      <c r="G966" s="17">
        <v>0</v>
      </c>
      <c r="H966" s="17">
        <v>0</v>
      </c>
      <c r="I966" s="20">
        <f t="shared" si="245"/>
        <v>0</v>
      </c>
      <c r="J966" s="21">
        <v>551.85</v>
      </c>
      <c r="K966" s="18">
        <v>44804</v>
      </c>
      <c r="L966" s="21">
        <v>551.85</v>
      </c>
      <c r="M966" s="21">
        <v>0</v>
      </c>
      <c r="N966" s="21">
        <v>5.37</v>
      </c>
      <c r="O966" s="21">
        <v>0</v>
      </c>
      <c r="P966" s="21">
        <f t="shared" si="247"/>
        <v>5.37</v>
      </c>
      <c r="Q966" s="21">
        <f t="shared" si="248"/>
        <v>0</v>
      </c>
      <c r="S966" s="21">
        <f t="shared" si="249"/>
        <v>5.37</v>
      </c>
      <c r="T966" s="19">
        <v>40</v>
      </c>
      <c r="U966" s="19">
        <f t="shared" si="250"/>
        <v>-10</v>
      </c>
      <c r="V966" s="22">
        <f t="shared" si="251"/>
        <v>-120</v>
      </c>
      <c r="W966" s="23">
        <f t="shared" si="254"/>
        <v>-112</v>
      </c>
      <c r="X966" s="21">
        <v>0</v>
      </c>
      <c r="Y966" s="21">
        <v>5</v>
      </c>
      <c r="Z966" s="21">
        <f t="shared" si="253"/>
        <v>0.37000000000000011</v>
      </c>
      <c r="AA966" s="21">
        <f t="shared" si="255"/>
        <v>0.37000000000000011</v>
      </c>
      <c r="AC966" s="5">
        <v>0</v>
      </c>
      <c r="AD966" s="5">
        <v>5</v>
      </c>
      <c r="AE966" s="5">
        <f t="shared" si="256"/>
        <v>5</v>
      </c>
    </row>
    <row r="967" spans="1:31" ht="12.75" customHeight="1" x14ac:dyDescent="0.4">
      <c r="A967" s="17" t="s">
        <v>2312</v>
      </c>
      <c r="B967" s="17" t="s">
        <v>2313</v>
      </c>
      <c r="C967" s="17" t="s">
        <v>2307</v>
      </c>
      <c r="D967" s="18">
        <v>26846</v>
      </c>
      <c r="E967" s="17" t="s">
        <v>118</v>
      </c>
      <c r="F967" s="19">
        <v>50</v>
      </c>
      <c r="G967" s="17">
        <v>0</v>
      </c>
      <c r="H967" s="17">
        <v>10</v>
      </c>
      <c r="I967" s="20">
        <f t="shared" si="245"/>
        <v>10</v>
      </c>
      <c r="J967" s="21">
        <v>18866</v>
      </c>
      <c r="K967" s="18">
        <v>44804</v>
      </c>
      <c r="L967" s="21">
        <v>18500.98</v>
      </c>
      <c r="M967" s="21">
        <v>365.02</v>
      </c>
      <c r="N967" s="21">
        <v>251.54</v>
      </c>
      <c r="O967" s="21">
        <f t="shared" si="246"/>
        <v>125.77</v>
      </c>
      <c r="P967" s="21">
        <f t="shared" si="247"/>
        <v>377.31</v>
      </c>
      <c r="Q967" s="21">
        <f t="shared" si="248"/>
        <v>239.25</v>
      </c>
      <c r="S967" s="21">
        <f t="shared" si="249"/>
        <v>616.55999999999995</v>
      </c>
      <c r="T967" s="19">
        <v>40</v>
      </c>
      <c r="U967" s="19">
        <f t="shared" si="250"/>
        <v>-10</v>
      </c>
      <c r="V967" s="22">
        <f t="shared" si="251"/>
        <v>-120</v>
      </c>
      <c r="W967" s="23">
        <f t="shared" si="254"/>
        <v>-102</v>
      </c>
      <c r="X967" s="21">
        <v>0</v>
      </c>
      <c r="Y967" s="21">
        <f>+X967*W967</f>
        <v>0</v>
      </c>
      <c r="Z967" s="21">
        <v>0</v>
      </c>
      <c r="AA967" s="21">
        <f>+Z967-Q967</f>
        <v>-239.25</v>
      </c>
      <c r="AC967" s="5">
        <v>0</v>
      </c>
      <c r="AD967" s="5">
        <v>616.55999999999995</v>
      </c>
      <c r="AE967" s="5">
        <f t="shared" si="256"/>
        <v>616.55999999999995</v>
      </c>
    </row>
    <row r="968" spans="1:31" ht="12.75" customHeight="1" x14ac:dyDescent="0.4">
      <c r="A968" s="17" t="s">
        <v>2314</v>
      </c>
      <c r="B968" s="17" t="s">
        <v>2315</v>
      </c>
      <c r="C968" s="17" t="s">
        <v>2307</v>
      </c>
      <c r="D968" s="18">
        <v>27211</v>
      </c>
      <c r="E968" s="17" t="s">
        <v>118</v>
      </c>
      <c r="F968" s="19">
        <v>50</v>
      </c>
      <c r="G968" s="17">
        <v>1</v>
      </c>
      <c r="H968" s="17">
        <v>10</v>
      </c>
      <c r="I968" s="20">
        <f t="shared" si="245"/>
        <v>22</v>
      </c>
      <c r="J968" s="21">
        <v>475.67</v>
      </c>
      <c r="K968" s="18">
        <v>44804</v>
      </c>
      <c r="L968" s="21">
        <v>458</v>
      </c>
      <c r="M968" s="21">
        <v>17.670000000000002</v>
      </c>
      <c r="N968" s="21">
        <v>6.34</v>
      </c>
      <c r="O968" s="21">
        <f t="shared" si="246"/>
        <v>3.17</v>
      </c>
      <c r="P968" s="21">
        <f t="shared" si="247"/>
        <v>9.51</v>
      </c>
      <c r="Q968" s="21">
        <f t="shared" si="248"/>
        <v>14.500000000000002</v>
      </c>
      <c r="S968" s="21">
        <f t="shared" si="249"/>
        <v>24.01</v>
      </c>
      <c r="T968" s="19">
        <v>40</v>
      </c>
      <c r="U968" s="19">
        <f t="shared" si="250"/>
        <v>-10</v>
      </c>
      <c r="V968" s="22">
        <f t="shared" si="251"/>
        <v>-120</v>
      </c>
      <c r="W968" s="23">
        <f t="shared" si="254"/>
        <v>-90</v>
      </c>
      <c r="X968" s="21">
        <v>0</v>
      </c>
      <c r="Y968" s="21">
        <f t="shared" ref="Y968:Y974" si="257">+X968*W968</f>
        <v>0</v>
      </c>
      <c r="Z968" s="21">
        <v>0</v>
      </c>
      <c r="AA968" s="21">
        <f t="shared" ref="AA968:AA976" si="258">+Z968-Q968</f>
        <v>-14.500000000000002</v>
      </c>
      <c r="AC968" s="5">
        <v>0</v>
      </c>
      <c r="AD968" s="5">
        <v>24.01</v>
      </c>
      <c r="AE968" s="5">
        <f t="shared" si="256"/>
        <v>24.01</v>
      </c>
    </row>
    <row r="969" spans="1:31" ht="12.75" customHeight="1" x14ac:dyDescent="0.4">
      <c r="A969" s="17" t="s">
        <v>2316</v>
      </c>
      <c r="B969" s="17" t="s">
        <v>2317</v>
      </c>
      <c r="C969" s="17" t="s">
        <v>2318</v>
      </c>
      <c r="D969" s="18">
        <v>27576</v>
      </c>
      <c r="E969" s="17" t="s">
        <v>118</v>
      </c>
      <c r="F969" s="19">
        <v>50</v>
      </c>
      <c r="G969" s="17">
        <v>2</v>
      </c>
      <c r="H969" s="17">
        <v>10</v>
      </c>
      <c r="I969" s="20">
        <f t="shared" si="245"/>
        <v>34</v>
      </c>
      <c r="J969" s="21">
        <v>453.32</v>
      </c>
      <c r="K969" s="18">
        <v>44804</v>
      </c>
      <c r="L969" s="21">
        <v>427.8</v>
      </c>
      <c r="M969" s="21">
        <v>25.52</v>
      </c>
      <c r="N969" s="21">
        <v>6.04</v>
      </c>
      <c r="O969" s="21">
        <f t="shared" si="246"/>
        <v>3.02</v>
      </c>
      <c r="P969" s="21">
        <f t="shared" si="247"/>
        <v>9.06</v>
      </c>
      <c r="Q969" s="21">
        <f t="shared" si="248"/>
        <v>22.5</v>
      </c>
      <c r="S969" s="21">
        <f t="shared" si="249"/>
        <v>31.56</v>
      </c>
      <c r="T969" s="19">
        <v>40</v>
      </c>
      <c r="U969" s="19">
        <f t="shared" si="250"/>
        <v>-10</v>
      </c>
      <c r="V969" s="22">
        <f t="shared" si="251"/>
        <v>-120</v>
      </c>
      <c r="W969" s="23">
        <f t="shared" si="254"/>
        <v>-78</v>
      </c>
      <c r="X969" s="21">
        <v>0</v>
      </c>
      <c r="Y969" s="21">
        <f t="shared" si="257"/>
        <v>0</v>
      </c>
      <c r="Z969" s="21">
        <v>0</v>
      </c>
      <c r="AA969" s="21">
        <f t="shared" si="258"/>
        <v>-22.5</v>
      </c>
      <c r="AC969" s="5">
        <v>0</v>
      </c>
      <c r="AD969" s="5">
        <v>31.560000000000002</v>
      </c>
      <c r="AE969" s="5">
        <f t="shared" si="256"/>
        <v>31.560000000000002</v>
      </c>
    </row>
    <row r="970" spans="1:31" ht="12.75" customHeight="1" x14ac:dyDescent="0.4">
      <c r="A970" s="17" t="s">
        <v>2319</v>
      </c>
      <c r="B970" s="17" t="s">
        <v>2320</v>
      </c>
      <c r="C970" s="17" t="s">
        <v>2307</v>
      </c>
      <c r="D970" s="18">
        <v>27942</v>
      </c>
      <c r="E970" s="17" t="s">
        <v>118</v>
      </c>
      <c r="F970" s="19">
        <v>50</v>
      </c>
      <c r="G970" s="17">
        <v>3</v>
      </c>
      <c r="H970" s="17">
        <v>10</v>
      </c>
      <c r="I970" s="20">
        <f t="shared" si="245"/>
        <v>46</v>
      </c>
      <c r="J970" s="21">
        <v>5045.12</v>
      </c>
      <c r="K970" s="18">
        <v>44804</v>
      </c>
      <c r="L970" s="21">
        <v>4658.22</v>
      </c>
      <c r="M970" s="21">
        <v>386.9</v>
      </c>
      <c r="N970" s="21">
        <v>67.260000000000005</v>
      </c>
      <c r="O970" s="21">
        <f t="shared" si="246"/>
        <v>33.630000000000003</v>
      </c>
      <c r="P970" s="21">
        <f t="shared" si="247"/>
        <v>100.89000000000001</v>
      </c>
      <c r="Q970" s="21">
        <f t="shared" si="248"/>
        <v>353.27</v>
      </c>
      <c r="S970" s="21">
        <f t="shared" si="249"/>
        <v>454.15999999999997</v>
      </c>
      <c r="T970" s="19">
        <v>40</v>
      </c>
      <c r="U970" s="19">
        <f t="shared" si="250"/>
        <v>-10</v>
      </c>
      <c r="V970" s="22">
        <f t="shared" si="251"/>
        <v>-120</v>
      </c>
      <c r="W970" s="23">
        <f t="shared" si="254"/>
        <v>-66</v>
      </c>
      <c r="X970" s="21">
        <v>0</v>
      </c>
      <c r="Y970" s="21">
        <f t="shared" si="257"/>
        <v>0</v>
      </c>
      <c r="Z970" s="21">
        <v>0</v>
      </c>
      <c r="AA970" s="21">
        <f t="shared" si="258"/>
        <v>-353.27</v>
      </c>
      <c r="AC970" s="5">
        <v>0</v>
      </c>
      <c r="AD970" s="5">
        <v>454.15999999999997</v>
      </c>
      <c r="AE970" s="5">
        <f t="shared" si="256"/>
        <v>454.15999999999997</v>
      </c>
    </row>
    <row r="971" spans="1:31" ht="12.75" customHeight="1" x14ac:dyDescent="0.4">
      <c r="A971" s="17" t="s">
        <v>2321</v>
      </c>
      <c r="B971" s="17" t="s">
        <v>2322</v>
      </c>
      <c r="C971" s="17" t="s">
        <v>2307</v>
      </c>
      <c r="D971" s="18">
        <v>28307</v>
      </c>
      <c r="E971" s="17" t="s">
        <v>118</v>
      </c>
      <c r="F971" s="19">
        <v>50</v>
      </c>
      <c r="G971" s="17">
        <v>4</v>
      </c>
      <c r="H971" s="17">
        <v>10</v>
      </c>
      <c r="I971" s="20">
        <f t="shared" si="245"/>
        <v>58</v>
      </c>
      <c r="J971" s="21">
        <v>7370.87</v>
      </c>
      <c r="K971" s="18">
        <v>44804</v>
      </c>
      <c r="L971" s="21">
        <v>6658.48</v>
      </c>
      <c r="M971" s="21">
        <v>712.39</v>
      </c>
      <c r="N971" s="21">
        <v>98.28</v>
      </c>
      <c r="O971" s="21">
        <f t="shared" si="246"/>
        <v>49.14</v>
      </c>
      <c r="P971" s="21">
        <f t="shared" si="247"/>
        <v>147.42000000000002</v>
      </c>
      <c r="Q971" s="21">
        <f t="shared" si="248"/>
        <v>663.25</v>
      </c>
      <c r="S971" s="21">
        <f t="shared" si="249"/>
        <v>810.67</v>
      </c>
      <c r="T971" s="19">
        <v>40</v>
      </c>
      <c r="U971" s="19">
        <f t="shared" si="250"/>
        <v>-10</v>
      </c>
      <c r="V971" s="22">
        <f t="shared" si="251"/>
        <v>-120</v>
      </c>
      <c r="W971" s="23">
        <f t="shared" si="254"/>
        <v>-54</v>
      </c>
      <c r="X971" s="21">
        <v>0</v>
      </c>
      <c r="Y971" s="21">
        <f t="shared" si="257"/>
        <v>0</v>
      </c>
      <c r="Z971" s="21">
        <v>0</v>
      </c>
      <c r="AA971" s="21">
        <f t="shared" si="258"/>
        <v>-663.25</v>
      </c>
      <c r="AC971" s="5">
        <v>0</v>
      </c>
      <c r="AD971" s="5">
        <v>810.67000000000007</v>
      </c>
      <c r="AE971" s="5">
        <f t="shared" si="256"/>
        <v>810.67000000000007</v>
      </c>
    </row>
    <row r="972" spans="1:31" ht="12.75" customHeight="1" x14ac:dyDescent="0.4">
      <c r="A972" s="17" t="s">
        <v>2323</v>
      </c>
      <c r="B972" s="17" t="s">
        <v>2324</v>
      </c>
      <c r="C972" s="17" t="s">
        <v>2307</v>
      </c>
      <c r="D972" s="18">
        <v>28672</v>
      </c>
      <c r="E972" s="17" t="s">
        <v>118</v>
      </c>
      <c r="F972" s="19">
        <v>50</v>
      </c>
      <c r="G972" s="17">
        <v>5</v>
      </c>
      <c r="H972" s="17">
        <v>10</v>
      </c>
      <c r="I972" s="20">
        <f t="shared" si="245"/>
        <v>70</v>
      </c>
      <c r="J972" s="21">
        <v>8801</v>
      </c>
      <c r="K972" s="18">
        <v>44804</v>
      </c>
      <c r="L972" s="21">
        <v>7774.22</v>
      </c>
      <c r="M972" s="21">
        <v>1026.78</v>
      </c>
      <c r="N972" s="21">
        <v>117.34</v>
      </c>
      <c r="O972" s="21">
        <f t="shared" si="246"/>
        <v>58.67</v>
      </c>
      <c r="P972" s="21">
        <f t="shared" si="247"/>
        <v>176.01</v>
      </c>
      <c r="Q972" s="21">
        <f t="shared" si="248"/>
        <v>968.11</v>
      </c>
      <c r="S972" s="21">
        <f t="shared" si="249"/>
        <v>1144.1199999999999</v>
      </c>
      <c r="T972" s="19">
        <v>40</v>
      </c>
      <c r="U972" s="19">
        <f t="shared" si="250"/>
        <v>-10</v>
      </c>
      <c r="V972" s="22">
        <f t="shared" si="251"/>
        <v>-120</v>
      </c>
      <c r="W972" s="23">
        <f t="shared" si="254"/>
        <v>-42</v>
      </c>
      <c r="X972" s="21">
        <v>0</v>
      </c>
      <c r="Y972" s="21">
        <f t="shared" si="257"/>
        <v>0</v>
      </c>
      <c r="Z972" s="21">
        <v>0</v>
      </c>
      <c r="AA972" s="21">
        <f t="shared" si="258"/>
        <v>-968.11</v>
      </c>
      <c r="AC972" s="5">
        <v>0</v>
      </c>
      <c r="AD972" s="5">
        <v>1144.1199999999999</v>
      </c>
      <c r="AE972" s="5">
        <f t="shared" si="256"/>
        <v>1144.1199999999999</v>
      </c>
    </row>
    <row r="973" spans="1:31" ht="12.75" customHeight="1" x14ac:dyDescent="0.4">
      <c r="A973" s="17" t="s">
        <v>2325</v>
      </c>
      <c r="B973" s="17" t="s">
        <v>2326</v>
      </c>
      <c r="C973" s="17" t="s">
        <v>2307</v>
      </c>
      <c r="D973" s="18">
        <v>29037</v>
      </c>
      <c r="E973" s="17" t="s">
        <v>118</v>
      </c>
      <c r="F973" s="19">
        <v>50</v>
      </c>
      <c r="G973" s="17">
        <v>6</v>
      </c>
      <c r="H973" s="17">
        <v>10</v>
      </c>
      <c r="I973" s="20">
        <f t="shared" si="245"/>
        <v>82</v>
      </c>
      <c r="J973" s="21">
        <v>18067.03</v>
      </c>
      <c r="K973" s="18">
        <v>44804</v>
      </c>
      <c r="L973" s="21">
        <v>15597.84</v>
      </c>
      <c r="M973" s="21">
        <v>2469.19</v>
      </c>
      <c r="N973" s="21">
        <v>240.89</v>
      </c>
      <c r="O973" s="21">
        <f t="shared" si="246"/>
        <v>120.44499999999999</v>
      </c>
      <c r="P973" s="21">
        <f t="shared" si="247"/>
        <v>361.33499999999998</v>
      </c>
      <c r="Q973" s="21">
        <f t="shared" si="248"/>
        <v>2348.7449999999999</v>
      </c>
      <c r="S973" s="21">
        <f t="shared" si="249"/>
        <v>2710.08</v>
      </c>
      <c r="T973" s="19">
        <v>40</v>
      </c>
      <c r="U973" s="19">
        <f t="shared" si="250"/>
        <v>-10</v>
      </c>
      <c r="V973" s="22">
        <f t="shared" si="251"/>
        <v>-120</v>
      </c>
      <c r="W973" s="23">
        <f t="shared" si="254"/>
        <v>-30</v>
      </c>
      <c r="X973" s="21">
        <v>0</v>
      </c>
      <c r="Y973" s="21">
        <f t="shared" si="257"/>
        <v>0</v>
      </c>
      <c r="Z973" s="21">
        <v>0</v>
      </c>
      <c r="AA973" s="21">
        <f t="shared" si="258"/>
        <v>-2348.7449999999999</v>
      </c>
      <c r="AC973" s="5">
        <v>0</v>
      </c>
      <c r="AD973" s="5">
        <v>2710.08</v>
      </c>
      <c r="AE973" s="5">
        <f t="shared" si="256"/>
        <v>2710.08</v>
      </c>
    </row>
    <row r="974" spans="1:31" ht="12.75" customHeight="1" x14ac:dyDescent="0.4">
      <c r="A974" s="17" t="s">
        <v>2327</v>
      </c>
      <c r="B974" s="17" t="s">
        <v>2328</v>
      </c>
      <c r="C974" s="17" t="s">
        <v>2307</v>
      </c>
      <c r="D974" s="18">
        <v>29403</v>
      </c>
      <c r="E974" s="17" t="s">
        <v>118</v>
      </c>
      <c r="F974" s="19">
        <v>50</v>
      </c>
      <c r="G974" s="17">
        <v>7</v>
      </c>
      <c r="H974" s="17">
        <v>10</v>
      </c>
      <c r="I974" s="20">
        <f t="shared" si="245"/>
        <v>94</v>
      </c>
      <c r="J974" s="21">
        <v>9542.34</v>
      </c>
      <c r="K974" s="18">
        <v>44804</v>
      </c>
      <c r="L974" s="21">
        <v>8047.41</v>
      </c>
      <c r="M974" s="21">
        <v>1494.93</v>
      </c>
      <c r="N974" s="21">
        <v>127.23</v>
      </c>
      <c r="O974" s="21">
        <f t="shared" si="246"/>
        <v>63.615000000000002</v>
      </c>
      <c r="P974" s="21">
        <f t="shared" si="247"/>
        <v>190.845</v>
      </c>
      <c r="Q974" s="21">
        <f t="shared" si="248"/>
        <v>1431.3150000000001</v>
      </c>
      <c r="S974" s="21">
        <f t="shared" si="249"/>
        <v>1622.16</v>
      </c>
      <c r="T974" s="19">
        <v>40</v>
      </c>
      <c r="U974" s="19">
        <f t="shared" si="250"/>
        <v>-10</v>
      </c>
      <c r="V974" s="22">
        <f t="shared" si="251"/>
        <v>-120</v>
      </c>
      <c r="W974" s="23">
        <f t="shared" si="254"/>
        <v>-18</v>
      </c>
      <c r="X974" s="21">
        <v>0</v>
      </c>
      <c r="Y974" s="21">
        <f t="shared" si="257"/>
        <v>0</v>
      </c>
      <c r="Z974" s="21">
        <v>0</v>
      </c>
      <c r="AA974" s="21">
        <f t="shared" si="258"/>
        <v>-1431.3150000000001</v>
      </c>
      <c r="AC974" s="5">
        <v>0</v>
      </c>
      <c r="AD974" s="5">
        <v>1622.16</v>
      </c>
      <c r="AE974" s="5">
        <f t="shared" si="256"/>
        <v>1622.16</v>
      </c>
    </row>
    <row r="975" spans="1:31" ht="12.75" customHeight="1" x14ac:dyDescent="0.4">
      <c r="A975" s="17" t="s">
        <v>2329</v>
      </c>
      <c r="B975" s="17" t="s">
        <v>2330</v>
      </c>
      <c r="C975" s="17" t="s">
        <v>2307</v>
      </c>
      <c r="D975" s="18">
        <v>29768</v>
      </c>
      <c r="E975" s="17" t="s">
        <v>118</v>
      </c>
      <c r="F975" s="19">
        <v>50</v>
      </c>
      <c r="G975" s="17">
        <v>8</v>
      </c>
      <c r="H975" s="17">
        <v>10</v>
      </c>
      <c r="I975" s="20">
        <f t="shared" si="245"/>
        <v>106</v>
      </c>
      <c r="J975" s="21">
        <v>5894.08</v>
      </c>
      <c r="K975" s="18">
        <v>44804</v>
      </c>
      <c r="L975" s="21">
        <v>4852.63</v>
      </c>
      <c r="M975" s="21">
        <v>1041.45</v>
      </c>
      <c r="N975" s="21">
        <v>78.58</v>
      </c>
      <c r="O975" s="21">
        <f t="shared" si="246"/>
        <v>39.29</v>
      </c>
      <c r="P975" s="21">
        <f t="shared" si="247"/>
        <v>117.87</v>
      </c>
      <c r="Q975" s="21">
        <f t="shared" si="248"/>
        <v>1002.1600000000001</v>
      </c>
      <c r="S975" s="21">
        <f t="shared" si="249"/>
        <v>1120.03</v>
      </c>
      <c r="T975" s="19">
        <v>40</v>
      </c>
      <c r="U975" s="19">
        <f t="shared" si="250"/>
        <v>-10</v>
      </c>
      <c r="V975" s="22">
        <f t="shared" si="251"/>
        <v>-120</v>
      </c>
      <c r="W975" s="23">
        <f t="shared" si="254"/>
        <v>-6</v>
      </c>
      <c r="X975" s="21">
        <v>0</v>
      </c>
      <c r="Y975" s="21">
        <f>+X975*W975</f>
        <v>0</v>
      </c>
      <c r="Z975" s="21">
        <v>0</v>
      </c>
      <c r="AA975" s="21">
        <f t="shared" si="258"/>
        <v>-1002.1600000000001</v>
      </c>
      <c r="AC975" s="5">
        <v>0</v>
      </c>
      <c r="AD975" s="5">
        <v>1120.0300000000002</v>
      </c>
      <c r="AE975" s="5">
        <f t="shared" si="256"/>
        <v>1120.0300000000002</v>
      </c>
    </row>
    <row r="976" spans="1:31" ht="12.75" customHeight="1" x14ac:dyDescent="0.4">
      <c r="A976" s="17" t="s">
        <v>2331</v>
      </c>
      <c r="B976" s="17" t="s">
        <v>2332</v>
      </c>
      <c r="C976" s="17" t="s">
        <v>2307</v>
      </c>
      <c r="D976" s="18">
        <v>30133</v>
      </c>
      <c r="E976" s="17" t="s">
        <v>118</v>
      </c>
      <c r="F976" s="19">
        <v>50</v>
      </c>
      <c r="G976" s="17">
        <v>9</v>
      </c>
      <c r="H976" s="17">
        <v>10</v>
      </c>
      <c r="I976" s="20">
        <f t="shared" si="245"/>
        <v>118</v>
      </c>
      <c r="J976" s="21">
        <v>3894.85</v>
      </c>
      <c r="K976" s="18">
        <v>44804</v>
      </c>
      <c r="L976" s="21">
        <v>3128.82</v>
      </c>
      <c r="M976" s="21">
        <v>766.03</v>
      </c>
      <c r="N976" s="21">
        <v>51.93</v>
      </c>
      <c r="O976" s="21">
        <f t="shared" si="246"/>
        <v>25.965</v>
      </c>
      <c r="P976" s="21">
        <f t="shared" si="247"/>
        <v>77.894999999999996</v>
      </c>
      <c r="Q976" s="21">
        <f t="shared" si="248"/>
        <v>740.06499999999994</v>
      </c>
      <c r="S976" s="21">
        <f t="shared" si="249"/>
        <v>817.95999999999992</v>
      </c>
      <c r="T976" s="19">
        <v>40</v>
      </c>
      <c r="U976" s="19">
        <f t="shared" si="250"/>
        <v>-10</v>
      </c>
      <c r="V976" s="22">
        <f t="shared" si="251"/>
        <v>-120</v>
      </c>
      <c r="W976" s="23">
        <f t="shared" si="254"/>
        <v>6</v>
      </c>
      <c r="X976" s="21">
        <f>+S976/W976</f>
        <v>136.32666666666665</v>
      </c>
      <c r="Y976" s="21">
        <f>+X976*W976</f>
        <v>817.95999999999992</v>
      </c>
      <c r="Z976" s="21">
        <f t="shared" ref="Z976" si="259">+S976-Y976</f>
        <v>0</v>
      </c>
      <c r="AA976" s="21">
        <f t="shared" si="258"/>
        <v>-740.06499999999994</v>
      </c>
      <c r="AC976" s="5">
        <v>0</v>
      </c>
      <c r="AD976" s="5">
        <v>817.95999999999992</v>
      </c>
      <c r="AE976" s="5">
        <f t="shared" si="256"/>
        <v>817.95999999999992</v>
      </c>
    </row>
    <row r="977" spans="1:31" ht="12.75" customHeight="1" x14ac:dyDescent="0.35">
      <c r="A977" s="17" t="s">
        <v>2333</v>
      </c>
      <c r="B977" s="17" t="s">
        <v>2334</v>
      </c>
      <c r="C977" s="17" t="s">
        <v>2307</v>
      </c>
      <c r="D977" s="18">
        <v>30498</v>
      </c>
      <c r="E977" s="17" t="s">
        <v>118</v>
      </c>
      <c r="F977" s="19">
        <v>50</v>
      </c>
      <c r="G977" s="17">
        <v>10</v>
      </c>
      <c r="H977" s="17">
        <v>10</v>
      </c>
      <c r="I977" s="20">
        <f t="shared" si="245"/>
        <v>130</v>
      </c>
      <c r="J977" s="21">
        <v>4218.43</v>
      </c>
      <c r="K977" s="18">
        <v>44804</v>
      </c>
      <c r="L977" s="21">
        <v>3304.42</v>
      </c>
      <c r="M977" s="21">
        <v>914.01</v>
      </c>
      <c r="N977" s="21">
        <v>56.24</v>
      </c>
      <c r="O977" s="21">
        <f t="shared" si="246"/>
        <v>28.12</v>
      </c>
      <c r="P977" s="21">
        <f t="shared" si="247"/>
        <v>84.36</v>
      </c>
      <c r="Q977" s="21">
        <f t="shared" si="248"/>
        <v>885.89</v>
      </c>
      <c r="S977" s="21">
        <f t="shared" si="249"/>
        <v>970.25</v>
      </c>
      <c r="T977" s="19">
        <v>40</v>
      </c>
      <c r="U977" s="19">
        <f t="shared" si="250"/>
        <v>-10</v>
      </c>
      <c r="V977" s="22">
        <f t="shared" si="251"/>
        <v>-120</v>
      </c>
      <c r="W977" s="5">
        <f>+I977+8+V977</f>
        <v>18</v>
      </c>
      <c r="X977" s="21">
        <f>+S977/W977</f>
        <v>53.902777777777779</v>
      </c>
      <c r="Y977" s="21">
        <f>+X977*12</f>
        <v>646.83333333333337</v>
      </c>
      <c r="Z977" s="21">
        <f>+S977-Y977</f>
        <v>323.41666666666663</v>
      </c>
      <c r="AA977" s="21">
        <f>+Z977-Q977</f>
        <v>-562.47333333333336</v>
      </c>
      <c r="AC977" s="5">
        <v>646.83333333333337</v>
      </c>
      <c r="AD977" s="5">
        <v>0</v>
      </c>
      <c r="AE977" s="5">
        <f t="shared" si="256"/>
        <v>646.83333333333337</v>
      </c>
    </row>
    <row r="978" spans="1:31" ht="12.75" customHeight="1" x14ac:dyDescent="0.35">
      <c r="A978" s="17" t="s">
        <v>2335</v>
      </c>
      <c r="B978" s="17" t="s">
        <v>2336</v>
      </c>
      <c r="C978" s="17" t="s">
        <v>2307</v>
      </c>
      <c r="D978" s="18">
        <v>30864</v>
      </c>
      <c r="E978" s="17" t="s">
        <v>118</v>
      </c>
      <c r="F978" s="19">
        <v>50</v>
      </c>
      <c r="G978" s="17">
        <v>11</v>
      </c>
      <c r="H978" s="17">
        <v>10</v>
      </c>
      <c r="I978" s="20">
        <f t="shared" si="245"/>
        <v>142</v>
      </c>
      <c r="J978" s="21">
        <v>52684.81</v>
      </c>
      <c r="K978" s="18">
        <v>44804</v>
      </c>
      <c r="L978" s="21">
        <v>40216.22</v>
      </c>
      <c r="M978" s="21">
        <v>12468.59</v>
      </c>
      <c r="N978" s="21">
        <v>702.46</v>
      </c>
      <c r="O978" s="21">
        <f t="shared" si="246"/>
        <v>351.23</v>
      </c>
      <c r="P978" s="21">
        <f t="shared" si="247"/>
        <v>1053.69</v>
      </c>
      <c r="Q978" s="21">
        <f t="shared" si="248"/>
        <v>12117.36</v>
      </c>
      <c r="S978" s="21">
        <f t="shared" si="249"/>
        <v>13171.05</v>
      </c>
      <c r="T978" s="19">
        <v>40</v>
      </c>
      <c r="U978" s="19">
        <f t="shared" si="250"/>
        <v>-10</v>
      </c>
      <c r="V978" s="22">
        <f t="shared" si="251"/>
        <v>-120</v>
      </c>
      <c r="W978" s="5">
        <f t="shared" si="254"/>
        <v>30</v>
      </c>
      <c r="X978" s="21">
        <f t="shared" ref="X978:X1041" si="260">+S978/W978</f>
        <v>439.03499999999997</v>
      </c>
      <c r="Y978" s="21">
        <f t="shared" ref="Y978:Y1041" si="261">+X978*12</f>
        <v>5268.42</v>
      </c>
      <c r="Z978" s="21">
        <f t="shared" ref="Z978:Z1041" si="262">+S978-Y978</f>
        <v>7902.6299999999992</v>
      </c>
      <c r="AA978" s="21">
        <f t="shared" ref="AA978:AA1041" si="263">+Z978-Q978</f>
        <v>-4214.7300000000014</v>
      </c>
      <c r="AC978" s="5">
        <v>5268.42</v>
      </c>
      <c r="AD978" s="5">
        <v>0</v>
      </c>
      <c r="AE978" s="5">
        <f t="shared" si="256"/>
        <v>5268.42</v>
      </c>
    </row>
    <row r="979" spans="1:31" ht="12.75" customHeight="1" x14ac:dyDescent="0.35">
      <c r="A979" s="17" t="s">
        <v>2337</v>
      </c>
      <c r="B979" s="17" t="s">
        <v>2338</v>
      </c>
      <c r="C979" s="17" t="s">
        <v>2307</v>
      </c>
      <c r="D979" s="18">
        <v>31229</v>
      </c>
      <c r="E979" s="17" t="s">
        <v>118</v>
      </c>
      <c r="F979" s="19">
        <v>50</v>
      </c>
      <c r="G979" s="17">
        <v>12</v>
      </c>
      <c r="H979" s="17">
        <v>10</v>
      </c>
      <c r="I979" s="20">
        <f t="shared" si="245"/>
        <v>154</v>
      </c>
      <c r="J979" s="21">
        <v>17075.47</v>
      </c>
      <c r="K979" s="18">
        <v>44804</v>
      </c>
      <c r="L979" s="21">
        <v>12692.8</v>
      </c>
      <c r="M979" s="21">
        <v>4382.67</v>
      </c>
      <c r="N979" s="21">
        <v>227.67</v>
      </c>
      <c r="O979" s="21">
        <f t="shared" si="246"/>
        <v>113.83499999999999</v>
      </c>
      <c r="P979" s="21">
        <f t="shared" si="247"/>
        <v>341.505</v>
      </c>
      <c r="Q979" s="21">
        <f t="shared" si="248"/>
        <v>4268.835</v>
      </c>
      <c r="S979" s="21">
        <f t="shared" si="249"/>
        <v>4610.34</v>
      </c>
      <c r="T979" s="19">
        <v>40</v>
      </c>
      <c r="U979" s="19">
        <f t="shared" si="250"/>
        <v>-10</v>
      </c>
      <c r="V979" s="22">
        <f t="shared" si="251"/>
        <v>-120</v>
      </c>
      <c r="W979" s="5">
        <f t="shared" si="254"/>
        <v>42</v>
      </c>
      <c r="X979" s="21">
        <f t="shared" si="260"/>
        <v>109.77000000000001</v>
      </c>
      <c r="Y979" s="21">
        <f t="shared" si="261"/>
        <v>1317.2400000000002</v>
      </c>
      <c r="Z979" s="21">
        <f t="shared" si="262"/>
        <v>3293.1</v>
      </c>
      <c r="AA979" s="21">
        <f t="shared" si="263"/>
        <v>-975.73500000000013</v>
      </c>
      <c r="AC979" s="5">
        <v>1317.2400000000002</v>
      </c>
      <c r="AD979" s="5">
        <v>0</v>
      </c>
      <c r="AE979" s="5">
        <f t="shared" si="256"/>
        <v>1317.2400000000002</v>
      </c>
    </row>
    <row r="980" spans="1:31" ht="12.75" customHeight="1" x14ac:dyDescent="0.35">
      <c r="A980" s="17" t="s">
        <v>2339</v>
      </c>
      <c r="B980" s="17" t="s">
        <v>2340</v>
      </c>
      <c r="C980" s="17" t="s">
        <v>2307</v>
      </c>
      <c r="D980" s="18">
        <v>31594</v>
      </c>
      <c r="E980" s="17" t="s">
        <v>118</v>
      </c>
      <c r="F980" s="19">
        <v>50</v>
      </c>
      <c r="G980" s="17">
        <v>13</v>
      </c>
      <c r="H980" s="17">
        <v>10</v>
      </c>
      <c r="I980" s="20">
        <f t="shared" si="245"/>
        <v>166</v>
      </c>
      <c r="J980" s="21">
        <v>6663.63</v>
      </c>
      <c r="K980" s="18">
        <v>44804</v>
      </c>
      <c r="L980" s="21">
        <v>4819.9399999999996</v>
      </c>
      <c r="M980" s="21">
        <v>1843.69</v>
      </c>
      <c r="N980" s="21">
        <v>88.84</v>
      </c>
      <c r="O980" s="21">
        <f t="shared" si="246"/>
        <v>44.42</v>
      </c>
      <c r="P980" s="21">
        <f t="shared" si="247"/>
        <v>133.26</v>
      </c>
      <c r="Q980" s="21">
        <f t="shared" si="248"/>
        <v>1799.27</v>
      </c>
      <c r="S980" s="21">
        <f t="shared" si="249"/>
        <v>1932.53</v>
      </c>
      <c r="T980" s="19">
        <v>40</v>
      </c>
      <c r="U980" s="19">
        <f t="shared" si="250"/>
        <v>-10</v>
      </c>
      <c r="V980" s="22">
        <f t="shared" si="251"/>
        <v>-120</v>
      </c>
      <c r="W980" s="5">
        <f t="shared" si="254"/>
        <v>54</v>
      </c>
      <c r="X980" s="21">
        <f t="shared" si="260"/>
        <v>35.787592592592596</v>
      </c>
      <c r="Y980" s="21">
        <f t="shared" si="261"/>
        <v>429.45111111111112</v>
      </c>
      <c r="Z980" s="21">
        <f t="shared" si="262"/>
        <v>1503.0788888888887</v>
      </c>
      <c r="AA980" s="21">
        <f t="shared" si="263"/>
        <v>-296.19111111111124</v>
      </c>
      <c r="AC980" s="5">
        <v>429.45111111111112</v>
      </c>
      <c r="AD980" s="5">
        <v>0</v>
      </c>
      <c r="AE980" s="5">
        <f t="shared" si="256"/>
        <v>429.45111111111112</v>
      </c>
    </row>
    <row r="981" spans="1:31" ht="12.75" customHeight="1" x14ac:dyDescent="0.35">
      <c r="A981" s="17" t="s">
        <v>2341</v>
      </c>
      <c r="B981" s="17" t="s">
        <v>2342</v>
      </c>
      <c r="C981" s="17" t="s">
        <v>2307</v>
      </c>
      <c r="D981" s="18">
        <v>31959</v>
      </c>
      <c r="E981" s="17" t="s">
        <v>118</v>
      </c>
      <c r="F981" s="19">
        <v>50</v>
      </c>
      <c r="G981" s="17">
        <v>14</v>
      </c>
      <c r="H981" s="17">
        <v>10</v>
      </c>
      <c r="I981" s="20">
        <f t="shared" si="245"/>
        <v>178</v>
      </c>
      <c r="J981" s="21">
        <v>10318.85</v>
      </c>
      <c r="K981" s="18">
        <v>44804</v>
      </c>
      <c r="L981" s="21">
        <v>7257.7</v>
      </c>
      <c r="M981" s="21">
        <v>3061.15</v>
      </c>
      <c r="N981" s="21">
        <v>137.58000000000001</v>
      </c>
      <c r="O981" s="21">
        <f t="shared" si="246"/>
        <v>68.790000000000006</v>
      </c>
      <c r="P981" s="21">
        <f t="shared" si="247"/>
        <v>206.37</v>
      </c>
      <c r="Q981" s="21">
        <f t="shared" si="248"/>
        <v>2992.36</v>
      </c>
      <c r="S981" s="21">
        <f t="shared" si="249"/>
        <v>3198.73</v>
      </c>
      <c r="T981" s="19">
        <v>40</v>
      </c>
      <c r="U981" s="19">
        <f t="shared" si="250"/>
        <v>-10</v>
      </c>
      <c r="V981" s="22">
        <f t="shared" si="251"/>
        <v>-120</v>
      </c>
      <c r="W981" s="5">
        <f t="shared" si="254"/>
        <v>66</v>
      </c>
      <c r="X981" s="21">
        <f t="shared" si="260"/>
        <v>48.465606060606063</v>
      </c>
      <c r="Y981" s="21">
        <f t="shared" si="261"/>
        <v>581.58727272727276</v>
      </c>
      <c r="Z981" s="21">
        <f t="shared" si="262"/>
        <v>2617.1427272727274</v>
      </c>
      <c r="AA981" s="21">
        <f t="shared" si="263"/>
        <v>-375.21727272727276</v>
      </c>
      <c r="AC981" s="5">
        <v>581.58727272727276</v>
      </c>
      <c r="AD981" s="5">
        <v>0</v>
      </c>
      <c r="AE981" s="5">
        <f t="shared" si="256"/>
        <v>581.58727272727276</v>
      </c>
    </row>
    <row r="982" spans="1:31" ht="12.75" customHeight="1" x14ac:dyDescent="0.35">
      <c r="A982" s="17" t="s">
        <v>2343</v>
      </c>
      <c r="B982" s="17" t="s">
        <v>2344</v>
      </c>
      <c r="C982" s="17" t="s">
        <v>2307</v>
      </c>
      <c r="D982" s="18">
        <v>32325</v>
      </c>
      <c r="E982" s="17" t="s">
        <v>118</v>
      </c>
      <c r="F982" s="19">
        <v>50</v>
      </c>
      <c r="G982" s="17">
        <v>15</v>
      </c>
      <c r="H982" s="17">
        <v>10</v>
      </c>
      <c r="I982" s="20">
        <f t="shared" si="245"/>
        <v>190</v>
      </c>
      <c r="J982" s="21">
        <v>8175.51</v>
      </c>
      <c r="K982" s="18">
        <v>44804</v>
      </c>
      <c r="L982" s="21">
        <v>5586.6</v>
      </c>
      <c r="M982" s="21">
        <v>2588.91</v>
      </c>
      <c r="N982" s="21">
        <v>109</v>
      </c>
      <c r="O982" s="21">
        <f t="shared" si="246"/>
        <v>54.5</v>
      </c>
      <c r="P982" s="21">
        <f t="shared" si="247"/>
        <v>163.5</v>
      </c>
      <c r="Q982" s="21">
        <f t="shared" si="248"/>
        <v>2534.41</v>
      </c>
      <c r="S982" s="21">
        <f t="shared" si="249"/>
        <v>2697.91</v>
      </c>
      <c r="T982" s="19">
        <v>40</v>
      </c>
      <c r="U982" s="19">
        <f t="shared" si="250"/>
        <v>-10</v>
      </c>
      <c r="V982" s="22">
        <f t="shared" si="251"/>
        <v>-120</v>
      </c>
      <c r="W982" s="5">
        <f t="shared" si="254"/>
        <v>78</v>
      </c>
      <c r="X982" s="21">
        <f t="shared" si="260"/>
        <v>34.588589743589743</v>
      </c>
      <c r="Y982" s="21">
        <f t="shared" si="261"/>
        <v>415.06307692307689</v>
      </c>
      <c r="Z982" s="21">
        <f t="shared" si="262"/>
        <v>2282.8469230769228</v>
      </c>
      <c r="AA982" s="21">
        <f t="shared" si="263"/>
        <v>-251.56307692307701</v>
      </c>
      <c r="AC982" s="5">
        <v>415.06307692307689</v>
      </c>
      <c r="AD982" s="5">
        <v>0</v>
      </c>
      <c r="AE982" s="5">
        <f t="shared" si="256"/>
        <v>415.06307692307689</v>
      </c>
    </row>
    <row r="983" spans="1:31" ht="12.75" customHeight="1" x14ac:dyDescent="0.35">
      <c r="A983" s="17" t="s">
        <v>2345</v>
      </c>
      <c r="B983" s="17" t="s">
        <v>2346</v>
      </c>
      <c r="C983" s="17" t="s">
        <v>2307</v>
      </c>
      <c r="D983" s="18">
        <v>32690</v>
      </c>
      <c r="E983" s="17" t="s">
        <v>118</v>
      </c>
      <c r="F983" s="19">
        <v>50</v>
      </c>
      <c r="G983" s="17">
        <v>16</v>
      </c>
      <c r="H983" s="17">
        <v>10</v>
      </c>
      <c r="I983" s="20">
        <f t="shared" si="245"/>
        <v>202</v>
      </c>
      <c r="J983" s="21">
        <v>11471.84</v>
      </c>
      <c r="K983" s="18">
        <v>44804</v>
      </c>
      <c r="L983" s="21">
        <v>7609.76</v>
      </c>
      <c r="M983" s="21">
        <v>3862.08</v>
      </c>
      <c r="N983" s="21">
        <v>152.96</v>
      </c>
      <c r="O983" s="21">
        <f t="shared" si="246"/>
        <v>76.48</v>
      </c>
      <c r="P983" s="21">
        <f t="shared" si="247"/>
        <v>229.44</v>
      </c>
      <c r="Q983" s="21">
        <f t="shared" si="248"/>
        <v>3785.6</v>
      </c>
      <c r="S983" s="21">
        <f t="shared" si="249"/>
        <v>4015.04</v>
      </c>
      <c r="T983" s="19">
        <v>40</v>
      </c>
      <c r="U983" s="19">
        <f t="shared" si="250"/>
        <v>-10</v>
      </c>
      <c r="V983" s="22">
        <f t="shared" si="251"/>
        <v>-120</v>
      </c>
      <c r="W983" s="5">
        <f t="shared" si="254"/>
        <v>90</v>
      </c>
      <c r="X983" s="21">
        <f t="shared" si="260"/>
        <v>44.611555555555555</v>
      </c>
      <c r="Y983" s="21">
        <f t="shared" si="261"/>
        <v>535.33866666666665</v>
      </c>
      <c r="Z983" s="21">
        <f t="shared" si="262"/>
        <v>3479.7013333333334</v>
      </c>
      <c r="AA983" s="21">
        <f t="shared" si="263"/>
        <v>-305.89866666666649</v>
      </c>
      <c r="AC983" s="5">
        <v>535.33866666666665</v>
      </c>
      <c r="AD983" s="5">
        <v>0</v>
      </c>
      <c r="AE983" s="5">
        <f t="shared" si="256"/>
        <v>535.33866666666665</v>
      </c>
    </row>
    <row r="984" spans="1:31" ht="12.75" customHeight="1" x14ac:dyDescent="0.35">
      <c r="A984" s="17" t="s">
        <v>2347</v>
      </c>
      <c r="B984" s="17" t="s">
        <v>2348</v>
      </c>
      <c r="C984" s="17" t="s">
        <v>2307</v>
      </c>
      <c r="D984" s="18">
        <v>33055</v>
      </c>
      <c r="E984" s="17" t="s">
        <v>118</v>
      </c>
      <c r="F984" s="19">
        <v>50</v>
      </c>
      <c r="G984" s="17">
        <v>17</v>
      </c>
      <c r="H984" s="17">
        <v>10</v>
      </c>
      <c r="I984" s="20">
        <f t="shared" si="245"/>
        <v>214</v>
      </c>
      <c r="J984" s="21">
        <v>15744.66</v>
      </c>
      <c r="K984" s="18">
        <v>44804</v>
      </c>
      <c r="L984" s="21">
        <v>10128.959999999999</v>
      </c>
      <c r="M984" s="21">
        <v>5615.7</v>
      </c>
      <c r="N984" s="21">
        <v>209.92</v>
      </c>
      <c r="O984" s="21">
        <f t="shared" si="246"/>
        <v>104.96</v>
      </c>
      <c r="P984" s="21">
        <f t="shared" si="247"/>
        <v>314.88</v>
      </c>
      <c r="Q984" s="21">
        <f t="shared" si="248"/>
        <v>5510.74</v>
      </c>
      <c r="S984" s="21">
        <f t="shared" si="249"/>
        <v>5825.62</v>
      </c>
      <c r="T984" s="19">
        <v>40</v>
      </c>
      <c r="U984" s="19">
        <f t="shared" si="250"/>
        <v>-10</v>
      </c>
      <c r="V984" s="22">
        <f t="shared" si="251"/>
        <v>-120</v>
      </c>
      <c r="W984" s="5">
        <f t="shared" si="254"/>
        <v>102</v>
      </c>
      <c r="X984" s="21">
        <f t="shared" si="260"/>
        <v>57.113921568627447</v>
      </c>
      <c r="Y984" s="21">
        <f t="shared" si="261"/>
        <v>685.36705882352931</v>
      </c>
      <c r="Z984" s="21">
        <f t="shared" si="262"/>
        <v>5140.2529411764708</v>
      </c>
      <c r="AA984" s="21">
        <f t="shared" si="263"/>
        <v>-370.48705882352897</v>
      </c>
      <c r="AC984" s="5">
        <v>685.36705882352931</v>
      </c>
      <c r="AD984" s="5">
        <v>0</v>
      </c>
      <c r="AE984" s="5">
        <f t="shared" si="256"/>
        <v>685.36705882352931</v>
      </c>
    </row>
    <row r="985" spans="1:31" ht="12.75" customHeight="1" x14ac:dyDescent="0.35">
      <c r="A985" s="17" t="s">
        <v>2349</v>
      </c>
      <c r="B985" s="17" t="s">
        <v>2350</v>
      </c>
      <c r="C985" s="17" t="s">
        <v>2351</v>
      </c>
      <c r="D985" s="18">
        <v>33419</v>
      </c>
      <c r="E985" s="17" t="s">
        <v>118</v>
      </c>
      <c r="F985" s="19">
        <v>50</v>
      </c>
      <c r="G985" s="17">
        <v>18</v>
      </c>
      <c r="H985" s="17">
        <v>10</v>
      </c>
      <c r="I985" s="20">
        <f t="shared" si="245"/>
        <v>226</v>
      </c>
      <c r="J985" s="21">
        <v>5911.65</v>
      </c>
      <c r="K985" s="18">
        <v>44804</v>
      </c>
      <c r="L985" s="21">
        <v>3625.74</v>
      </c>
      <c r="M985" s="21">
        <v>2285.91</v>
      </c>
      <c r="N985" s="21">
        <v>78.819999999999993</v>
      </c>
      <c r="O985" s="21">
        <f t="shared" si="246"/>
        <v>39.409999999999997</v>
      </c>
      <c r="P985" s="21">
        <f t="shared" si="247"/>
        <v>118.22999999999999</v>
      </c>
      <c r="Q985" s="21">
        <f t="shared" si="248"/>
        <v>2246.5</v>
      </c>
      <c r="S985" s="21">
        <f t="shared" si="249"/>
        <v>2364.73</v>
      </c>
      <c r="T985" s="19">
        <v>40</v>
      </c>
      <c r="U985" s="19">
        <f t="shared" si="250"/>
        <v>-10</v>
      </c>
      <c r="V985" s="22">
        <f t="shared" si="251"/>
        <v>-120</v>
      </c>
      <c r="W985" s="5">
        <f t="shared" si="254"/>
        <v>114</v>
      </c>
      <c r="X985" s="21">
        <f t="shared" si="260"/>
        <v>20.743245614035089</v>
      </c>
      <c r="Y985" s="21">
        <f t="shared" si="261"/>
        <v>248.91894736842107</v>
      </c>
      <c r="Z985" s="21">
        <f t="shared" si="262"/>
        <v>2115.8110526315791</v>
      </c>
      <c r="AA985" s="21">
        <f t="shared" si="263"/>
        <v>-130.68894736842094</v>
      </c>
      <c r="AC985" s="5">
        <v>248.91894736842107</v>
      </c>
      <c r="AD985" s="5">
        <v>0</v>
      </c>
      <c r="AE985" s="5">
        <f t="shared" si="256"/>
        <v>248.91894736842107</v>
      </c>
    </row>
    <row r="986" spans="1:31" ht="12.75" customHeight="1" x14ac:dyDescent="0.35">
      <c r="A986" s="17" t="s">
        <v>2352</v>
      </c>
      <c r="B986" s="17" t="s">
        <v>2353</v>
      </c>
      <c r="C986" s="17" t="s">
        <v>2354</v>
      </c>
      <c r="D986" s="18">
        <v>33419</v>
      </c>
      <c r="E986" s="17" t="s">
        <v>118</v>
      </c>
      <c r="F986" s="19">
        <v>50</v>
      </c>
      <c r="G986" s="17">
        <v>18</v>
      </c>
      <c r="H986" s="17">
        <v>10</v>
      </c>
      <c r="I986" s="20">
        <f t="shared" si="245"/>
        <v>226</v>
      </c>
      <c r="J986" s="21">
        <v>414.7</v>
      </c>
      <c r="K986" s="18">
        <v>44804</v>
      </c>
      <c r="L986" s="21">
        <v>254.25</v>
      </c>
      <c r="M986" s="21">
        <v>160.44999999999999</v>
      </c>
      <c r="N986" s="21">
        <v>5.52</v>
      </c>
      <c r="O986" s="21">
        <f t="shared" si="246"/>
        <v>2.76</v>
      </c>
      <c r="P986" s="21">
        <f t="shared" si="247"/>
        <v>8.2799999999999994</v>
      </c>
      <c r="Q986" s="21">
        <f t="shared" si="248"/>
        <v>157.69</v>
      </c>
      <c r="S986" s="21">
        <f t="shared" si="249"/>
        <v>165.97</v>
      </c>
      <c r="T986" s="19">
        <v>40</v>
      </c>
      <c r="U986" s="19">
        <f t="shared" si="250"/>
        <v>-10</v>
      </c>
      <c r="V986" s="22">
        <f t="shared" si="251"/>
        <v>-120</v>
      </c>
      <c r="W986" s="5">
        <f t="shared" si="254"/>
        <v>114</v>
      </c>
      <c r="X986" s="21">
        <f t="shared" si="260"/>
        <v>1.4558771929824561</v>
      </c>
      <c r="Y986" s="21">
        <f t="shared" si="261"/>
        <v>17.470526315789474</v>
      </c>
      <c r="Z986" s="21">
        <f t="shared" si="262"/>
        <v>148.49947368421053</v>
      </c>
      <c r="AA986" s="21">
        <f t="shared" si="263"/>
        <v>-9.1905263157894694</v>
      </c>
      <c r="AC986" s="5">
        <v>17.470526315789474</v>
      </c>
      <c r="AD986" s="5">
        <v>0</v>
      </c>
      <c r="AE986" s="5">
        <f t="shared" si="256"/>
        <v>17.470526315789474</v>
      </c>
    </row>
    <row r="987" spans="1:31" ht="12.75" customHeight="1" x14ac:dyDescent="0.35">
      <c r="A987" s="17" t="s">
        <v>2355</v>
      </c>
      <c r="B987" s="17" t="s">
        <v>2356</v>
      </c>
      <c r="C987" s="17" t="s">
        <v>2357</v>
      </c>
      <c r="D987" s="18">
        <v>33419</v>
      </c>
      <c r="E987" s="17" t="s">
        <v>118</v>
      </c>
      <c r="F987" s="19">
        <v>50</v>
      </c>
      <c r="G987" s="17">
        <v>18</v>
      </c>
      <c r="H987" s="17">
        <v>10</v>
      </c>
      <c r="I987" s="20">
        <f t="shared" si="245"/>
        <v>226</v>
      </c>
      <c r="J987" s="21">
        <v>522.19000000000005</v>
      </c>
      <c r="K987" s="18">
        <v>44804</v>
      </c>
      <c r="L987" s="21">
        <v>320.19</v>
      </c>
      <c r="M987" s="21">
        <v>202</v>
      </c>
      <c r="N987" s="21">
        <v>6.96</v>
      </c>
      <c r="O987" s="21">
        <f t="shared" si="246"/>
        <v>3.48</v>
      </c>
      <c r="P987" s="21">
        <f t="shared" si="247"/>
        <v>10.44</v>
      </c>
      <c r="Q987" s="21">
        <f t="shared" si="248"/>
        <v>198.52</v>
      </c>
      <c r="S987" s="21">
        <f t="shared" si="249"/>
        <v>208.96</v>
      </c>
      <c r="T987" s="19">
        <v>40</v>
      </c>
      <c r="U987" s="19">
        <f t="shared" si="250"/>
        <v>-10</v>
      </c>
      <c r="V987" s="22">
        <f t="shared" si="251"/>
        <v>-120</v>
      </c>
      <c r="W987" s="5">
        <f t="shared" si="254"/>
        <v>114</v>
      </c>
      <c r="X987" s="21">
        <f t="shared" si="260"/>
        <v>1.8329824561403509</v>
      </c>
      <c r="Y987" s="21">
        <f t="shared" si="261"/>
        <v>21.995789473684212</v>
      </c>
      <c r="Z987" s="21">
        <f t="shared" si="262"/>
        <v>186.96421052631581</v>
      </c>
      <c r="AA987" s="21">
        <f t="shared" si="263"/>
        <v>-11.5557894736842</v>
      </c>
      <c r="AC987" s="5">
        <v>21.995789473684212</v>
      </c>
      <c r="AD987" s="5">
        <v>0</v>
      </c>
      <c r="AE987" s="5">
        <f t="shared" si="256"/>
        <v>21.995789473684212</v>
      </c>
    </row>
    <row r="988" spans="1:31" ht="12.75" customHeight="1" x14ac:dyDescent="0.35">
      <c r="A988" s="17" t="s">
        <v>2358</v>
      </c>
      <c r="B988" s="17" t="s">
        <v>2359</v>
      </c>
      <c r="C988" s="17" t="s">
        <v>2360</v>
      </c>
      <c r="D988" s="18">
        <v>33419</v>
      </c>
      <c r="E988" s="17" t="s">
        <v>118</v>
      </c>
      <c r="F988" s="19">
        <v>50</v>
      </c>
      <c r="G988" s="17">
        <v>18</v>
      </c>
      <c r="H988" s="17">
        <v>10</v>
      </c>
      <c r="I988" s="20">
        <f t="shared" si="245"/>
        <v>226</v>
      </c>
      <c r="J988" s="21">
        <v>224.02</v>
      </c>
      <c r="K988" s="18">
        <v>44804</v>
      </c>
      <c r="L988" s="21">
        <v>137.38</v>
      </c>
      <c r="M988" s="21">
        <v>86.64</v>
      </c>
      <c r="N988" s="21">
        <v>2.98</v>
      </c>
      <c r="O988" s="21">
        <f t="shared" si="246"/>
        <v>1.49</v>
      </c>
      <c r="P988" s="21">
        <f t="shared" si="247"/>
        <v>4.47</v>
      </c>
      <c r="Q988" s="21">
        <f t="shared" si="248"/>
        <v>85.15</v>
      </c>
      <c r="S988" s="21">
        <f t="shared" si="249"/>
        <v>89.62</v>
      </c>
      <c r="T988" s="19">
        <v>40</v>
      </c>
      <c r="U988" s="19">
        <f t="shared" si="250"/>
        <v>-10</v>
      </c>
      <c r="V988" s="22">
        <f t="shared" si="251"/>
        <v>-120</v>
      </c>
      <c r="W988" s="5">
        <f t="shared" si="254"/>
        <v>114</v>
      </c>
      <c r="X988" s="21">
        <f t="shared" si="260"/>
        <v>0.78614035087719303</v>
      </c>
      <c r="Y988" s="21">
        <f t="shared" si="261"/>
        <v>9.4336842105263159</v>
      </c>
      <c r="Z988" s="21">
        <f t="shared" si="262"/>
        <v>80.186315789473696</v>
      </c>
      <c r="AA988" s="21">
        <f t="shared" si="263"/>
        <v>-4.9636842105263099</v>
      </c>
      <c r="AC988" s="5">
        <v>9.4336842105263159</v>
      </c>
      <c r="AD988" s="5">
        <v>0</v>
      </c>
      <c r="AE988" s="5">
        <f t="shared" si="256"/>
        <v>9.4336842105263159</v>
      </c>
    </row>
    <row r="989" spans="1:31" ht="12.75" customHeight="1" x14ac:dyDescent="0.35">
      <c r="A989" s="17" t="s">
        <v>2361</v>
      </c>
      <c r="B989" s="17" t="s">
        <v>2362</v>
      </c>
      <c r="C989" s="17" t="s">
        <v>2363</v>
      </c>
      <c r="D989" s="18">
        <v>33419</v>
      </c>
      <c r="E989" s="17" t="s">
        <v>118</v>
      </c>
      <c r="F989" s="19">
        <v>50</v>
      </c>
      <c r="G989" s="17">
        <v>18</v>
      </c>
      <c r="H989" s="17">
        <v>10</v>
      </c>
      <c r="I989" s="20">
        <f t="shared" si="245"/>
        <v>226</v>
      </c>
      <c r="J989" s="21">
        <v>542.97</v>
      </c>
      <c r="K989" s="18">
        <v>44804</v>
      </c>
      <c r="L989" s="21">
        <v>333.05</v>
      </c>
      <c r="M989" s="21">
        <v>209.92</v>
      </c>
      <c r="N989" s="21">
        <v>7.24</v>
      </c>
      <c r="O989" s="21">
        <f t="shared" si="246"/>
        <v>3.62</v>
      </c>
      <c r="P989" s="21">
        <f t="shared" si="247"/>
        <v>10.86</v>
      </c>
      <c r="Q989" s="21">
        <f t="shared" si="248"/>
        <v>206.29999999999998</v>
      </c>
      <c r="S989" s="21">
        <f t="shared" si="249"/>
        <v>217.16</v>
      </c>
      <c r="T989" s="19">
        <v>40</v>
      </c>
      <c r="U989" s="19">
        <f t="shared" si="250"/>
        <v>-10</v>
      </c>
      <c r="V989" s="22">
        <f t="shared" si="251"/>
        <v>-120</v>
      </c>
      <c r="W989" s="5">
        <f t="shared" si="254"/>
        <v>114</v>
      </c>
      <c r="X989" s="21">
        <f t="shared" si="260"/>
        <v>1.9049122807017544</v>
      </c>
      <c r="Y989" s="21">
        <f t="shared" si="261"/>
        <v>22.858947368421052</v>
      </c>
      <c r="Z989" s="21">
        <f t="shared" si="262"/>
        <v>194.30105263157895</v>
      </c>
      <c r="AA989" s="21">
        <f t="shared" si="263"/>
        <v>-11.998947368421028</v>
      </c>
      <c r="AC989" s="5">
        <v>22.858947368421052</v>
      </c>
      <c r="AD989" s="5">
        <v>0</v>
      </c>
      <c r="AE989" s="5">
        <f t="shared" si="256"/>
        <v>22.858947368421052</v>
      </c>
    </row>
    <row r="990" spans="1:31" ht="12.75" customHeight="1" x14ac:dyDescent="0.35">
      <c r="A990" s="17" t="s">
        <v>2364</v>
      </c>
      <c r="B990" s="17" t="s">
        <v>2365</v>
      </c>
      <c r="C990" s="17" t="s">
        <v>411</v>
      </c>
      <c r="D990" s="18">
        <v>33419</v>
      </c>
      <c r="E990" s="17" t="s">
        <v>118</v>
      </c>
      <c r="F990" s="19">
        <v>50</v>
      </c>
      <c r="G990" s="17">
        <v>18</v>
      </c>
      <c r="H990" s="17">
        <v>10</v>
      </c>
      <c r="I990" s="20">
        <f t="shared" si="245"/>
        <v>226</v>
      </c>
      <c r="J990" s="21">
        <v>504.89</v>
      </c>
      <c r="K990" s="18">
        <v>44804</v>
      </c>
      <c r="L990" s="21">
        <v>309.70999999999998</v>
      </c>
      <c r="M990" s="21">
        <v>195.18</v>
      </c>
      <c r="N990" s="21">
        <v>6.73</v>
      </c>
      <c r="O990" s="21">
        <f t="shared" si="246"/>
        <v>3.3650000000000002</v>
      </c>
      <c r="P990" s="21">
        <f t="shared" si="247"/>
        <v>10.095000000000001</v>
      </c>
      <c r="Q990" s="21">
        <f t="shared" si="248"/>
        <v>191.815</v>
      </c>
      <c r="S990" s="21">
        <f t="shared" si="249"/>
        <v>201.91</v>
      </c>
      <c r="T990" s="19">
        <v>40</v>
      </c>
      <c r="U990" s="19">
        <f t="shared" si="250"/>
        <v>-10</v>
      </c>
      <c r="V990" s="22">
        <f t="shared" si="251"/>
        <v>-120</v>
      </c>
      <c r="W990" s="5">
        <f t="shared" si="254"/>
        <v>114</v>
      </c>
      <c r="X990" s="21">
        <f t="shared" si="260"/>
        <v>1.771140350877193</v>
      </c>
      <c r="Y990" s="21">
        <f t="shared" si="261"/>
        <v>21.253684210526316</v>
      </c>
      <c r="Z990" s="21">
        <f t="shared" si="262"/>
        <v>180.65631578947369</v>
      </c>
      <c r="AA990" s="21">
        <f t="shared" si="263"/>
        <v>-11.158684210526303</v>
      </c>
      <c r="AC990" s="5">
        <v>21.253684210526316</v>
      </c>
      <c r="AD990" s="5">
        <v>0</v>
      </c>
      <c r="AE990" s="5">
        <f t="shared" si="256"/>
        <v>21.253684210526316</v>
      </c>
    </row>
    <row r="991" spans="1:31" ht="12.75" customHeight="1" x14ac:dyDescent="0.35">
      <c r="A991" s="17" t="s">
        <v>2366</v>
      </c>
      <c r="B991" s="17" t="s">
        <v>2367</v>
      </c>
      <c r="C991" s="17" t="s">
        <v>2368</v>
      </c>
      <c r="D991" s="18">
        <v>33419</v>
      </c>
      <c r="E991" s="17" t="s">
        <v>118</v>
      </c>
      <c r="F991" s="19">
        <v>50</v>
      </c>
      <c r="G991" s="17">
        <v>18</v>
      </c>
      <c r="H991" s="17">
        <v>10</v>
      </c>
      <c r="I991" s="20">
        <f t="shared" si="245"/>
        <v>226</v>
      </c>
      <c r="J991" s="21">
        <v>104.42</v>
      </c>
      <c r="K991" s="18">
        <v>44804</v>
      </c>
      <c r="L991" s="21">
        <v>64.08</v>
      </c>
      <c r="M991" s="21">
        <v>40.340000000000003</v>
      </c>
      <c r="N991" s="21">
        <v>1.39</v>
      </c>
      <c r="O991" s="21">
        <f t="shared" si="246"/>
        <v>0.69499999999999995</v>
      </c>
      <c r="P991" s="21">
        <f t="shared" si="247"/>
        <v>2.085</v>
      </c>
      <c r="Q991" s="21">
        <f t="shared" si="248"/>
        <v>39.645000000000003</v>
      </c>
      <c r="S991" s="21">
        <f t="shared" si="249"/>
        <v>41.730000000000004</v>
      </c>
      <c r="T991" s="19">
        <v>40</v>
      </c>
      <c r="U991" s="19">
        <f t="shared" si="250"/>
        <v>-10</v>
      </c>
      <c r="V991" s="22">
        <f t="shared" si="251"/>
        <v>-120</v>
      </c>
      <c r="W991" s="5">
        <f t="shared" si="254"/>
        <v>114</v>
      </c>
      <c r="X991" s="21">
        <f t="shared" si="260"/>
        <v>0.36605263157894741</v>
      </c>
      <c r="Y991" s="21">
        <f t="shared" si="261"/>
        <v>4.3926315789473689</v>
      </c>
      <c r="Z991" s="21">
        <f t="shared" si="262"/>
        <v>37.337368421052638</v>
      </c>
      <c r="AA991" s="21">
        <f t="shared" si="263"/>
        <v>-2.3076315789473654</v>
      </c>
      <c r="AC991" s="5">
        <v>4.3926315789473689</v>
      </c>
      <c r="AD991" s="5">
        <v>0</v>
      </c>
      <c r="AE991" s="5">
        <f t="shared" si="256"/>
        <v>4.3926315789473689</v>
      </c>
    </row>
    <row r="992" spans="1:31" ht="12.75" customHeight="1" x14ac:dyDescent="0.35">
      <c r="A992" s="17" t="s">
        <v>2369</v>
      </c>
      <c r="B992" s="17" t="s">
        <v>2370</v>
      </c>
      <c r="C992" s="17" t="s">
        <v>2371</v>
      </c>
      <c r="D992" s="18">
        <v>33419</v>
      </c>
      <c r="E992" s="17" t="s">
        <v>118</v>
      </c>
      <c r="F992" s="19">
        <v>50</v>
      </c>
      <c r="G992" s="17">
        <v>18</v>
      </c>
      <c r="H992" s="17">
        <v>10</v>
      </c>
      <c r="I992" s="20">
        <f t="shared" si="245"/>
        <v>226</v>
      </c>
      <c r="J992" s="21">
        <v>104.43</v>
      </c>
      <c r="K992" s="18">
        <v>44804</v>
      </c>
      <c r="L992" s="21">
        <v>64.08</v>
      </c>
      <c r="M992" s="21">
        <v>40.35</v>
      </c>
      <c r="N992" s="21">
        <v>1.39</v>
      </c>
      <c r="O992" s="21">
        <f t="shared" si="246"/>
        <v>0.69499999999999995</v>
      </c>
      <c r="P992" s="21">
        <f t="shared" si="247"/>
        <v>2.085</v>
      </c>
      <c r="Q992" s="21">
        <f t="shared" si="248"/>
        <v>39.655000000000001</v>
      </c>
      <c r="S992" s="21">
        <f t="shared" si="249"/>
        <v>41.74</v>
      </c>
      <c r="T992" s="19">
        <v>40</v>
      </c>
      <c r="U992" s="19">
        <f t="shared" si="250"/>
        <v>-10</v>
      </c>
      <c r="V992" s="22">
        <f t="shared" si="251"/>
        <v>-120</v>
      </c>
      <c r="W992" s="5">
        <f t="shared" si="254"/>
        <v>114</v>
      </c>
      <c r="X992" s="21">
        <f t="shared" si="260"/>
        <v>0.36614035087719299</v>
      </c>
      <c r="Y992" s="21">
        <f t="shared" si="261"/>
        <v>4.3936842105263159</v>
      </c>
      <c r="Z992" s="21">
        <f t="shared" si="262"/>
        <v>37.346315789473685</v>
      </c>
      <c r="AA992" s="21">
        <f t="shared" si="263"/>
        <v>-2.3086842105263159</v>
      </c>
      <c r="AC992" s="5">
        <v>4.3936842105263159</v>
      </c>
      <c r="AD992" s="5">
        <v>0</v>
      </c>
      <c r="AE992" s="5">
        <f t="shared" si="256"/>
        <v>4.3936842105263159</v>
      </c>
    </row>
    <row r="993" spans="1:31" ht="12.75" customHeight="1" x14ac:dyDescent="0.35">
      <c r="A993" s="17" t="s">
        <v>2372</v>
      </c>
      <c r="B993" s="17" t="s">
        <v>2373</v>
      </c>
      <c r="C993" s="17" t="s">
        <v>2374</v>
      </c>
      <c r="D993" s="18">
        <v>33603</v>
      </c>
      <c r="E993" s="17" t="s">
        <v>118</v>
      </c>
      <c r="F993" s="19">
        <v>50</v>
      </c>
      <c r="G993" s="17">
        <v>19</v>
      </c>
      <c r="H993" s="17">
        <v>4</v>
      </c>
      <c r="I993" s="20">
        <f t="shared" si="245"/>
        <v>232</v>
      </c>
      <c r="J993" s="21">
        <v>-360</v>
      </c>
      <c r="K993" s="18">
        <v>44804</v>
      </c>
      <c r="L993" s="21">
        <v>-220.2</v>
      </c>
      <c r="M993" s="21">
        <v>-139.80000000000001</v>
      </c>
      <c r="N993" s="21">
        <v>-4.8</v>
      </c>
      <c r="O993" s="21">
        <f t="shared" si="246"/>
        <v>-2.4</v>
      </c>
      <c r="P993" s="21">
        <f t="shared" si="247"/>
        <v>-7.1999999999999993</v>
      </c>
      <c r="Q993" s="21">
        <f t="shared" si="248"/>
        <v>-137.4</v>
      </c>
      <c r="S993" s="21">
        <f t="shared" si="249"/>
        <v>-144.60000000000002</v>
      </c>
      <c r="T993" s="19">
        <v>40</v>
      </c>
      <c r="U993" s="19">
        <f t="shared" si="250"/>
        <v>-10</v>
      </c>
      <c r="V993" s="22">
        <f t="shared" si="251"/>
        <v>-120</v>
      </c>
      <c r="W993" s="5">
        <f t="shared" si="254"/>
        <v>120</v>
      </c>
      <c r="X993" s="21">
        <f t="shared" si="260"/>
        <v>-1.2050000000000003</v>
      </c>
      <c r="Y993" s="21">
        <f t="shared" si="261"/>
        <v>-14.460000000000004</v>
      </c>
      <c r="Z993" s="21">
        <f t="shared" si="262"/>
        <v>-130.14000000000001</v>
      </c>
      <c r="AA993" s="21">
        <f t="shared" si="263"/>
        <v>7.2599999999999909</v>
      </c>
      <c r="AC993" s="5">
        <v>-14.460000000000004</v>
      </c>
      <c r="AD993" s="5">
        <v>0</v>
      </c>
      <c r="AE993" s="5">
        <f t="shared" si="256"/>
        <v>-14.460000000000004</v>
      </c>
    </row>
    <row r="994" spans="1:31" ht="12.75" customHeight="1" x14ac:dyDescent="0.35">
      <c r="A994" s="17" t="s">
        <v>2375</v>
      </c>
      <c r="B994" s="17" t="s">
        <v>2376</v>
      </c>
      <c r="C994" s="17" t="s">
        <v>2363</v>
      </c>
      <c r="D994" s="18">
        <v>33785</v>
      </c>
      <c r="E994" s="17" t="s">
        <v>118</v>
      </c>
      <c r="F994" s="19">
        <v>50</v>
      </c>
      <c r="G994" s="17">
        <v>19</v>
      </c>
      <c r="H994" s="17">
        <v>10</v>
      </c>
      <c r="I994" s="20">
        <f t="shared" si="245"/>
        <v>238</v>
      </c>
      <c r="J994" s="21">
        <v>463.71</v>
      </c>
      <c r="K994" s="18">
        <v>44804</v>
      </c>
      <c r="L994" s="21">
        <v>275.26</v>
      </c>
      <c r="M994" s="21">
        <v>188.45</v>
      </c>
      <c r="N994" s="21">
        <v>6.18</v>
      </c>
      <c r="O994" s="21">
        <f t="shared" si="246"/>
        <v>3.09</v>
      </c>
      <c r="P994" s="21">
        <f t="shared" si="247"/>
        <v>9.27</v>
      </c>
      <c r="Q994" s="21">
        <f t="shared" si="248"/>
        <v>185.35999999999999</v>
      </c>
      <c r="S994" s="21">
        <f t="shared" si="249"/>
        <v>194.63</v>
      </c>
      <c r="T994" s="19">
        <v>40</v>
      </c>
      <c r="U994" s="19">
        <f t="shared" si="250"/>
        <v>-10</v>
      </c>
      <c r="V994" s="22">
        <f t="shared" si="251"/>
        <v>-120</v>
      </c>
      <c r="W994" s="5">
        <f t="shared" si="254"/>
        <v>126</v>
      </c>
      <c r="X994" s="21">
        <f t="shared" si="260"/>
        <v>1.5446825396825397</v>
      </c>
      <c r="Y994" s="21">
        <f t="shared" si="261"/>
        <v>18.536190476190477</v>
      </c>
      <c r="Z994" s="21">
        <f t="shared" si="262"/>
        <v>176.09380952380951</v>
      </c>
      <c r="AA994" s="21">
        <f t="shared" si="263"/>
        <v>-9.2661904761904736</v>
      </c>
      <c r="AC994" s="5">
        <v>18.536190476190477</v>
      </c>
      <c r="AD994" s="5">
        <v>0</v>
      </c>
      <c r="AE994" s="5">
        <f t="shared" si="256"/>
        <v>18.536190476190477</v>
      </c>
    </row>
    <row r="995" spans="1:31" ht="12.75" customHeight="1" x14ac:dyDescent="0.35">
      <c r="A995" s="17" t="s">
        <v>2377</v>
      </c>
      <c r="B995" s="17" t="s">
        <v>2378</v>
      </c>
      <c r="C995" s="17" t="s">
        <v>2379</v>
      </c>
      <c r="D995" s="18">
        <v>33785</v>
      </c>
      <c r="E995" s="17" t="s">
        <v>118</v>
      </c>
      <c r="F995" s="19">
        <v>50</v>
      </c>
      <c r="G995" s="17">
        <v>19</v>
      </c>
      <c r="H995" s="17">
        <v>10</v>
      </c>
      <c r="I995" s="20">
        <f t="shared" si="245"/>
        <v>238</v>
      </c>
      <c r="J995" s="21">
        <v>54.3</v>
      </c>
      <c r="K995" s="18">
        <v>44804</v>
      </c>
      <c r="L995" s="21">
        <v>32.299999999999997</v>
      </c>
      <c r="M995" s="21">
        <v>22</v>
      </c>
      <c r="N995" s="21">
        <v>0.72</v>
      </c>
      <c r="O995" s="21">
        <f t="shared" si="246"/>
        <v>0.36</v>
      </c>
      <c r="P995" s="21">
        <f t="shared" si="247"/>
        <v>1.08</v>
      </c>
      <c r="Q995" s="21">
        <f t="shared" si="248"/>
        <v>21.64</v>
      </c>
      <c r="S995" s="21">
        <f t="shared" si="249"/>
        <v>22.72</v>
      </c>
      <c r="T995" s="19">
        <v>40</v>
      </c>
      <c r="U995" s="19">
        <f t="shared" si="250"/>
        <v>-10</v>
      </c>
      <c r="V995" s="22">
        <f t="shared" si="251"/>
        <v>-120</v>
      </c>
      <c r="W995" s="5">
        <f t="shared" si="254"/>
        <v>126</v>
      </c>
      <c r="X995" s="21">
        <f t="shared" si="260"/>
        <v>0.18031746031746032</v>
      </c>
      <c r="Y995" s="21">
        <f t="shared" si="261"/>
        <v>2.1638095238095238</v>
      </c>
      <c r="Z995" s="21">
        <f t="shared" si="262"/>
        <v>20.556190476190476</v>
      </c>
      <c r="AA995" s="21">
        <f t="shared" si="263"/>
        <v>-1.0838095238095242</v>
      </c>
      <c r="AC995" s="5">
        <v>2.1638095238095238</v>
      </c>
      <c r="AD995" s="5">
        <v>0</v>
      </c>
      <c r="AE995" s="5">
        <f t="shared" si="256"/>
        <v>2.1638095238095238</v>
      </c>
    </row>
    <row r="996" spans="1:31" ht="12.75" customHeight="1" x14ac:dyDescent="0.35">
      <c r="A996" s="17" t="s">
        <v>2380</v>
      </c>
      <c r="B996" s="17" t="s">
        <v>2381</v>
      </c>
      <c r="C996" s="17" t="s">
        <v>2357</v>
      </c>
      <c r="D996" s="18">
        <v>33785</v>
      </c>
      <c r="E996" s="17" t="s">
        <v>118</v>
      </c>
      <c r="F996" s="19">
        <v>50</v>
      </c>
      <c r="G996" s="17">
        <v>19</v>
      </c>
      <c r="H996" s="17">
        <v>10</v>
      </c>
      <c r="I996" s="20">
        <f t="shared" si="245"/>
        <v>238</v>
      </c>
      <c r="J996" s="21">
        <v>1629.72</v>
      </c>
      <c r="K996" s="18">
        <v>44804</v>
      </c>
      <c r="L996" s="21">
        <v>967.1</v>
      </c>
      <c r="M996" s="21">
        <v>662.62</v>
      </c>
      <c r="N996" s="21">
        <v>21.73</v>
      </c>
      <c r="O996" s="21">
        <f t="shared" si="246"/>
        <v>10.865</v>
      </c>
      <c r="P996" s="21">
        <f t="shared" si="247"/>
        <v>32.594999999999999</v>
      </c>
      <c r="Q996" s="21">
        <f t="shared" si="248"/>
        <v>651.755</v>
      </c>
      <c r="S996" s="21">
        <f t="shared" si="249"/>
        <v>684.35</v>
      </c>
      <c r="T996" s="19">
        <v>40</v>
      </c>
      <c r="U996" s="19">
        <f t="shared" si="250"/>
        <v>-10</v>
      </c>
      <c r="V996" s="22">
        <f t="shared" si="251"/>
        <v>-120</v>
      </c>
      <c r="W996" s="5">
        <f t="shared" si="254"/>
        <v>126</v>
      </c>
      <c r="X996" s="21">
        <f t="shared" si="260"/>
        <v>5.4313492063492061</v>
      </c>
      <c r="Y996" s="21">
        <f t="shared" si="261"/>
        <v>65.17619047619047</v>
      </c>
      <c r="Z996" s="21">
        <f t="shared" si="262"/>
        <v>619.1738095238095</v>
      </c>
      <c r="AA996" s="21">
        <f t="shared" si="263"/>
        <v>-32.5811904761905</v>
      </c>
      <c r="AC996" s="5">
        <v>65.17619047619047</v>
      </c>
      <c r="AD996" s="5">
        <v>0</v>
      </c>
      <c r="AE996" s="5">
        <f t="shared" si="256"/>
        <v>65.17619047619047</v>
      </c>
    </row>
    <row r="997" spans="1:31" ht="12.75" customHeight="1" x14ac:dyDescent="0.35">
      <c r="A997" s="17" t="s">
        <v>2382</v>
      </c>
      <c r="B997" s="17" t="s">
        <v>2383</v>
      </c>
      <c r="C997" s="17" t="s">
        <v>2384</v>
      </c>
      <c r="D997" s="18">
        <v>33785</v>
      </c>
      <c r="E997" s="17" t="s">
        <v>118</v>
      </c>
      <c r="F997" s="19">
        <v>50</v>
      </c>
      <c r="G997" s="17">
        <v>19</v>
      </c>
      <c r="H997" s="17">
        <v>10</v>
      </c>
      <c r="I997" s="20">
        <f t="shared" si="245"/>
        <v>238</v>
      </c>
      <c r="J997" s="21">
        <v>5.64</v>
      </c>
      <c r="K997" s="18">
        <v>44804</v>
      </c>
      <c r="L997" s="21">
        <v>3.29</v>
      </c>
      <c r="M997" s="21">
        <v>2.35</v>
      </c>
      <c r="N997" s="21">
        <v>7.0000000000000007E-2</v>
      </c>
      <c r="O997" s="21">
        <f t="shared" si="246"/>
        <v>3.5000000000000003E-2</v>
      </c>
      <c r="P997" s="21">
        <f t="shared" si="247"/>
        <v>0.10500000000000001</v>
      </c>
      <c r="Q997" s="21">
        <f t="shared" si="248"/>
        <v>2.3149999999999999</v>
      </c>
      <c r="S997" s="21">
        <f t="shared" si="249"/>
        <v>2.42</v>
      </c>
      <c r="T997" s="19">
        <v>40</v>
      </c>
      <c r="U997" s="19">
        <f t="shared" si="250"/>
        <v>-10</v>
      </c>
      <c r="V997" s="22">
        <f t="shared" si="251"/>
        <v>-120</v>
      </c>
      <c r="W997" s="5">
        <f t="shared" si="254"/>
        <v>126</v>
      </c>
      <c r="X997" s="21">
        <f t="shared" si="260"/>
        <v>1.9206349206349206E-2</v>
      </c>
      <c r="Y997" s="21">
        <f t="shared" si="261"/>
        <v>0.23047619047619047</v>
      </c>
      <c r="Z997" s="21">
        <f t="shared" si="262"/>
        <v>2.1895238095238096</v>
      </c>
      <c r="AA997" s="21">
        <f t="shared" si="263"/>
        <v>-0.1254761904761903</v>
      </c>
      <c r="AC997" s="5">
        <v>0.23047619047619047</v>
      </c>
      <c r="AD997" s="5">
        <v>0</v>
      </c>
      <c r="AE997" s="5">
        <f t="shared" si="256"/>
        <v>0.23047619047619047</v>
      </c>
    </row>
    <row r="998" spans="1:31" ht="12.75" customHeight="1" x14ac:dyDescent="0.35">
      <c r="A998" s="17" t="s">
        <v>2385</v>
      </c>
      <c r="B998" s="17" t="s">
        <v>2386</v>
      </c>
      <c r="C998" s="17" t="s">
        <v>2387</v>
      </c>
      <c r="D998" s="18">
        <v>33785</v>
      </c>
      <c r="E998" s="17" t="s">
        <v>118</v>
      </c>
      <c r="F998" s="19">
        <v>50</v>
      </c>
      <c r="G998" s="17">
        <v>19</v>
      </c>
      <c r="H998" s="17">
        <v>10</v>
      </c>
      <c r="I998" s="20">
        <f t="shared" si="245"/>
        <v>238</v>
      </c>
      <c r="J998" s="21">
        <v>119.73</v>
      </c>
      <c r="K998" s="18">
        <v>44804</v>
      </c>
      <c r="L998" s="21">
        <v>71.16</v>
      </c>
      <c r="M998" s="21">
        <v>48.57</v>
      </c>
      <c r="N998" s="21">
        <v>1.6</v>
      </c>
      <c r="O998" s="21">
        <f t="shared" si="246"/>
        <v>0.8</v>
      </c>
      <c r="P998" s="21">
        <f t="shared" si="247"/>
        <v>2.4000000000000004</v>
      </c>
      <c r="Q998" s="21">
        <f t="shared" si="248"/>
        <v>47.77</v>
      </c>
      <c r="S998" s="21">
        <f t="shared" si="249"/>
        <v>50.17</v>
      </c>
      <c r="T998" s="19">
        <v>40</v>
      </c>
      <c r="U998" s="19">
        <f t="shared" si="250"/>
        <v>-10</v>
      </c>
      <c r="V998" s="22">
        <f t="shared" si="251"/>
        <v>-120</v>
      </c>
      <c r="W998" s="5">
        <f t="shared" si="254"/>
        <v>126</v>
      </c>
      <c r="X998" s="21">
        <f t="shared" si="260"/>
        <v>0.39817460317460318</v>
      </c>
      <c r="Y998" s="21">
        <f t="shared" si="261"/>
        <v>4.7780952380952382</v>
      </c>
      <c r="Z998" s="21">
        <f t="shared" si="262"/>
        <v>45.391904761904762</v>
      </c>
      <c r="AA998" s="21">
        <f t="shared" si="263"/>
        <v>-2.3780952380952414</v>
      </c>
      <c r="AC998" s="5">
        <v>4.7780952380952382</v>
      </c>
      <c r="AD998" s="5">
        <v>0</v>
      </c>
      <c r="AE998" s="5">
        <f t="shared" si="256"/>
        <v>4.7780952380952382</v>
      </c>
    </row>
    <row r="999" spans="1:31" ht="12.75" customHeight="1" x14ac:dyDescent="0.35">
      <c r="A999" s="17" t="s">
        <v>2388</v>
      </c>
      <c r="B999" s="17" t="s">
        <v>2389</v>
      </c>
      <c r="C999" s="17" t="s">
        <v>2368</v>
      </c>
      <c r="D999" s="18">
        <v>33785</v>
      </c>
      <c r="E999" s="17" t="s">
        <v>118</v>
      </c>
      <c r="F999" s="19">
        <v>50</v>
      </c>
      <c r="G999" s="17">
        <v>19</v>
      </c>
      <c r="H999" s="17">
        <v>10</v>
      </c>
      <c r="I999" s="20">
        <f t="shared" si="245"/>
        <v>238</v>
      </c>
      <c r="J999" s="21">
        <v>428.49</v>
      </c>
      <c r="K999" s="18">
        <v>44804</v>
      </c>
      <c r="L999" s="21">
        <v>254.24</v>
      </c>
      <c r="M999" s="21">
        <v>174.25</v>
      </c>
      <c r="N999" s="21">
        <v>5.71</v>
      </c>
      <c r="O999" s="21">
        <f t="shared" si="246"/>
        <v>2.855</v>
      </c>
      <c r="P999" s="21">
        <f t="shared" si="247"/>
        <v>8.5649999999999995</v>
      </c>
      <c r="Q999" s="21">
        <f t="shared" si="248"/>
        <v>171.39500000000001</v>
      </c>
      <c r="S999" s="21">
        <f t="shared" si="249"/>
        <v>179.96</v>
      </c>
      <c r="T999" s="19">
        <v>40</v>
      </c>
      <c r="U999" s="19">
        <f t="shared" si="250"/>
        <v>-10</v>
      </c>
      <c r="V999" s="22">
        <f t="shared" si="251"/>
        <v>-120</v>
      </c>
      <c r="W999" s="5">
        <f t="shared" si="254"/>
        <v>126</v>
      </c>
      <c r="X999" s="21">
        <f t="shared" si="260"/>
        <v>1.4282539682539683</v>
      </c>
      <c r="Y999" s="21">
        <f t="shared" si="261"/>
        <v>17.13904761904762</v>
      </c>
      <c r="Z999" s="21">
        <f t="shared" si="262"/>
        <v>162.82095238095238</v>
      </c>
      <c r="AA999" s="21">
        <f t="shared" si="263"/>
        <v>-8.5740476190476329</v>
      </c>
      <c r="AC999" s="5">
        <v>17.13904761904762</v>
      </c>
      <c r="AD999" s="5">
        <v>0</v>
      </c>
      <c r="AE999" s="5">
        <f t="shared" si="256"/>
        <v>17.13904761904762</v>
      </c>
    </row>
    <row r="1000" spans="1:31" ht="12.75" customHeight="1" x14ac:dyDescent="0.35">
      <c r="A1000" s="17" t="s">
        <v>2390</v>
      </c>
      <c r="B1000" s="17" t="s">
        <v>2391</v>
      </c>
      <c r="C1000" s="17" t="s">
        <v>2351</v>
      </c>
      <c r="D1000" s="18">
        <v>33785</v>
      </c>
      <c r="E1000" s="17" t="s">
        <v>118</v>
      </c>
      <c r="F1000" s="19">
        <v>50</v>
      </c>
      <c r="G1000" s="17">
        <v>19</v>
      </c>
      <c r="H1000" s="17">
        <v>10</v>
      </c>
      <c r="I1000" s="20">
        <f t="shared" si="245"/>
        <v>238</v>
      </c>
      <c r="J1000" s="21">
        <v>6673.81</v>
      </c>
      <c r="K1000" s="18">
        <v>44804</v>
      </c>
      <c r="L1000" s="21">
        <v>3959.87</v>
      </c>
      <c r="M1000" s="21">
        <v>2713.94</v>
      </c>
      <c r="N1000" s="21">
        <v>88.98</v>
      </c>
      <c r="O1000" s="21">
        <f t="shared" si="246"/>
        <v>44.49</v>
      </c>
      <c r="P1000" s="21">
        <f t="shared" si="247"/>
        <v>133.47</v>
      </c>
      <c r="Q1000" s="21">
        <f t="shared" si="248"/>
        <v>2669.4500000000003</v>
      </c>
      <c r="S1000" s="21">
        <f t="shared" si="249"/>
        <v>2802.92</v>
      </c>
      <c r="T1000" s="19">
        <v>40</v>
      </c>
      <c r="U1000" s="19">
        <f t="shared" si="250"/>
        <v>-10</v>
      </c>
      <c r="V1000" s="22">
        <f t="shared" si="251"/>
        <v>-120</v>
      </c>
      <c r="W1000" s="5">
        <f t="shared" si="254"/>
        <v>126</v>
      </c>
      <c r="X1000" s="21">
        <f t="shared" si="260"/>
        <v>22.245396825396828</v>
      </c>
      <c r="Y1000" s="21">
        <f t="shared" si="261"/>
        <v>266.94476190476195</v>
      </c>
      <c r="Z1000" s="21">
        <f t="shared" si="262"/>
        <v>2535.9752380952382</v>
      </c>
      <c r="AA1000" s="21">
        <f t="shared" si="263"/>
        <v>-133.47476190476209</v>
      </c>
      <c r="AC1000" s="5">
        <v>266.94476190476195</v>
      </c>
      <c r="AD1000" s="5">
        <v>0</v>
      </c>
      <c r="AE1000" s="5">
        <f t="shared" si="256"/>
        <v>266.94476190476195</v>
      </c>
    </row>
    <row r="1001" spans="1:31" ht="12.75" customHeight="1" x14ac:dyDescent="0.35">
      <c r="A1001" s="17" t="s">
        <v>2392</v>
      </c>
      <c r="B1001" s="17" t="s">
        <v>2393</v>
      </c>
      <c r="C1001" s="17" t="s">
        <v>2394</v>
      </c>
      <c r="D1001" s="18">
        <v>33785</v>
      </c>
      <c r="E1001" s="17" t="s">
        <v>118</v>
      </c>
      <c r="F1001" s="19">
        <v>50</v>
      </c>
      <c r="G1001" s="17">
        <v>19</v>
      </c>
      <c r="H1001" s="17">
        <v>10</v>
      </c>
      <c r="I1001" s="20">
        <f t="shared" si="245"/>
        <v>238</v>
      </c>
      <c r="J1001" s="21">
        <v>26.58</v>
      </c>
      <c r="K1001" s="18">
        <v>44804</v>
      </c>
      <c r="L1001" s="21">
        <v>15.73</v>
      </c>
      <c r="M1001" s="21">
        <v>10.85</v>
      </c>
      <c r="N1001" s="21">
        <v>0.35</v>
      </c>
      <c r="O1001" s="21">
        <f t="shared" si="246"/>
        <v>0.17499999999999999</v>
      </c>
      <c r="P1001" s="21">
        <f t="shared" si="247"/>
        <v>0.52499999999999991</v>
      </c>
      <c r="Q1001" s="21">
        <f t="shared" si="248"/>
        <v>10.674999999999999</v>
      </c>
      <c r="S1001" s="21">
        <f t="shared" si="249"/>
        <v>11.2</v>
      </c>
      <c r="T1001" s="19">
        <v>40</v>
      </c>
      <c r="U1001" s="19">
        <f t="shared" si="250"/>
        <v>-10</v>
      </c>
      <c r="V1001" s="22">
        <f t="shared" si="251"/>
        <v>-120</v>
      </c>
      <c r="W1001" s="5">
        <f t="shared" si="254"/>
        <v>126</v>
      </c>
      <c r="X1001" s="21">
        <f t="shared" si="260"/>
        <v>8.8888888888888878E-2</v>
      </c>
      <c r="Y1001" s="21">
        <f t="shared" si="261"/>
        <v>1.0666666666666664</v>
      </c>
      <c r="Z1001" s="21">
        <f t="shared" si="262"/>
        <v>10.133333333333333</v>
      </c>
      <c r="AA1001" s="21">
        <f t="shared" si="263"/>
        <v>-0.54166666666666607</v>
      </c>
      <c r="AC1001" s="5">
        <v>1.0666666666666664</v>
      </c>
      <c r="AD1001" s="5">
        <v>0</v>
      </c>
      <c r="AE1001" s="5">
        <f t="shared" si="256"/>
        <v>1.0666666666666664</v>
      </c>
    </row>
    <row r="1002" spans="1:31" ht="12.75" customHeight="1" x14ac:dyDescent="0.35">
      <c r="A1002" s="17" t="s">
        <v>2395</v>
      </c>
      <c r="B1002" s="17" t="s">
        <v>2396</v>
      </c>
      <c r="C1002" s="17" t="s">
        <v>2360</v>
      </c>
      <c r="D1002" s="18">
        <v>34150</v>
      </c>
      <c r="E1002" s="17" t="s">
        <v>118</v>
      </c>
      <c r="F1002" s="19">
        <v>50</v>
      </c>
      <c r="G1002" s="17">
        <v>20</v>
      </c>
      <c r="H1002" s="17">
        <v>10</v>
      </c>
      <c r="I1002" s="20">
        <f t="shared" si="245"/>
        <v>250</v>
      </c>
      <c r="J1002" s="21">
        <v>25.79</v>
      </c>
      <c r="K1002" s="18">
        <v>44804</v>
      </c>
      <c r="L1002" s="21">
        <v>14.87</v>
      </c>
      <c r="M1002" s="21">
        <v>10.92</v>
      </c>
      <c r="N1002" s="21">
        <v>0.34</v>
      </c>
      <c r="O1002" s="21">
        <f t="shared" si="246"/>
        <v>0.17</v>
      </c>
      <c r="P1002" s="21">
        <f t="shared" si="247"/>
        <v>0.51</v>
      </c>
      <c r="Q1002" s="21">
        <f t="shared" si="248"/>
        <v>10.75</v>
      </c>
      <c r="S1002" s="21">
        <f t="shared" si="249"/>
        <v>11.26</v>
      </c>
      <c r="T1002" s="19">
        <v>40</v>
      </c>
      <c r="U1002" s="19">
        <f t="shared" si="250"/>
        <v>-10</v>
      </c>
      <c r="V1002" s="22">
        <f t="shared" si="251"/>
        <v>-120</v>
      </c>
      <c r="W1002" s="5">
        <f t="shared" si="254"/>
        <v>138</v>
      </c>
      <c r="X1002" s="21">
        <f t="shared" si="260"/>
        <v>8.1594202898550725E-2</v>
      </c>
      <c r="Y1002" s="21">
        <f t="shared" si="261"/>
        <v>0.97913043478260864</v>
      </c>
      <c r="Z1002" s="21">
        <f t="shared" si="262"/>
        <v>10.28086956521739</v>
      </c>
      <c r="AA1002" s="21">
        <f t="shared" si="263"/>
        <v>-0.46913043478260974</v>
      </c>
      <c r="AC1002" s="5">
        <v>0.97913043478260864</v>
      </c>
      <c r="AD1002" s="5">
        <v>0</v>
      </c>
      <c r="AE1002" s="5">
        <f t="shared" si="256"/>
        <v>0.97913043478260864</v>
      </c>
    </row>
    <row r="1003" spans="1:31" ht="12.75" customHeight="1" x14ac:dyDescent="0.35">
      <c r="A1003" s="17" t="s">
        <v>2397</v>
      </c>
      <c r="B1003" s="17" t="s">
        <v>2398</v>
      </c>
      <c r="C1003" s="17" t="s">
        <v>2357</v>
      </c>
      <c r="D1003" s="18">
        <v>34150</v>
      </c>
      <c r="E1003" s="17" t="s">
        <v>118</v>
      </c>
      <c r="F1003" s="19">
        <v>50</v>
      </c>
      <c r="G1003" s="17">
        <v>20</v>
      </c>
      <c r="H1003" s="17">
        <v>10</v>
      </c>
      <c r="I1003" s="20">
        <f t="shared" si="245"/>
        <v>250</v>
      </c>
      <c r="J1003" s="21">
        <v>2336.5700000000002</v>
      </c>
      <c r="K1003" s="18">
        <v>44804</v>
      </c>
      <c r="L1003" s="21">
        <v>1339.6</v>
      </c>
      <c r="M1003" s="21">
        <v>996.97</v>
      </c>
      <c r="N1003" s="21">
        <v>31.15</v>
      </c>
      <c r="O1003" s="21">
        <f t="shared" si="246"/>
        <v>15.574999999999999</v>
      </c>
      <c r="P1003" s="21">
        <f t="shared" si="247"/>
        <v>46.724999999999994</v>
      </c>
      <c r="Q1003" s="21">
        <f t="shared" si="248"/>
        <v>981.39499999999998</v>
      </c>
      <c r="S1003" s="21">
        <f t="shared" si="249"/>
        <v>1028.1200000000001</v>
      </c>
      <c r="T1003" s="19">
        <v>40</v>
      </c>
      <c r="U1003" s="19">
        <f t="shared" si="250"/>
        <v>-10</v>
      </c>
      <c r="V1003" s="22">
        <f t="shared" si="251"/>
        <v>-120</v>
      </c>
      <c r="W1003" s="5">
        <f t="shared" si="254"/>
        <v>138</v>
      </c>
      <c r="X1003" s="21">
        <f t="shared" si="260"/>
        <v>7.4501449275362326</v>
      </c>
      <c r="Y1003" s="21">
        <f t="shared" si="261"/>
        <v>89.401739130434791</v>
      </c>
      <c r="Z1003" s="21">
        <f t="shared" si="262"/>
        <v>938.71826086956537</v>
      </c>
      <c r="AA1003" s="21">
        <f t="shared" si="263"/>
        <v>-42.676739130434612</v>
      </c>
      <c r="AC1003" s="5">
        <v>89.401739130434791</v>
      </c>
      <c r="AD1003" s="5">
        <v>0</v>
      </c>
      <c r="AE1003" s="5">
        <f t="shared" si="256"/>
        <v>89.401739130434791</v>
      </c>
    </row>
    <row r="1004" spans="1:31" ht="12.75" customHeight="1" x14ac:dyDescent="0.35">
      <c r="A1004" s="17" t="s">
        <v>2399</v>
      </c>
      <c r="B1004" s="17" t="s">
        <v>2400</v>
      </c>
      <c r="C1004" s="17" t="s">
        <v>2363</v>
      </c>
      <c r="D1004" s="18">
        <v>34150</v>
      </c>
      <c r="E1004" s="17" t="s">
        <v>118</v>
      </c>
      <c r="F1004" s="19">
        <v>50</v>
      </c>
      <c r="G1004" s="17">
        <v>20</v>
      </c>
      <c r="H1004" s="17">
        <v>10</v>
      </c>
      <c r="I1004" s="20">
        <f t="shared" si="245"/>
        <v>250</v>
      </c>
      <c r="J1004" s="21">
        <v>3336.61</v>
      </c>
      <c r="K1004" s="18">
        <v>44804</v>
      </c>
      <c r="L1004" s="21">
        <v>1912.93</v>
      </c>
      <c r="M1004" s="21">
        <v>1423.68</v>
      </c>
      <c r="N1004" s="21">
        <v>44.48</v>
      </c>
      <c r="O1004" s="21">
        <f t="shared" si="246"/>
        <v>22.24</v>
      </c>
      <c r="P1004" s="21">
        <f t="shared" si="247"/>
        <v>66.72</v>
      </c>
      <c r="Q1004" s="21">
        <f t="shared" si="248"/>
        <v>1401.44</v>
      </c>
      <c r="S1004" s="21">
        <f t="shared" si="249"/>
        <v>1468.16</v>
      </c>
      <c r="T1004" s="19">
        <v>40</v>
      </c>
      <c r="U1004" s="19">
        <f t="shared" si="250"/>
        <v>-10</v>
      </c>
      <c r="V1004" s="22">
        <f t="shared" si="251"/>
        <v>-120</v>
      </c>
      <c r="W1004" s="5">
        <f t="shared" si="254"/>
        <v>138</v>
      </c>
      <c r="X1004" s="21">
        <f t="shared" si="260"/>
        <v>10.638840579710145</v>
      </c>
      <c r="Y1004" s="21">
        <f t="shared" si="261"/>
        <v>127.66608695652174</v>
      </c>
      <c r="Z1004" s="21">
        <f t="shared" si="262"/>
        <v>1340.4939130434784</v>
      </c>
      <c r="AA1004" s="21">
        <f t="shared" si="263"/>
        <v>-60.94608695652164</v>
      </c>
      <c r="AC1004" s="5">
        <v>127.66608695652174</v>
      </c>
      <c r="AD1004" s="5">
        <v>0</v>
      </c>
      <c r="AE1004" s="5">
        <f t="shared" si="256"/>
        <v>127.66608695652174</v>
      </c>
    </row>
    <row r="1005" spans="1:31" ht="12.75" customHeight="1" x14ac:dyDescent="0.35">
      <c r="A1005" s="17" t="s">
        <v>2401</v>
      </c>
      <c r="B1005" s="17" t="s">
        <v>2402</v>
      </c>
      <c r="C1005" s="17" t="s">
        <v>2368</v>
      </c>
      <c r="D1005" s="18">
        <v>34150</v>
      </c>
      <c r="E1005" s="17" t="s">
        <v>118</v>
      </c>
      <c r="F1005" s="19">
        <v>50</v>
      </c>
      <c r="G1005" s="17">
        <v>20</v>
      </c>
      <c r="H1005" s="17">
        <v>10</v>
      </c>
      <c r="I1005" s="20">
        <f t="shared" si="245"/>
        <v>250</v>
      </c>
      <c r="J1005" s="21">
        <v>344.8</v>
      </c>
      <c r="K1005" s="18">
        <v>44804</v>
      </c>
      <c r="L1005" s="21">
        <v>197.7</v>
      </c>
      <c r="M1005" s="21">
        <v>147.1</v>
      </c>
      <c r="N1005" s="21">
        <v>4.5999999999999996</v>
      </c>
      <c r="O1005" s="21">
        <f t="shared" si="246"/>
        <v>2.2999999999999998</v>
      </c>
      <c r="P1005" s="21">
        <f t="shared" si="247"/>
        <v>6.8999999999999995</v>
      </c>
      <c r="Q1005" s="21">
        <f t="shared" si="248"/>
        <v>144.79999999999998</v>
      </c>
      <c r="S1005" s="21">
        <f t="shared" si="249"/>
        <v>151.69999999999999</v>
      </c>
      <c r="T1005" s="19">
        <v>40</v>
      </c>
      <c r="U1005" s="19">
        <f t="shared" si="250"/>
        <v>-10</v>
      </c>
      <c r="V1005" s="22">
        <f t="shared" si="251"/>
        <v>-120</v>
      </c>
      <c r="W1005" s="5">
        <f t="shared" si="254"/>
        <v>138</v>
      </c>
      <c r="X1005" s="21">
        <f t="shared" si="260"/>
        <v>1.0992753623188405</v>
      </c>
      <c r="Y1005" s="21">
        <f t="shared" si="261"/>
        <v>13.191304347826087</v>
      </c>
      <c r="Z1005" s="21">
        <f t="shared" si="262"/>
        <v>138.50869565217391</v>
      </c>
      <c r="AA1005" s="21">
        <f t="shared" si="263"/>
        <v>-6.2913043478260704</v>
      </c>
      <c r="AC1005" s="5">
        <v>13.191304347826087</v>
      </c>
      <c r="AD1005" s="5">
        <v>0</v>
      </c>
      <c r="AE1005" s="5">
        <f t="shared" si="256"/>
        <v>13.191304347826087</v>
      </c>
    </row>
    <row r="1006" spans="1:31" ht="12.75" customHeight="1" x14ac:dyDescent="0.35">
      <c r="A1006" s="17" t="s">
        <v>2403</v>
      </c>
      <c r="B1006" s="17" t="s">
        <v>2404</v>
      </c>
      <c r="C1006" s="17" t="s">
        <v>2351</v>
      </c>
      <c r="D1006" s="18">
        <v>34150</v>
      </c>
      <c r="E1006" s="17" t="s">
        <v>118</v>
      </c>
      <c r="F1006" s="19">
        <v>50</v>
      </c>
      <c r="G1006" s="17">
        <v>20</v>
      </c>
      <c r="H1006" s="17">
        <v>10</v>
      </c>
      <c r="I1006" s="20">
        <f t="shared" si="245"/>
        <v>250</v>
      </c>
      <c r="J1006" s="21">
        <v>17031.68</v>
      </c>
      <c r="K1006" s="18">
        <v>44804</v>
      </c>
      <c r="L1006" s="21">
        <v>9764.75</v>
      </c>
      <c r="M1006" s="21">
        <v>7266.93</v>
      </c>
      <c r="N1006" s="21">
        <v>227.08</v>
      </c>
      <c r="O1006" s="21">
        <f t="shared" si="246"/>
        <v>113.54</v>
      </c>
      <c r="P1006" s="21">
        <f t="shared" si="247"/>
        <v>340.62</v>
      </c>
      <c r="Q1006" s="21">
        <f t="shared" si="248"/>
        <v>7153.39</v>
      </c>
      <c r="S1006" s="21">
        <f t="shared" si="249"/>
        <v>7494.01</v>
      </c>
      <c r="T1006" s="19">
        <v>40</v>
      </c>
      <c r="U1006" s="19">
        <f t="shared" si="250"/>
        <v>-10</v>
      </c>
      <c r="V1006" s="22">
        <f t="shared" si="251"/>
        <v>-120</v>
      </c>
      <c r="W1006" s="5">
        <f t="shared" si="254"/>
        <v>138</v>
      </c>
      <c r="X1006" s="21">
        <f t="shared" si="260"/>
        <v>54.304420289855074</v>
      </c>
      <c r="Y1006" s="21">
        <f t="shared" si="261"/>
        <v>651.65304347826088</v>
      </c>
      <c r="Z1006" s="21">
        <f t="shared" si="262"/>
        <v>6842.3569565217394</v>
      </c>
      <c r="AA1006" s="21">
        <f t="shared" si="263"/>
        <v>-311.03304347826088</v>
      </c>
      <c r="AC1006" s="5">
        <v>651.65304347826088</v>
      </c>
      <c r="AD1006" s="5">
        <v>0</v>
      </c>
      <c r="AE1006" s="5">
        <f t="shared" si="256"/>
        <v>651.65304347826088</v>
      </c>
    </row>
    <row r="1007" spans="1:31" ht="12.75" customHeight="1" x14ac:dyDescent="0.35">
      <c r="A1007" s="17" t="s">
        <v>2405</v>
      </c>
      <c r="B1007" s="17" t="s">
        <v>2406</v>
      </c>
      <c r="C1007" s="17" t="s">
        <v>2407</v>
      </c>
      <c r="D1007" s="18">
        <v>34150</v>
      </c>
      <c r="E1007" s="17" t="s">
        <v>44</v>
      </c>
      <c r="F1007" s="19">
        <v>50</v>
      </c>
      <c r="G1007" s="17">
        <v>0</v>
      </c>
      <c r="H1007" s="17">
        <v>0</v>
      </c>
      <c r="I1007" s="20">
        <f t="shared" si="245"/>
        <v>0</v>
      </c>
      <c r="J1007" s="21">
        <v>25</v>
      </c>
      <c r="K1007" s="18">
        <v>44804</v>
      </c>
      <c r="L1007" s="21">
        <v>6</v>
      </c>
      <c r="M1007" s="21">
        <v>19</v>
      </c>
      <c r="N1007" s="21">
        <v>0</v>
      </c>
      <c r="O1007" s="21">
        <f t="shared" si="246"/>
        <v>0</v>
      </c>
      <c r="P1007" s="21">
        <f t="shared" si="247"/>
        <v>0</v>
      </c>
      <c r="Q1007" s="21">
        <f t="shared" si="248"/>
        <v>19</v>
      </c>
      <c r="S1007" s="21">
        <f t="shared" si="249"/>
        <v>19</v>
      </c>
      <c r="T1007" s="19">
        <v>40</v>
      </c>
      <c r="U1007" s="19">
        <f t="shared" si="250"/>
        <v>-10</v>
      </c>
      <c r="V1007" s="22">
        <f t="shared" si="251"/>
        <v>-120</v>
      </c>
      <c r="W1007" s="5">
        <v>0</v>
      </c>
      <c r="X1007" s="21">
        <v>0</v>
      </c>
      <c r="Y1007" s="21">
        <f t="shared" si="261"/>
        <v>0</v>
      </c>
      <c r="Z1007" s="21">
        <f t="shared" si="262"/>
        <v>19</v>
      </c>
      <c r="AA1007" s="21">
        <f t="shared" si="263"/>
        <v>0</v>
      </c>
      <c r="AC1007" s="5">
        <v>0</v>
      </c>
      <c r="AD1007" s="5">
        <v>0</v>
      </c>
      <c r="AE1007" s="5">
        <f t="shared" si="256"/>
        <v>0</v>
      </c>
    </row>
    <row r="1008" spans="1:31" ht="12.75" customHeight="1" x14ac:dyDescent="0.35">
      <c r="A1008" s="17" t="s">
        <v>2408</v>
      </c>
      <c r="B1008" s="17" t="s">
        <v>2409</v>
      </c>
      <c r="C1008" s="17" t="s">
        <v>2351</v>
      </c>
      <c r="D1008" s="18">
        <v>34515</v>
      </c>
      <c r="E1008" s="17" t="s">
        <v>118</v>
      </c>
      <c r="F1008" s="19">
        <v>50</v>
      </c>
      <c r="G1008" s="17">
        <v>21</v>
      </c>
      <c r="H1008" s="17">
        <v>10</v>
      </c>
      <c r="I1008" s="20">
        <f t="shared" si="245"/>
        <v>262</v>
      </c>
      <c r="J1008" s="21">
        <v>1310.83</v>
      </c>
      <c r="K1008" s="18">
        <v>44804</v>
      </c>
      <c r="L1008" s="21">
        <v>725.41</v>
      </c>
      <c r="M1008" s="21">
        <v>585.41999999999996</v>
      </c>
      <c r="N1008" s="21">
        <v>17.48</v>
      </c>
      <c r="O1008" s="21">
        <f t="shared" si="246"/>
        <v>8.74</v>
      </c>
      <c r="P1008" s="21">
        <f t="shared" si="247"/>
        <v>26.22</v>
      </c>
      <c r="Q1008" s="21">
        <f t="shared" si="248"/>
        <v>576.67999999999995</v>
      </c>
      <c r="S1008" s="21">
        <f t="shared" si="249"/>
        <v>602.9</v>
      </c>
      <c r="T1008" s="19">
        <v>40</v>
      </c>
      <c r="U1008" s="19">
        <f t="shared" si="250"/>
        <v>-10</v>
      </c>
      <c r="V1008" s="22">
        <f t="shared" si="251"/>
        <v>-120</v>
      </c>
      <c r="W1008" s="5">
        <f t="shared" si="254"/>
        <v>150</v>
      </c>
      <c r="X1008" s="21">
        <f t="shared" si="260"/>
        <v>4.019333333333333</v>
      </c>
      <c r="Y1008" s="21">
        <f t="shared" si="261"/>
        <v>48.231999999999999</v>
      </c>
      <c r="Z1008" s="21">
        <f t="shared" si="262"/>
        <v>554.66800000000001</v>
      </c>
      <c r="AA1008" s="21">
        <f t="shared" si="263"/>
        <v>-22.011999999999944</v>
      </c>
      <c r="AC1008" s="5">
        <v>48.231999999999999</v>
      </c>
      <c r="AD1008" s="5">
        <v>0</v>
      </c>
      <c r="AE1008" s="5">
        <f t="shared" si="256"/>
        <v>48.231999999999999</v>
      </c>
    </row>
    <row r="1009" spans="1:31" ht="12.75" customHeight="1" x14ac:dyDescent="0.35">
      <c r="A1009" s="17" t="s">
        <v>2410</v>
      </c>
      <c r="B1009" s="17" t="s">
        <v>2411</v>
      </c>
      <c r="C1009" s="17" t="s">
        <v>2357</v>
      </c>
      <c r="D1009" s="18">
        <v>34515</v>
      </c>
      <c r="E1009" s="17" t="s">
        <v>118</v>
      </c>
      <c r="F1009" s="19">
        <v>50</v>
      </c>
      <c r="G1009" s="17">
        <v>21</v>
      </c>
      <c r="H1009" s="17">
        <v>10</v>
      </c>
      <c r="I1009" s="20">
        <f t="shared" si="245"/>
        <v>262</v>
      </c>
      <c r="J1009" s="21">
        <v>815.3</v>
      </c>
      <c r="K1009" s="18">
        <v>44804</v>
      </c>
      <c r="L1009" s="21">
        <v>451.23</v>
      </c>
      <c r="M1009" s="21">
        <v>364.07</v>
      </c>
      <c r="N1009" s="21">
        <v>10.87</v>
      </c>
      <c r="O1009" s="21">
        <f t="shared" si="246"/>
        <v>5.4349999999999996</v>
      </c>
      <c r="P1009" s="21">
        <f t="shared" si="247"/>
        <v>16.305</v>
      </c>
      <c r="Q1009" s="21">
        <f t="shared" si="248"/>
        <v>358.63499999999999</v>
      </c>
      <c r="S1009" s="21">
        <f t="shared" si="249"/>
        <v>374.94</v>
      </c>
      <c r="T1009" s="19">
        <v>40</v>
      </c>
      <c r="U1009" s="19">
        <f t="shared" si="250"/>
        <v>-10</v>
      </c>
      <c r="V1009" s="22">
        <f t="shared" si="251"/>
        <v>-120</v>
      </c>
      <c r="W1009" s="5">
        <f t="shared" si="254"/>
        <v>150</v>
      </c>
      <c r="X1009" s="21">
        <f t="shared" si="260"/>
        <v>2.4996</v>
      </c>
      <c r="Y1009" s="21">
        <f t="shared" si="261"/>
        <v>29.995200000000001</v>
      </c>
      <c r="Z1009" s="21">
        <f t="shared" si="262"/>
        <v>344.94479999999999</v>
      </c>
      <c r="AA1009" s="21">
        <f t="shared" si="263"/>
        <v>-13.690200000000004</v>
      </c>
      <c r="AC1009" s="5">
        <v>29.995200000000001</v>
      </c>
      <c r="AD1009" s="5">
        <v>0</v>
      </c>
      <c r="AE1009" s="5">
        <f t="shared" si="256"/>
        <v>29.995200000000001</v>
      </c>
    </row>
    <row r="1010" spans="1:31" ht="12.75" customHeight="1" x14ac:dyDescent="0.35">
      <c r="A1010" s="17" t="s">
        <v>2412</v>
      </c>
      <c r="B1010" s="17" t="s">
        <v>2413</v>
      </c>
      <c r="C1010" s="17" t="s">
        <v>2363</v>
      </c>
      <c r="D1010" s="18">
        <v>34515</v>
      </c>
      <c r="E1010" s="17" t="s">
        <v>118</v>
      </c>
      <c r="F1010" s="19">
        <v>50</v>
      </c>
      <c r="G1010" s="17">
        <v>21</v>
      </c>
      <c r="H1010" s="17">
        <v>10</v>
      </c>
      <c r="I1010" s="20">
        <f t="shared" si="245"/>
        <v>262</v>
      </c>
      <c r="J1010" s="21">
        <v>5699.71</v>
      </c>
      <c r="K1010" s="18">
        <v>44804</v>
      </c>
      <c r="L1010" s="21">
        <v>3153.97</v>
      </c>
      <c r="M1010" s="21">
        <v>2545.7399999999998</v>
      </c>
      <c r="N1010" s="21">
        <v>76</v>
      </c>
      <c r="O1010" s="21">
        <f t="shared" si="246"/>
        <v>38</v>
      </c>
      <c r="P1010" s="21">
        <f t="shared" si="247"/>
        <v>114</v>
      </c>
      <c r="Q1010" s="21">
        <f t="shared" si="248"/>
        <v>2507.7399999999998</v>
      </c>
      <c r="S1010" s="21">
        <f t="shared" si="249"/>
        <v>2621.74</v>
      </c>
      <c r="T1010" s="19">
        <v>40</v>
      </c>
      <c r="U1010" s="19">
        <f t="shared" si="250"/>
        <v>-10</v>
      </c>
      <c r="V1010" s="22">
        <f t="shared" si="251"/>
        <v>-120</v>
      </c>
      <c r="W1010" s="5">
        <f t="shared" si="254"/>
        <v>150</v>
      </c>
      <c r="X1010" s="21">
        <f t="shared" si="260"/>
        <v>17.478266666666666</v>
      </c>
      <c r="Y1010" s="21">
        <f t="shared" si="261"/>
        <v>209.73919999999998</v>
      </c>
      <c r="Z1010" s="21">
        <f t="shared" si="262"/>
        <v>2412.0007999999998</v>
      </c>
      <c r="AA1010" s="21">
        <f t="shared" si="263"/>
        <v>-95.739199999999983</v>
      </c>
      <c r="AC1010" s="5">
        <v>209.73919999999998</v>
      </c>
      <c r="AD1010" s="5">
        <v>0</v>
      </c>
      <c r="AE1010" s="5">
        <f t="shared" si="256"/>
        <v>209.73919999999998</v>
      </c>
    </row>
    <row r="1011" spans="1:31" ht="12.75" customHeight="1" x14ac:dyDescent="0.35">
      <c r="A1011" s="17" t="s">
        <v>2414</v>
      </c>
      <c r="B1011" s="17" t="s">
        <v>2415</v>
      </c>
      <c r="C1011" s="17" t="s">
        <v>2416</v>
      </c>
      <c r="D1011" s="18">
        <v>34515</v>
      </c>
      <c r="E1011" s="17" t="s">
        <v>118</v>
      </c>
      <c r="F1011" s="19">
        <v>50</v>
      </c>
      <c r="G1011" s="17">
        <v>21</v>
      </c>
      <c r="H1011" s="17">
        <v>10</v>
      </c>
      <c r="I1011" s="20">
        <f t="shared" si="245"/>
        <v>262</v>
      </c>
      <c r="J1011" s="21">
        <v>185.4</v>
      </c>
      <c r="K1011" s="18">
        <v>44804</v>
      </c>
      <c r="L1011" s="21">
        <v>102.64</v>
      </c>
      <c r="M1011" s="21">
        <v>82.76</v>
      </c>
      <c r="N1011" s="21">
        <v>2.4700000000000002</v>
      </c>
      <c r="O1011" s="21">
        <f t="shared" si="246"/>
        <v>1.2350000000000001</v>
      </c>
      <c r="P1011" s="21">
        <f t="shared" si="247"/>
        <v>3.7050000000000001</v>
      </c>
      <c r="Q1011" s="21">
        <f t="shared" si="248"/>
        <v>81.525000000000006</v>
      </c>
      <c r="S1011" s="21">
        <f t="shared" si="249"/>
        <v>85.23</v>
      </c>
      <c r="T1011" s="19">
        <v>40</v>
      </c>
      <c r="U1011" s="19">
        <f t="shared" si="250"/>
        <v>-10</v>
      </c>
      <c r="V1011" s="22">
        <f t="shared" si="251"/>
        <v>-120</v>
      </c>
      <c r="W1011" s="5">
        <f t="shared" si="254"/>
        <v>150</v>
      </c>
      <c r="X1011" s="21">
        <f t="shared" si="260"/>
        <v>0.56820000000000004</v>
      </c>
      <c r="Y1011" s="21">
        <f t="shared" si="261"/>
        <v>6.8184000000000005</v>
      </c>
      <c r="Z1011" s="21">
        <f t="shared" si="262"/>
        <v>78.411600000000007</v>
      </c>
      <c r="AA1011" s="21">
        <f t="shared" si="263"/>
        <v>-3.1133999999999986</v>
      </c>
      <c r="AC1011" s="5">
        <v>6.8184000000000005</v>
      </c>
      <c r="AD1011" s="5">
        <v>0</v>
      </c>
      <c r="AE1011" s="5">
        <f t="shared" si="256"/>
        <v>6.8184000000000005</v>
      </c>
    </row>
    <row r="1012" spans="1:31" ht="12.75" customHeight="1" x14ac:dyDescent="0.35">
      <c r="A1012" s="17" t="s">
        <v>2417</v>
      </c>
      <c r="B1012" s="17" t="s">
        <v>2418</v>
      </c>
      <c r="C1012" s="17" t="s">
        <v>2419</v>
      </c>
      <c r="D1012" s="18">
        <v>34515</v>
      </c>
      <c r="E1012" s="17" t="s">
        <v>118</v>
      </c>
      <c r="F1012" s="19">
        <v>50</v>
      </c>
      <c r="G1012" s="17">
        <v>21</v>
      </c>
      <c r="H1012" s="17">
        <v>10</v>
      </c>
      <c r="I1012" s="20">
        <f t="shared" si="245"/>
        <v>262</v>
      </c>
      <c r="J1012" s="21">
        <v>221.9</v>
      </c>
      <c r="K1012" s="18">
        <v>44804</v>
      </c>
      <c r="L1012" s="21">
        <v>122.83</v>
      </c>
      <c r="M1012" s="21">
        <v>99.07</v>
      </c>
      <c r="N1012" s="21">
        <v>2.96</v>
      </c>
      <c r="O1012" s="21">
        <f t="shared" si="246"/>
        <v>1.48</v>
      </c>
      <c r="P1012" s="21">
        <f t="shared" si="247"/>
        <v>4.4399999999999995</v>
      </c>
      <c r="Q1012" s="21">
        <f t="shared" si="248"/>
        <v>97.589999999999989</v>
      </c>
      <c r="S1012" s="21">
        <f t="shared" si="249"/>
        <v>102.02999999999999</v>
      </c>
      <c r="T1012" s="19">
        <v>40</v>
      </c>
      <c r="U1012" s="19">
        <f t="shared" si="250"/>
        <v>-10</v>
      </c>
      <c r="V1012" s="22">
        <f t="shared" si="251"/>
        <v>-120</v>
      </c>
      <c r="W1012" s="5">
        <f t="shared" si="254"/>
        <v>150</v>
      </c>
      <c r="X1012" s="21">
        <f t="shared" si="260"/>
        <v>0.68019999999999992</v>
      </c>
      <c r="Y1012" s="21">
        <f t="shared" si="261"/>
        <v>8.1623999999999981</v>
      </c>
      <c r="Z1012" s="21">
        <f t="shared" si="262"/>
        <v>93.867599999999982</v>
      </c>
      <c r="AA1012" s="21">
        <f t="shared" si="263"/>
        <v>-3.7224000000000075</v>
      </c>
      <c r="AC1012" s="5">
        <v>8.1623999999999981</v>
      </c>
      <c r="AD1012" s="5">
        <v>0</v>
      </c>
      <c r="AE1012" s="5">
        <f t="shared" si="256"/>
        <v>8.1623999999999981</v>
      </c>
    </row>
    <row r="1013" spans="1:31" ht="12.75" customHeight="1" x14ac:dyDescent="0.35">
      <c r="A1013" s="17" t="s">
        <v>2420</v>
      </c>
      <c r="B1013" s="17" t="s">
        <v>2421</v>
      </c>
      <c r="C1013" s="17" t="s">
        <v>2379</v>
      </c>
      <c r="D1013" s="18">
        <v>34515</v>
      </c>
      <c r="E1013" s="17" t="s">
        <v>118</v>
      </c>
      <c r="F1013" s="19">
        <v>50</v>
      </c>
      <c r="G1013" s="17">
        <v>21</v>
      </c>
      <c r="H1013" s="17">
        <v>10</v>
      </c>
      <c r="I1013" s="20">
        <f t="shared" si="245"/>
        <v>262</v>
      </c>
      <c r="J1013" s="21">
        <v>30.07</v>
      </c>
      <c r="K1013" s="18">
        <v>44804</v>
      </c>
      <c r="L1013" s="21">
        <v>16.61</v>
      </c>
      <c r="M1013" s="21">
        <v>13.46</v>
      </c>
      <c r="N1013" s="21">
        <v>0.4</v>
      </c>
      <c r="O1013" s="21">
        <f t="shared" si="246"/>
        <v>0.2</v>
      </c>
      <c r="P1013" s="21">
        <f t="shared" si="247"/>
        <v>0.60000000000000009</v>
      </c>
      <c r="Q1013" s="21">
        <f t="shared" si="248"/>
        <v>13.260000000000002</v>
      </c>
      <c r="S1013" s="21">
        <f t="shared" si="249"/>
        <v>13.860000000000001</v>
      </c>
      <c r="T1013" s="19">
        <v>40</v>
      </c>
      <c r="U1013" s="19">
        <f t="shared" si="250"/>
        <v>-10</v>
      </c>
      <c r="V1013" s="22">
        <f t="shared" si="251"/>
        <v>-120</v>
      </c>
      <c r="W1013" s="5">
        <f t="shared" si="254"/>
        <v>150</v>
      </c>
      <c r="X1013" s="21">
        <f t="shared" si="260"/>
        <v>9.240000000000001E-2</v>
      </c>
      <c r="Y1013" s="21">
        <f t="shared" si="261"/>
        <v>1.1088</v>
      </c>
      <c r="Z1013" s="21">
        <f t="shared" si="262"/>
        <v>12.751200000000001</v>
      </c>
      <c r="AA1013" s="21">
        <f t="shared" si="263"/>
        <v>-0.50880000000000081</v>
      </c>
      <c r="AC1013" s="5">
        <v>1.1088</v>
      </c>
      <c r="AD1013" s="5">
        <v>0</v>
      </c>
      <c r="AE1013" s="5">
        <f t="shared" si="256"/>
        <v>1.1088</v>
      </c>
    </row>
    <row r="1014" spans="1:31" ht="12.75" customHeight="1" x14ac:dyDescent="0.35">
      <c r="A1014" s="17" t="s">
        <v>2422</v>
      </c>
      <c r="B1014" s="17" t="s">
        <v>2423</v>
      </c>
      <c r="C1014" s="17" t="s">
        <v>2424</v>
      </c>
      <c r="D1014" s="18">
        <v>34515</v>
      </c>
      <c r="E1014" s="17" t="s">
        <v>118</v>
      </c>
      <c r="F1014" s="19">
        <v>50</v>
      </c>
      <c r="G1014" s="17">
        <v>21</v>
      </c>
      <c r="H1014" s="17">
        <v>10</v>
      </c>
      <c r="I1014" s="20">
        <f t="shared" si="245"/>
        <v>262</v>
      </c>
      <c r="J1014" s="21">
        <v>734.46</v>
      </c>
      <c r="K1014" s="18">
        <v>44804</v>
      </c>
      <c r="L1014" s="21">
        <v>406.42</v>
      </c>
      <c r="M1014" s="21">
        <v>328.04</v>
      </c>
      <c r="N1014" s="21">
        <v>9.7899999999999991</v>
      </c>
      <c r="O1014" s="21">
        <f t="shared" si="246"/>
        <v>4.8949999999999996</v>
      </c>
      <c r="P1014" s="21">
        <f t="shared" si="247"/>
        <v>14.684999999999999</v>
      </c>
      <c r="Q1014" s="21">
        <f t="shared" si="248"/>
        <v>323.14500000000004</v>
      </c>
      <c r="S1014" s="21">
        <f t="shared" si="249"/>
        <v>337.83000000000004</v>
      </c>
      <c r="T1014" s="19">
        <v>40</v>
      </c>
      <c r="U1014" s="19">
        <f t="shared" si="250"/>
        <v>-10</v>
      </c>
      <c r="V1014" s="22">
        <f t="shared" si="251"/>
        <v>-120</v>
      </c>
      <c r="W1014" s="5">
        <f t="shared" si="254"/>
        <v>150</v>
      </c>
      <c r="X1014" s="21">
        <f t="shared" si="260"/>
        <v>2.2522000000000002</v>
      </c>
      <c r="Y1014" s="21">
        <f t="shared" si="261"/>
        <v>27.026400000000002</v>
      </c>
      <c r="Z1014" s="21">
        <f t="shared" si="262"/>
        <v>310.80360000000002</v>
      </c>
      <c r="AA1014" s="21">
        <f t="shared" si="263"/>
        <v>-12.341400000000021</v>
      </c>
      <c r="AC1014" s="5">
        <v>27.026400000000002</v>
      </c>
      <c r="AD1014" s="5">
        <v>0</v>
      </c>
      <c r="AE1014" s="5">
        <f t="shared" si="256"/>
        <v>27.026400000000002</v>
      </c>
    </row>
    <row r="1015" spans="1:31" ht="12.75" customHeight="1" x14ac:dyDescent="0.35">
      <c r="A1015" s="17" t="s">
        <v>2425</v>
      </c>
      <c r="B1015" s="17" t="s">
        <v>2426</v>
      </c>
      <c r="C1015" s="17" t="s">
        <v>2363</v>
      </c>
      <c r="D1015" s="18">
        <v>34880</v>
      </c>
      <c r="E1015" s="17" t="s">
        <v>118</v>
      </c>
      <c r="F1015" s="19">
        <v>50</v>
      </c>
      <c r="G1015" s="17">
        <v>22</v>
      </c>
      <c r="H1015" s="17">
        <v>10</v>
      </c>
      <c r="I1015" s="20">
        <f t="shared" si="245"/>
        <v>274</v>
      </c>
      <c r="J1015" s="21">
        <v>8353.4</v>
      </c>
      <c r="K1015" s="18">
        <v>44804</v>
      </c>
      <c r="L1015" s="21">
        <v>4455.1899999999996</v>
      </c>
      <c r="M1015" s="21">
        <v>3898.21</v>
      </c>
      <c r="N1015" s="21">
        <v>111.38</v>
      </c>
      <c r="O1015" s="21">
        <f t="shared" si="246"/>
        <v>55.69</v>
      </c>
      <c r="P1015" s="21">
        <f t="shared" si="247"/>
        <v>167.07</v>
      </c>
      <c r="Q1015" s="21">
        <f t="shared" si="248"/>
        <v>3842.52</v>
      </c>
      <c r="S1015" s="21">
        <f t="shared" si="249"/>
        <v>4009.59</v>
      </c>
      <c r="T1015" s="19">
        <v>40</v>
      </c>
      <c r="U1015" s="19">
        <f t="shared" si="250"/>
        <v>-10</v>
      </c>
      <c r="V1015" s="22">
        <f t="shared" si="251"/>
        <v>-120</v>
      </c>
      <c r="W1015" s="5">
        <f t="shared" si="254"/>
        <v>162</v>
      </c>
      <c r="X1015" s="21">
        <f t="shared" si="260"/>
        <v>24.750555555555557</v>
      </c>
      <c r="Y1015" s="21">
        <f t="shared" si="261"/>
        <v>297.00666666666666</v>
      </c>
      <c r="Z1015" s="21">
        <f t="shared" si="262"/>
        <v>3712.5833333333335</v>
      </c>
      <c r="AA1015" s="21">
        <f t="shared" si="263"/>
        <v>-129.9366666666665</v>
      </c>
      <c r="AC1015" s="5">
        <v>297.00666666666666</v>
      </c>
      <c r="AD1015" s="5">
        <v>0</v>
      </c>
      <c r="AE1015" s="5">
        <f t="shared" si="256"/>
        <v>297.00666666666666</v>
      </c>
    </row>
    <row r="1016" spans="1:31" ht="12.75" customHeight="1" x14ac:dyDescent="0.35">
      <c r="A1016" s="17" t="s">
        <v>2427</v>
      </c>
      <c r="B1016" s="17" t="s">
        <v>2428</v>
      </c>
      <c r="C1016" s="17" t="s">
        <v>2357</v>
      </c>
      <c r="D1016" s="18">
        <v>34880</v>
      </c>
      <c r="E1016" s="17" t="s">
        <v>118</v>
      </c>
      <c r="F1016" s="19">
        <v>50</v>
      </c>
      <c r="G1016" s="17">
        <v>22</v>
      </c>
      <c r="H1016" s="17">
        <v>10</v>
      </c>
      <c r="I1016" s="20">
        <f t="shared" si="245"/>
        <v>274</v>
      </c>
      <c r="J1016" s="21">
        <v>473.62</v>
      </c>
      <c r="K1016" s="18">
        <v>44804</v>
      </c>
      <c r="L1016" s="21">
        <v>252.55</v>
      </c>
      <c r="M1016" s="21">
        <v>221.07</v>
      </c>
      <c r="N1016" s="21">
        <v>6.31</v>
      </c>
      <c r="O1016" s="21">
        <f t="shared" si="246"/>
        <v>3.1549999999999998</v>
      </c>
      <c r="P1016" s="21">
        <f t="shared" si="247"/>
        <v>9.4649999999999999</v>
      </c>
      <c r="Q1016" s="21">
        <f t="shared" si="248"/>
        <v>217.91499999999999</v>
      </c>
      <c r="S1016" s="21">
        <f t="shared" si="249"/>
        <v>227.38</v>
      </c>
      <c r="T1016" s="19">
        <v>40</v>
      </c>
      <c r="U1016" s="19">
        <f t="shared" si="250"/>
        <v>-10</v>
      </c>
      <c r="V1016" s="22">
        <f t="shared" si="251"/>
        <v>-120</v>
      </c>
      <c r="W1016" s="5">
        <f t="shared" si="254"/>
        <v>162</v>
      </c>
      <c r="X1016" s="21">
        <f t="shared" si="260"/>
        <v>1.4035802469135803</v>
      </c>
      <c r="Y1016" s="21">
        <f t="shared" si="261"/>
        <v>16.842962962962964</v>
      </c>
      <c r="Z1016" s="21">
        <f t="shared" si="262"/>
        <v>210.53703703703704</v>
      </c>
      <c r="AA1016" s="21">
        <f t="shared" si="263"/>
        <v>-7.377962962962954</v>
      </c>
      <c r="AC1016" s="5">
        <v>16.842962962962964</v>
      </c>
      <c r="AD1016" s="5">
        <v>0</v>
      </c>
      <c r="AE1016" s="5">
        <f t="shared" si="256"/>
        <v>16.842962962962964</v>
      </c>
    </row>
    <row r="1017" spans="1:31" ht="12.75" customHeight="1" x14ac:dyDescent="0.35">
      <c r="A1017" s="17" t="s">
        <v>2429</v>
      </c>
      <c r="B1017" s="17" t="s">
        <v>2430</v>
      </c>
      <c r="C1017" s="17" t="s">
        <v>2431</v>
      </c>
      <c r="D1017" s="18">
        <v>34880</v>
      </c>
      <c r="E1017" s="17" t="s">
        <v>118</v>
      </c>
      <c r="F1017" s="19">
        <v>50</v>
      </c>
      <c r="G1017" s="17">
        <v>22</v>
      </c>
      <c r="H1017" s="17">
        <v>10</v>
      </c>
      <c r="I1017" s="20">
        <f t="shared" si="245"/>
        <v>274</v>
      </c>
      <c r="J1017" s="21">
        <v>2006.12</v>
      </c>
      <c r="K1017" s="18">
        <v>44804</v>
      </c>
      <c r="L1017" s="21">
        <v>1069.8699999999999</v>
      </c>
      <c r="M1017" s="21">
        <v>936.25</v>
      </c>
      <c r="N1017" s="21">
        <v>26.74</v>
      </c>
      <c r="O1017" s="21">
        <f t="shared" si="246"/>
        <v>13.37</v>
      </c>
      <c r="P1017" s="21">
        <f t="shared" si="247"/>
        <v>40.11</v>
      </c>
      <c r="Q1017" s="21">
        <f t="shared" si="248"/>
        <v>922.88</v>
      </c>
      <c r="S1017" s="21">
        <f t="shared" si="249"/>
        <v>962.99</v>
      </c>
      <c r="T1017" s="19">
        <v>40</v>
      </c>
      <c r="U1017" s="19">
        <f t="shared" si="250"/>
        <v>-10</v>
      </c>
      <c r="V1017" s="22">
        <f t="shared" si="251"/>
        <v>-120</v>
      </c>
      <c r="W1017" s="5">
        <f t="shared" si="254"/>
        <v>162</v>
      </c>
      <c r="X1017" s="21">
        <f t="shared" si="260"/>
        <v>5.9443827160493825</v>
      </c>
      <c r="Y1017" s="21">
        <f t="shared" si="261"/>
        <v>71.33259259259259</v>
      </c>
      <c r="Z1017" s="21">
        <f t="shared" si="262"/>
        <v>891.65740740740739</v>
      </c>
      <c r="AA1017" s="21">
        <f t="shared" si="263"/>
        <v>-31.222592592592605</v>
      </c>
      <c r="AC1017" s="5">
        <v>71.33259259259259</v>
      </c>
      <c r="AD1017" s="5">
        <v>0</v>
      </c>
      <c r="AE1017" s="5">
        <f t="shared" si="256"/>
        <v>71.33259259259259</v>
      </c>
    </row>
    <row r="1018" spans="1:31" ht="12.75" customHeight="1" x14ac:dyDescent="0.35">
      <c r="A1018" s="17" t="s">
        <v>2432</v>
      </c>
      <c r="B1018" s="17" t="s">
        <v>2433</v>
      </c>
      <c r="C1018" s="17" t="s">
        <v>411</v>
      </c>
      <c r="D1018" s="18">
        <v>34880</v>
      </c>
      <c r="E1018" s="17" t="s">
        <v>118</v>
      </c>
      <c r="F1018" s="19">
        <v>50</v>
      </c>
      <c r="G1018" s="17">
        <v>22</v>
      </c>
      <c r="H1018" s="17">
        <v>10</v>
      </c>
      <c r="I1018" s="20">
        <f t="shared" si="245"/>
        <v>274</v>
      </c>
      <c r="J1018" s="21">
        <v>560.33000000000004</v>
      </c>
      <c r="K1018" s="18">
        <v>44804</v>
      </c>
      <c r="L1018" s="21">
        <v>298.92</v>
      </c>
      <c r="M1018" s="21">
        <v>261.41000000000003</v>
      </c>
      <c r="N1018" s="21">
        <v>7.47</v>
      </c>
      <c r="O1018" s="21">
        <f t="shared" si="246"/>
        <v>3.7349999999999999</v>
      </c>
      <c r="P1018" s="21">
        <f t="shared" si="247"/>
        <v>11.205</v>
      </c>
      <c r="Q1018" s="21">
        <f t="shared" si="248"/>
        <v>257.67500000000001</v>
      </c>
      <c r="S1018" s="21">
        <f t="shared" si="249"/>
        <v>268.88000000000005</v>
      </c>
      <c r="T1018" s="19">
        <v>40</v>
      </c>
      <c r="U1018" s="19">
        <f t="shared" si="250"/>
        <v>-10</v>
      </c>
      <c r="V1018" s="22">
        <f t="shared" si="251"/>
        <v>-120</v>
      </c>
      <c r="W1018" s="5">
        <f t="shared" si="254"/>
        <v>162</v>
      </c>
      <c r="X1018" s="21">
        <f t="shared" si="260"/>
        <v>1.6597530864197534</v>
      </c>
      <c r="Y1018" s="21">
        <f t="shared" si="261"/>
        <v>19.917037037037041</v>
      </c>
      <c r="Z1018" s="21">
        <f t="shared" si="262"/>
        <v>248.96296296296302</v>
      </c>
      <c r="AA1018" s="21">
        <f t="shared" si="263"/>
        <v>-8.7120370370369926</v>
      </c>
      <c r="AC1018" s="5">
        <v>19.917037037037041</v>
      </c>
      <c r="AD1018" s="5">
        <v>0</v>
      </c>
      <c r="AE1018" s="5">
        <f t="shared" si="256"/>
        <v>19.917037037037041</v>
      </c>
    </row>
    <row r="1019" spans="1:31" ht="12.75" customHeight="1" x14ac:dyDescent="0.35">
      <c r="A1019" s="17" t="s">
        <v>2434</v>
      </c>
      <c r="B1019" s="17" t="s">
        <v>2435</v>
      </c>
      <c r="C1019" s="17" t="s">
        <v>2351</v>
      </c>
      <c r="D1019" s="18">
        <v>35246</v>
      </c>
      <c r="E1019" s="17" t="s">
        <v>118</v>
      </c>
      <c r="F1019" s="19">
        <v>50</v>
      </c>
      <c r="G1019" s="17">
        <v>23</v>
      </c>
      <c r="H1019" s="17">
        <v>10</v>
      </c>
      <c r="I1019" s="20">
        <f t="shared" si="245"/>
        <v>286</v>
      </c>
      <c r="J1019" s="21">
        <v>2220.62</v>
      </c>
      <c r="K1019" s="18">
        <v>44804</v>
      </c>
      <c r="L1019" s="21">
        <v>1139.8599999999999</v>
      </c>
      <c r="M1019" s="21">
        <v>1080.76</v>
      </c>
      <c r="N1019" s="21">
        <v>29.6</v>
      </c>
      <c r="O1019" s="21">
        <f t="shared" si="246"/>
        <v>14.8</v>
      </c>
      <c r="P1019" s="21">
        <f t="shared" si="247"/>
        <v>44.400000000000006</v>
      </c>
      <c r="Q1019" s="21">
        <f t="shared" si="248"/>
        <v>1065.96</v>
      </c>
      <c r="S1019" s="21">
        <f t="shared" si="249"/>
        <v>1110.3599999999999</v>
      </c>
      <c r="T1019" s="19">
        <v>40</v>
      </c>
      <c r="U1019" s="19">
        <f t="shared" si="250"/>
        <v>-10</v>
      </c>
      <c r="V1019" s="22">
        <f t="shared" si="251"/>
        <v>-120</v>
      </c>
      <c r="W1019" s="5">
        <f t="shared" si="254"/>
        <v>174</v>
      </c>
      <c r="X1019" s="21">
        <f t="shared" si="260"/>
        <v>6.3813793103448271</v>
      </c>
      <c r="Y1019" s="21">
        <f t="shared" si="261"/>
        <v>76.576551724137929</v>
      </c>
      <c r="Z1019" s="21">
        <f t="shared" si="262"/>
        <v>1033.7834482758619</v>
      </c>
      <c r="AA1019" s="21">
        <f t="shared" si="263"/>
        <v>-32.176551724138108</v>
      </c>
      <c r="AC1019" s="5">
        <v>76.576551724137929</v>
      </c>
      <c r="AD1019" s="5">
        <v>0</v>
      </c>
      <c r="AE1019" s="5">
        <f t="shared" si="256"/>
        <v>76.576551724137929</v>
      </c>
    </row>
    <row r="1020" spans="1:31" ht="12.75" customHeight="1" x14ac:dyDescent="0.35">
      <c r="A1020" s="17" t="s">
        <v>2436</v>
      </c>
      <c r="B1020" s="17" t="s">
        <v>2437</v>
      </c>
      <c r="C1020" s="17" t="s">
        <v>2394</v>
      </c>
      <c r="D1020" s="18">
        <v>35246</v>
      </c>
      <c r="E1020" s="17" t="s">
        <v>118</v>
      </c>
      <c r="F1020" s="19">
        <v>50</v>
      </c>
      <c r="G1020" s="17">
        <v>23</v>
      </c>
      <c r="H1020" s="17">
        <v>10</v>
      </c>
      <c r="I1020" s="20">
        <f t="shared" si="245"/>
        <v>286</v>
      </c>
      <c r="J1020" s="21">
        <v>166.92</v>
      </c>
      <c r="K1020" s="18">
        <v>44804</v>
      </c>
      <c r="L1020" s="21">
        <v>85.73</v>
      </c>
      <c r="M1020" s="21">
        <v>81.19</v>
      </c>
      <c r="N1020" s="21">
        <v>2.2200000000000002</v>
      </c>
      <c r="O1020" s="21">
        <f t="shared" si="246"/>
        <v>1.1100000000000001</v>
      </c>
      <c r="P1020" s="21">
        <f t="shared" si="247"/>
        <v>3.33</v>
      </c>
      <c r="Q1020" s="21">
        <f t="shared" si="248"/>
        <v>80.08</v>
      </c>
      <c r="S1020" s="21">
        <f t="shared" si="249"/>
        <v>83.41</v>
      </c>
      <c r="T1020" s="19">
        <v>40</v>
      </c>
      <c r="U1020" s="19">
        <f t="shared" si="250"/>
        <v>-10</v>
      </c>
      <c r="V1020" s="22">
        <f t="shared" si="251"/>
        <v>-120</v>
      </c>
      <c r="W1020" s="5">
        <f t="shared" si="254"/>
        <v>174</v>
      </c>
      <c r="X1020" s="21">
        <f t="shared" si="260"/>
        <v>0.479367816091954</v>
      </c>
      <c r="Y1020" s="21">
        <f t="shared" si="261"/>
        <v>5.7524137931034485</v>
      </c>
      <c r="Z1020" s="21">
        <f t="shared" si="262"/>
        <v>77.657586206896553</v>
      </c>
      <c r="AA1020" s="21">
        <f t="shared" si="263"/>
        <v>-2.4224137931034448</v>
      </c>
      <c r="AC1020" s="5">
        <v>5.7524137931034485</v>
      </c>
      <c r="AD1020" s="5">
        <v>0</v>
      </c>
      <c r="AE1020" s="5">
        <f t="shared" si="256"/>
        <v>5.7524137931034485</v>
      </c>
    </row>
    <row r="1021" spans="1:31" ht="12.75" customHeight="1" x14ac:dyDescent="0.35">
      <c r="A1021" s="17" t="s">
        <v>2438</v>
      </c>
      <c r="B1021" s="17" t="s">
        <v>2439</v>
      </c>
      <c r="C1021" s="17" t="s">
        <v>2363</v>
      </c>
      <c r="D1021" s="18">
        <v>35246</v>
      </c>
      <c r="E1021" s="17" t="s">
        <v>118</v>
      </c>
      <c r="F1021" s="19">
        <v>50</v>
      </c>
      <c r="G1021" s="17">
        <v>23</v>
      </c>
      <c r="H1021" s="17">
        <v>10</v>
      </c>
      <c r="I1021" s="20">
        <f t="shared" si="245"/>
        <v>286</v>
      </c>
      <c r="J1021" s="21">
        <v>7418.37</v>
      </c>
      <c r="K1021" s="18">
        <v>44804</v>
      </c>
      <c r="L1021" s="21">
        <v>3808.15</v>
      </c>
      <c r="M1021" s="21">
        <v>3610.22</v>
      </c>
      <c r="N1021" s="21">
        <v>98.91</v>
      </c>
      <c r="O1021" s="21">
        <f t="shared" si="246"/>
        <v>49.454999999999998</v>
      </c>
      <c r="P1021" s="21">
        <f t="shared" si="247"/>
        <v>148.36500000000001</v>
      </c>
      <c r="Q1021" s="21">
        <f t="shared" si="248"/>
        <v>3560.7649999999999</v>
      </c>
      <c r="S1021" s="21">
        <f t="shared" si="249"/>
        <v>3709.1299999999997</v>
      </c>
      <c r="T1021" s="19">
        <v>40</v>
      </c>
      <c r="U1021" s="19">
        <f t="shared" si="250"/>
        <v>-10</v>
      </c>
      <c r="V1021" s="22">
        <f t="shared" si="251"/>
        <v>-120</v>
      </c>
      <c r="W1021" s="5">
        <f t="shared" si="254"/>
        <v>174</v>
      </c>
      <c r="X1021" s="21">
        <f t="shared" si="260"/>
        <v>21.316839080459768</v>
      </c>
      <c r="Y1021" s="21">
        <f t="shared" si="261"/>
        <v>255.80206896551721</v>
      </c>
      <c r="Z1021" s="21">
        <f t="shared" si="262"/>
        <v>3453.3279310344824</v>
      </c>
      <c r="AA1021" s="21">
        <f t="shared" si="263"/>
        <v>-107.43706896551748</v>
      </c>
      <c r="AC1021" s="5">
        <v>255.80206896551721</v>
      </c>
      <c r="AD1021" s="5">
        <v>0</v>
      </c>
      <c r="AE1021" s="5">
        <f t="shared" si="256"/>
        <v>255.80206896551721</v>
      </c>
    </row>
    <row r="1022" spans="1:31" ht="12.75" customHeight="1" x14ac:dyDescent="0.35">
      <c r="A1022" s="17" t="s">
        <v>2440</v>
      </c>
      <c r="B1022" s="17" t="s">
        <v>2441</v>
      </c>
      <c r="C1022" s="17" t="s">
        <v>2442</v>
      </c>
      <c r="D1022" s="18">
        <v>35246</v>
      </c>
      <c r="E1022" s="17" t="s">
        <v>118</v>
      </c>
      <c r="F1022" s="19">
        <v>50</v>
      </c>
      <c r="G1022" s="17">
        <v>23</v>
      </c>
      <c r="H1022" s="17">
        <v>10</v>
      </c>
      <c r="I1022" s="20">
        <f t="shared" si="245"/>
        <v>286</v>
      </c>
      <c r="J1022" s="21">
        <v>5206.05</v>
      </c>
      <c r="K1022" s="18">
        <v>44804</v>
      </c>
      <c r="L1022" s="21">
        <v>2672.42</v>
      </c>
      <c r="M1022" s="21">
        <v>2533.63</v>
      </c>
      <c r="N1022" s="21">
        <v>69.41</v>
      </c>
      <c r="O1022" s="21">
        <f t="shared" si="246"/>
        <v>34.704999999999998</v>
      </c>
      <c r="P1022" s="21">
        <f t="shared" si="247"/>
        <v>104.11499999999999</v>
      </c>
      <c r="Q1022" s="21">
        <f t="shared" si="248"/>
        <v>2498.9250000000002</v>
      </c>
      <c r="S1022" s="21">
        <f t="shared" si="249"/>
        <v>2603.04</v>
      </c>
      <c r="T1022" s="19">
        <v>40</v>
      </c>
      <c r="U1022" s="19">
        <f t="shared" si="250"/>
        <v>-10</v>
      </c>
      <c r="V1022" s="22">
        <f t="shared" si="251"/>
        <v>-120</v>
      </c>
      <c r="W1022" s="5">
        <f t="shared" si="254"/>
        <v>174</v>
      </c>
      <c r="X1022" s="21">
        <f t="shared" si="260"/>
        <v>14.959999999999999</v>
      </c>
      <c r="Y1022" s="21">
        <f t="shared" si="261"/>
        <v>179.51999999999998</v>
      </c>
      <c r="Z1022" s="21">
        <f t="shared" si="262"/>
        <v>2423.52</v>
      </c>
      <c r="AA1022" s="21">
        <f t="shared" si="263"/>
        <v>-75.4050000000002</v>
      </c>
      <c r="AC1022" s="5">
        <v>179.51999999999998</v>
      </c>
      <c r="AD1022" s="5">
        <v>0</v>
      </c>
      <c r="AE1022" s="5">
        <f t="shared" si="256"/>
        <v>179.51999999999998</v>
      </c>
    </row>
    <row r="1023" spans="1:31" ht="12.75" customHeight="1" x14ac:dyDescent="0.35">
      <c r="A1023" s="17" t="s">
        <v>2443</v>
      </c>
      <c r="B1023" s="17" t="s">
        <v>2444</v>
      </c>
      <c r="C1023" s="17" t="s">
        <v>2351</v>
      </c>
      <c r="D1023" s="18">
        <v>35611</v>
      </c>
      <c r="E1023" s="17" t="s">
        <v>118</v>
      </c>
      <c r="F1023" s="19">
        <v>50</v>
      </c>
      <c r="G1023" s="17">
        <v>24</v>
      </c>
      <c r="H1023" s="17">
        <v>10</v>
      </c>
      <c r="I1023" s="20">
        <f t="shared" si="245"/>
        <v>298</v>
      </c>
      <c r="J1023" s="21">
        <v>3336.53</v>
      </c>
      <c r="K1023" s="18">
        <v>44804</v>
      </c>
      <c r="L1023" s="21">
        <v>1646</v>
      </c>
      <c r="M1023" s="21">
        <v>1690.53</v>
      </c>
      <c r="N1023" s="21">
        <v>44.48</v>
      </c>
      <c r="O1023" s="21">
        <f t="shared" si="246"/>
        <v>22.24</v>
      </c>
      <c r="P1023" s="21">
        <f t="shared" si="247"/>
        <v>66.72</v>
      </c>
      <c r="Q1023" s="21">
        <f t="shared" si="248"/>
        <v>1668.29</v>
      </c>
      <c r="S1023" s="21">
        <f t="shared" si="249"/>
        <v>1735.01</v>
      </c>
      <c r="T1023" s="19">
        <v>40</v>
      </c>
      <c r="U1023" s="19">
        <f t="shared" si="250"/>
        <v>-10</v>
      </c>
      <c r="V1023" s="22">
        <f t="shared" si="251"/>
        <v>-120</v>
      </c>
      <c r="W1023" s="5">
        <f t="shared" si="254"/>
        <v>186</v>
      </c>
      <c r="X1023" s="21">
        <f t="shared" si="260"/>
        <v>9.3280107526881721</v>
      </c>
      <c r="Y1023" s="21">
        <f t="shared" si="261"/>
        <v>111.93612903225807</v>
      </c>
      <c r="Z1023" s="21">
        <f t="shared" si="262"/>
        <v>1623.0738709677419</v>
      </c>
      <c r="AA1023" s="21">
        <f t="shared" si="263"/>
        <v>-45.216129032258095</v>
      </c>
      <c r="AC1023" s="5">
        <v>111.93612903225807</v>
      </c>
      <c r="AD1023" s="5">
        <v>0</v>
      </c>
      <c r="AE1023" s="5">
        <f t="shared" si="256"/>
        <v>111.93612903225807</v>
      </c>
    </row>
    <row r="1024" spans="1:31" ht="12.75" customHeight="1" x14ac:dyDescent="0.35">
      <c r="A1024" s="17" t="s">
        <v>2445</v>
      </c>
      <c r="B1024" s="17" t="s">
        <v>2446</v>
      </c>
      <c r="C1024" s="17" t="s">
        <v>2394</v>
      </c>
      <c r="D1024" s="18">
        <v>35611</v>
      </c>
      <c r="E1024" s="17" t="s">
        <v>118</v>
      </c>
      <c r="F1024" s="19">
        <v>50</v>
      </c>
      <c r="G1024" s="17">
        <v>24</v>
      </c>
      <c r="H1024" s="17">
        <v>10</v>
      </c>
      <c r="I1024" s="20">
        <f t="shared" si="245"/>
        <v>298</v>
      </c>
      <c r="J1024" s="21">
        <v>59.91</v>
      </c>
      <c r="K1024" s="18">
        <v>44804</v>
      </c>
      <c r="L1024" s="21">
        <v>29.6</v>
      </c>
      <c r="M1024" s="21">
        <v>30.31</v>
      </c>
      <c r="N1024" s="21">
        <v>0.8</v>
      </c>
      <c r="O1024" s="21">
        <f t="shared" si="246"/>
        <v>0.4</v>
      </c>
      <c r="P1024" s="21">
        <f t="shared" si="247"/>
        <v>1.2000000000000002</v>
      </c>
      <c r="Q1024" s="21">
        <f t="shared" si="248"/>
        <v>29.91</v>
      </c>
      <c r="S1024" s="21">
        <f t="shared" si="249"/>
        <v>31.11</v>
      </c>
      <c r="T1024" s="19">
        <v>40</v>
      </c>
      <c r="U1024" s="19">
        <f t="shared" si="250"/>
        <v>-10</v>
      </c>
      <c r="V1024" s="22">
        <f t="shared" si="251"/>
        <v>-120</v>
      </c>
      <c r="W1024" s="5">
        <f t="shared" si="254"/>
        <v>186</v>
      </c>
      <c r="X1024" s="21">
        <f t="shared" si="260"/>
        <v>0.16725806451612904</v>
      </c>
      <c r="Y1024" s="21">
        <f t="shared" si="261"/>
        <v>2.0070967741935486</v>
      </c>
      <c r="Z1024" s="21">
        <f t="shared" si="262"/>
        <v>29.10290322580645</v>
      </c>
      <c r="AA1024" s="21">
        <f t="shared" si="263"/>
        <v>-0.80709677419354975</v>
      </c>
      <c r="AC1024" s="5">
        <v>2.0070967741935486</v>
      </c>
      <c r="AD1024" s="5">
        <v>0</v>
      </c>
      <c r="AE1024" s="5">
        <f t="shared" si="256"/>
        <v>2.0070967741935486</v>
      </c>
    </row>
    <row r="1025" spans="1:31" ht="12.75" customHeight="1" x14ac:dyDescent="0.35">
      <c r="A1025" s="17" t="s">
        <v>2447</v>
      </c>
      <c r="B1025" s="17" t="s">
        <v>2448</v>
      </c>
      <c r="C1025" s="17" t="s">
        <v>2363</v>
      </c>
      <c r="D1025" s="18">
        <v>35611</v>
      </c>
      <c r="E1025" s="17" t="s">
        <v>118</v>
      </c>
      <c r="F1025" s="19">
        <v>50</v>
      </c>
      <c r="G1025" s="17">
        <v>24</v>
      </c>
      <c r="H1025" s="17">
        <v>10</v>
      </c>
      <c r="I1025" s="20">
        <f t="shared" si="245"/>
        <v>298</v>
      </c>
      <c r="J1025" s="21">
        <v>11242.99</v>
      </c>
      <c r="K1025" s="18">
        <v>44804</v>
      </c>
      <c r="L1025" s="21">
        <v>5546.54</v>
      </c>
      <c r="M1025" s="21">
        <v>5696.45</v>
      </c>
      <c r="N1025" s="21">
        <v>149.9</v>
      </c>
      <c r="O1025" s="21">
        <f t="shared" si="246"/>
        <v>74.95</v>
      </c>
      <c r="P1025" s="21">
        <f t="shared" si="247"/>
        <v>224.85000000000002</v>
      </c>
      <c r="Q1025" s="21">
        <f t="shared" si="248"/>
        <v>5621.5</v>
      </c>
      <c r="S1025" s="21">
        <f t="shared" si="249"/>
        <v>5846.3499999999995</v>
      </c>
      <c r="T1025" s="19">
        <v>40</v>
      </c>
      <c r="U1025" s="19">
        <f t="shared" si="250"/>
        <v>-10</v>
      </c>
      <c r="V1025" s="22">
        <f t="shared" si="251"/>
        <v>-120</v>
      </c>
      <c r="W1025" s="5">
        <f t="shared" si="254"/>
        <v>186</v>
      </c>
      <c r="X1025" s="21">
        <f t="shared" si="260"/>
        <v>31.431989247311826</v>
      </c>
      <c r="Y1025" s="21">
        <f t="shared" si="261"/>
        <v>377.18387096774188</v>
      </c>
      <c r="Z1025" s="21">
        <f t="shared" si="262"/>
        <v>5469.1661290322572</v>
      </c>
      <c r="AA1025" s="21">
        <f t="shared" si="263"/>
        <v>-152.33387096774277</v>
      </c>
      <c r="AC1025" s="5">
        <v>377.18387096774188</v>
      </c>
      <c r="AD1025" s="5">
        <v>0</v>
      </c>
      <c r="AE1025" s="5">
        <f t="shared" si="256"/>
        <v>377.18387096774188</v>
      </c>
    </row>
    <row r="1026" spans="1:31" ht="12.75" customHeight="1" x14ac:dyDescent="0.35">
      <c r="A1026" s="17" t="s">
        <v>2449</v>
      </c>
      <c r="B1026" s="17" t="s">
        <v>2450</v>
      </c>
      <c r="C1026" s="17" t="s">
        <v>2379</v>
      </c>
      <c r="D1026" s="18">
        <v>35611</v>
      </c>
      <c r="E1026" s="17" t="s">
        <v>118</v>
      </c>
      <c r="F1026" s="19">
        <v>50</v>
      </c>
      <c r="G1026" s="17">
        <v>24</v>
      </c>
      <c r="H1026" s="17">
        <v>10</v>
      </c>
      <c r="I1026" s="20">
        <f t="shared" si="245"/>
        <v>298</v>
      </c>
      <c r="J1026" s="21">
        <v>115.56</v>
      </c>
      <c r="K1026" s="18">
        <v>44804</v>
      </c>
      <c r="L1026" s="21">
        <v>56.9</v>
      </c>
      <c r="M1026" s="21">
        <v>58.66</v>
      </c>
      <c r="N1026" s="21">
        <v>1.54</v>
      </c>
      <c r="O1026" s="21">
        <f t="shared" si="246"/>
        <v>0.77</v>
      </c>
      <c r="P1026" s="21">
        <f t="shared" si="247"/>
        <v>2.31</v>
      </c>
      <c r="Q1026" s="21">
        <f t="shared" si="248"/>
        <v>57.889999999999993</v>
      </c>
      <c r="S1026" s="21">
        <f t="shared" si="249"/>
        <v>60.199999999999996</v>
      </c>
      <c r="T1026" s="19">
        <v>40</v>
      </c>
      <c r="U1026" s="19">
        <f t="shared" si="250"/>
        <v>-10</v>
      </c>
      <c r="V1026" s="22">
        <f t="shared" si="251"/>
        <v>-120</v>
      </c>
      <c r="W1026" s="5">
        <f t="shared" si="254"/>
        <v>186</v>
      </c>
      <c r="X1026" s="21">
        <f t="shared" si="260"/>
        <v>0.32365591397849458</v>
      </c>
      <c r="Y1026" s="21">
        <f t="shared" si="261"/>
        <v>3.883870967741935</v>
      </c>
      <c r="Z1026" s="21">
        <f t="shared" si="262"/>
        <v>56.316129032258061</v>
      </c>
      <c r="AA1026" s="21">
        <f t="shared" si="263"/>
        <v>-1.5738709677419322</v>
      </c>
      <c r="AC1026" s="5">
        <v>3.883870967741935</v>
      </c>
      <c r="AD1026" s="5">
        <v>0</v>
      </c>
      <c r="AE1026" s="5">
        <f t="shared" si="256"/>
        <v>3.883870967741935</v>
      </c>
    </row>
    <row r="1027" spans="1:31" ht="12.75" customHeight="1" x14ac:dyDescent="0.35">
      <c r="A1027" s="17" t="s">
        <v>2451</v>
      </c>
      <c r="B1027" s="17" t="s">
        <v>2452</v>
      </c>
      <c r="C1027" s="17" t="s">
        <v>2453</v>
      </c>
      <c r="D1027" s="18">
        <v>35611</v>
      </c>
      <c r="E1027" s="17" t="s">
        <v>118</v>
      </c>
      <c r="F1027" s="19">
        <v>50</v>
      </c>
      <c r="G1027" s="17">
        <v>24</v>
      </c>
      <c r="H1027" s="17">
        <v>10</v>
      </c>
      <c r="I1027" s="20">
        <f t="shared" si="245"/>
        <v>298</v>
      </c>
      <c r="J1027" s="21">
        <v>700.73</v>
      </c>
      <c r="K1027" s="18">
        <v>44804</v>
      </c>
      <c r="L1027" s="21">
        <v>345.82</v>
      </c>
      <c r="M1027" s="21">
        <v>354.91</v>
      </c>
      <c r="N1027" s="21">
        <v>9.34</v>
      </c>
      <c r="O1027" s="21">
        <f t="shared" si="246"/>
        <v>4.67</v>
      </c>
      <c r="P1027" s="21">
        <f t="shared" si="247"/>
        <v>14.01</v>
      </c>
      <c r="Q1027" s="21">
        <f t="shared" si="248"/>
        <v>350.24</v>
      </c>
      <c r="S1027" s="21">
        <f t="shared" si="249"/>
        <v>364.25</v>
      </c>
      <c r="T1027" s="19">
        <v>40</v>
      </c>
      <c r="U1027" s="19">
        <f t="shared" si="250"/>
        <v>-10</v>
      </c>
      <c r="V1027" s="22">
        <f t="shared" si="251"/>
        <v>-120</v>
      </c>
      <c r="W1027" s="5">
        <f t="shared" si="254"/>
        <v>186</v>
      </c>
      <c r="X1027" s="21">
        <f t="shared" si="260"/>
        <v>1.9583333333333333</v>
      </c>
      <c r="Y1027" s="21">
        <f t="shared" si="261"/>
        <v>23.5</v>
      </c>
      <c r="Z1027" s="21">
        <f t="shared" si="262"/>
        <v>340.75</v>
      </c>
      <c r="AA1027" s="21">
        <f t="shared" si="263"/>
        <v>-9.4900000000000091</v>
      </c>
      <c r="AC1027" s="5">
        <v>23.5</v>
      </c>
      <c r="AD1027" s="5">
        <v>0</v>
      </c>
      <c r="AE1027" s="5">
        <f t="shared" si="256"/>
        <v>23.5</v>
      </c>
    </row>
    <row r="1028" spans="1:31" ht="12.75" customHeight="1" x14ac:dyDescent="0.35">
      <c r="A1028" s="17" t="s">
        <v>2454</v>
      </c>
      <c r="B1028" s="17" t="s">
        <v>2455</v>
      </c>
      <c r="C1028" s="17" t="s">
        <v>2419</v>
      </c>
      <c r="D1028" s="18">
        <v>35611</v>
      </c>
      <c r="E1028" s="17" t="s">
        <v>118</v>
      </c>
      <c r="F1028" s="19">
        <v>50</v>
      </c>
      <c r="G1028" s="17">
        <v>24</v>
      </c>
      <c r="H1028" s="17">
        <v>10</v>
      </c>
      <c r="I1028" s="20">
        <f t="shared" ref="I1028:I1091" si="264">(G1028*12)+H1028</f>
        <v>298</v>
      </c>
      <c r="J1028" s="21">
        <v>79.319999999999993</v>
      </c>
      <c r="K1028" s="18">
        <v>44804</v>
      </c>
      <c r="L1028" s="21">
        <v>39.21</v>
      </c>
      <c r="M1028" s="21">
        <v>40.11</v>
      </c>
      <c r="N1028" s="21">
        <v>1.06</v>
      </c>
      <c r="O1028" s="21">
        <f t="shared" ref="O1028:O1091" si="265">+N1028/8*4</f>
        <v>0.53</v>
      </c>
      <c r="P1028" s="21">
        <f t="shared" ref="P1028:P1091" si="266">+N1028+O1028</f>
        <v>1.59</v>
      </c>
      <c r="Q1028" s="21">
        <f t="shared" ref="Q1028:Q1091" si="267">+M1028-O1028</f>
        <v>39.58</v>
      </c>
      <c r="S1028" s="21">
        <f t="shared" ref="S1028:S1091" si="268">+M1028+N1028</f>
        <v>41.17</v>
      </c>
      <c r="T1028" s="19">
        <v>40</v>
      </c>
      <c r="U1028" s="19">
        <f t="shared" ref="U1028:U1091" si="269">+T1028-F1028</f>
        <v>-10</v>
      </c>
      <c r="V1028" s="22">
        <f t="shared" ref="V1028:V1091" si="270">+U1028*12</f>
        <v>-120</v>
      </c>
      <c r="W1028" s="5">
        <f t="shared" si="254"/>
        <v>186</v>
      </c>
      <c r="X1028" s="21">
        <f t="shared" si="260"/>
        <v>0.22134408602150538</v>
      </c>
      <c r="Y1028" s="21">
        <f t="shared" si="261"/>
        <v>2.6561290322580646</v>
      </c>
      <c r="Z1028" s="21">
        <f t="shared" si="262"/>
        <v>38.513870967741937</v>
      </c>
      <c r="AA1028" s="21">
        <f t="shared" si="263"/>
        <v>-1.0661290322580612</v>
      </c>
      <c r="AC1028" s="5">
        <v>2.6561290322580646</v>
      </c>
      <c r="AD1028" s="5">
        <v>0</v>
      </c>
      <c r="AE1028" s="5">
        <f t="shared" si="256"/>
        <v>2.6561290322580646</v>
      </c>
    </row>
    <row r="1029" spans="1:31" ht="12.75" customHeight="1" x14ac:dyDescent="0.35">
      <c r="A1029" s="17" t="s">
        <v>2456</v>
      </c>
      <c r="B1029" s="17" t="s">
        <v>2457</v>
      </c>
      <c r="C1029" s="17" t="s">
        <v>2424</v>
      </c>
      <c r="D1029" s="18">
        <v>35611</v>
      </c>
      <c r="E1029" s="17" t="s">
        <v>118</v>
      </c>
      <c r="F1029" s="19">
        <v>50</v>
      </c>
      <c r="G1029" s="17">
        <v>24</v>
      </c>
      <c r="H1029" s="17">
        <v>10</v>
      </c>
      <c r="I1029" s="20">
        <f t="shared" si="264"/>
        <v>298</v>
      </c>
      <c r="J1029" s="21">
        <v>1264.6500000000001</v>
      </c>
      <c r="K1029" s="18">
        <v>44804</v>
      </c>
      <c r="L1029" s="21">
        <v>623.84</v>
      </c>
      <c r="M1029" s="21">
        <v>640.80999999999995</v>
      </c>
      <c r="N1029" s="21">
        <v>16.86</v>
      </c>
      <c r="O1029" s="21">
        <f t="shared" si="265"/>
        <v>8.43</v>
      </c>
      <c r="P1029" s="21">
        <f t="shared" si="266"/>
        <v>25.29</v>
      </c>
      <c r="Q1029" s="21">
        <f t="shared" si="267"/>
        <v>632.38</v>
      </c>
      <c r="S1029" s="21">
        <f t="shared" si="268"/>
        <v>657.67</v>
      </c>
      <c r="T1029" s="19">
        <v>40</v>
      </c>
      <c r="U1029" s="19">
        <f t="shared" si="269"/>
        <v>-10</v>
      </c>
      <c r="V1029" s="22">
        <f t="shared" si="270"/>
        <v>-120</v>
      </c>
      <c r="W1029" s="5">
        <f t="shared" ref="W1029:W1092" si="271">+I1029+8+V1029</f>
        <v>186</v>
      </c>
      <c r="X1029" s="21">
        <f t="shared" si="260"/>
        <v>3.5358602150537632</v>
      </c>
      <c r="Y1029" s="21">
        <f t="shared" si="261"/>
        <v>42.430322580645161</v>
      </c>
      <c r="Z1029" s="21">
        <f t="shared" si="262"/>
        <v>615.23967741935485</v>
      </c>
      <c r="AA1029" s="21">
        <f t="shared" si="263"/>
        <v>-17.140322580645147</v>
      </c>
      <c r="AC1029" s="5">
        <v>42.430322580645161</v>
      </c>
      <c r="AD1029" s="5">
        <v>0</v>
      </c>
      <c r="AE1029" s="5">
        <f t="shared" ref="AE1029:AE1092" si="272">+AC1029+AD1029</f>
        <v>42.430322580645161</v>
      </c>
    </row>
    <row r="1030" spans="1:31" ht="12.75" customHeight="1" x14ac:dyDescent="0.35">
      <c r="A1030" s="17" t="s">
        <v>2458</v>
      </c>
      <c r="B1030" s="17" t="s">
        <v>2459</v>
      </c>
      <c r="C1030" s="17" t="s">
        <v>2351</v>
      </c>
      <c r="D1030" s="18">
        <v>35976</v>
      </c>
      <c r="E1030" s="17" t="s">
        <v>118</v>
      </c>
      <c r="F1030" s="19">
        <v>50</v>
      </c>
      <c r="G1030" s="17">
        <v>25</v>
      </c>
      <c r="H1030" s="17">
        <v>10</v>
      </c>
      <c r="I1030" s="20">
        <f t="shared" si="264"/>
        <v>310</v>
      </c>
      <c r="J1030" s="21">
        <v>1244.74</v>
      </c>
      <c r="K1030" s="18">
        <v>44804</v>
      </c>
      <c r="L1030" s="21">
        <v>589.29999999999995</v>
      </c>
      <c r="M1030" s="21">
        <v>655.44</v>
      </c>
      <c r="N1030" s="21">
        <v>16.600000000000001</v>
      </c>
      <c r="O1030" s="21">
        <f t="shared" si="265"/>
        <v>8.3000000000000007</v>
      </c>
      <c r="P1030" s="21">
        <f t="shared" si="266"/>
        <v>24.900000000000002</v>
      </c>
      <c r="Q1030" s="21">
        <f t="shared" si="267"/>
        <v>647.1400000000001</v>
      </c>
      <c r="S1030" s="21">
        <f t="shared" si="268"/>
        <v>672.04000000000008</v>
      </c>
      <c r="T1030" s="19">
        <v>40</v>
      </c>
      <c r="U1030" s="19">
        <f t="shared" si="269"/>
        <v>-10</v>
      </c>
      <c r="V1030" s="22">
        <f t="shared" si="270"/>
        <v>-120</v>
      </c>
      <c r="W1030" s="5">
        <f t="shared" si="271"/>
        <v>198</v>
      </c>
      <c r="X1030" s="21">
        <f t="shared" si="260"/>
        <v>3.3941414141414143</v>
      </c>
      <c r="Y1030" s="21">
        <f t="shared" si="261"/>
        <v>40.729696969696974</v>
      </c>
      <c r="Z1030" s="21">
        <f t="shared" si="262"/>
        <v>631.31030303030309</v>
      </c>
      <c r="AA1030" s="21">
        <f t="shared" si="263"/>
        <v>-15.829696969697011</v>
      </c>
      <c r="AC1030" s="5">
        <v>40.729696969696974</v>
      </c>
      <c r="AD1030" s="5">
        <v>0</v>
      </c>
      <c r="AE1030" s="5">
        <f t="shared" si="272"/>
        <v>40.729696969696974</v>
      </c>
    </row>
    <row r="1031" spans="1:31" ht="12.75" customHeight="1" x14ac:dyDescent="0.35">
      <c r="A1031" s="17" t="s">
        <v>2460</v>
      </c>
      <c r="B1031" s="17" t="s">
        <v>2461</v>
      </c>
      <c r="C1031" s="17" t="s">
        <v>2394</v>
      </c>
      <c r="D1031" s="18">
        <v>35976</v>
      </c>
      <c r="E1031" s="17" t="s">
        <v>118</v>
      </c>
      <c r="F1031" s="19">
        <v>50</v>
      </c>
      <c r="G1031" s="17">
        <v>25</v>
      </c>
      <c r="H1031" s="17">
        <v>10</v>
      </c>
      <c r="I1031" s="20">
        <f t="shared" si="264"/>
        <v>310</v>
      </c>
      <c r="J1031" s="21">
        <v>21.39</v>
      </c>
      <c r="K1031" s="18">
        <v>44804</v>
      </c>
      <c r="L1031" s="21">
        <v>10.18</v>
      </c>
      <c r="M1031" s="21">
        <v>11.21</v>
      </c>
      <c r="N1031" s="21">
        <v>0.28000000000000003</v>
      </c>
      <c r="O1031" s="21">
        <f t="shared" si="265"/>
        <v>0.14000000000000001</v>
      </c>
      <c r="P1031" s="21">
        <f t="shared" si="266"/>
        <v>0.42000000000000004</v>
      </c>
      <c r="Q1031" s="21">
        <f t="shared" si="267"/>
        <v>11.07</v>
      </c>
      <c r="S1031" s="21">
        <f t="shared" si="268"/>
        <v>11.49</v>
      </c>
      <c r="T1031" s="19">
        <v>40</v>
      </c>
      <c r="U1031" s="19">
        <f t="shared" si="269"/>
        <v>-10</v>
      </c>
      <c r="V1031" s="22">
        <f t="shared" si="270"/>
        <v>-120</v>
      </c>
      <c r="W1031" s="5">
        <f t="shared" si="271"/>
        <v>198</v>
      </c>
      <c r="X1031" s="21">
        <f t="shared" si="260"/>
        <v>5.8030303030303029E-2</v>
      </c>
      <c r="Y1031" s="21">
        <f t="shared" si="261"/>
        <v>0.6963636363636363</v>
      </c>
      <c r="Z1031" s="21">
        <f t="shared" si="262"/>
        <v>10.793636363636363</v>
      </c>
      <c r="AA1031" s="21">
        <f t="shared" si="263"/>
        <v>-0.27636363636363726</v>
      </c>
      <c r="AC1031" s="5">
        <v>0.6963636363636363</v>
      </c>
      <c r="AD1031" s="5">
        <v>0</v>
      </c>
      <c r="AE1031" s="5">
        <f t="shared" si="272"/>
        <v>0.6963636363636363</v>
      </c>
    </row>
    <row r="1032" spans="1:31" ht="12.75" customHeight="1" x14ac:dyDescent="0.35">
      <c r="A1032" s="17" t="s">
        <v>2462</v>
      </c>
      <c r="B1032" s="17" t="s">
        <v>2463</v>
      </c>
      <c r="C1032" s="17" t="s">
        <v>2363</v>
      </c>
      <c r="D1032" s="18">
        <v>35976</v>
      </c>
      <c r="E1032" s="17" t="s">
        <v>118</v>
      </c>
      <c r="F1032" s="19">
        <v>50</v>
      </c>
      <c r="G1032" s="17">
        <v>25</v>
      </c>
      <c r="H1032" s="17">
        <v>10</v>
      </c>
      <c r="I1032" s="20">
        <f t="shared" si="264"/>
        <v>310</v>
      </c>
      <c r="J1032" s="21">
        <v>12769.63</v>
      </c>
      <c r="K1032" s="18">
        <v>44804</v>
      </c>
      <c r="L1032" s="21">
        <v>6044.23</v>
      </c>
      <c r="M1032" s="21">
        <v>6725.4</v>
      </c>
      <c r="N1032" s="21">
        <v>170.26</v>
      </c>
      <c r="O1032" s="21">
        <f t="shared" si="265"/>
        <v>85.13</v>
      </c>
      <c r="P1032" s="21">
        <f t="shared" si="266"/>
        <v>255.39</v>
      </c>
      <c r="Q1032" s="21">
        <f t="shared" si="267"/>
        <v>6640.2699999999995</v>
      </c>
      <c r="S1032" s="21">
        <f t="shared" si="268"/>
        <v>6895.66</v>
      </c>
      <c r="T1032" s="19">
        <v>40</v>
      </c>
      <c r="U1032" s="19">
        <f t="shared" si="269"/>
        <v>-10</v>
      </c>
      <c r="V1032" s="22">
        <f t="shared" si="270"/>
        <v>-120</v>
      </c>
      <c r="W1032" s="5">
        <f t="shared" si="271"/>
        <v>198</v>
      </c>
      <c r="X1032" s="21">
        <f t="shared" si="260"/>
        <v>34.826565656565656</v>
      </c>
      <c r="Y1032" s="21">
        <f t="shared" si="261"/>
        <v>417.91878787878784</v>
      </c>
      <c r="Z1032" s="21">
        <f t="shared" si="262"/>
        <v>6477.7412121212119</v>
      </c>
      <c r="AA1032" s="21">
        <f t="shared" si="263"/>
        <v>-162.52878787878763</v>
      </c>
      <c r="AC1032" s="5">
        <v>417.91878787878784</v>
      </c>
      <c r="AD1032" s="5">
        <v>0</v>
      </c>
      <c r="AE1032" s="5">
        <f t="shared" si="272"/>
        <v>417.91878787878784</v>
      </c>
    </row>
    <row r="1033" spans="1:31" ht="12.75" customHeight="1" x14ac:dyDescent="0.35">
      <c r="A1033" s="17" t="s">
        <v>2464</v>
      </c>
      <c r="B1033" s="17" t="s">
        <v>2465</v>
      </c>
      <c r="C1033" s="17" t="s">
        <v>2379</v>
      </c>
      <c r="D1033" s="18">
        <v>35976</v>
      </c>
      <c r="E1033" s="17" t="s">
        <v>118</v>
      </c>
      <c r="F1033" s="19">
        <v>50</v>
      </c>
      <c r="G1033" s="17">
        <v>25</v>
      </c>
      <c r="H1033" s="17">
        <v>10</v>
      </c>
      <c r="I1033" s="20">
        <f t="shared" si="264"/>
        <v>310</v>
      </c>
      <c r="J1033" s="21">
        <v>120.69</v>
      </c>
      <c r="K1033" s="18">
        <v>44804</v>
      </c>
      <c r="L1033" s="21">
        <v>57.03</v>
      </c>
      <c r="M1033" s="21">
        <v>63.66</v>
      </c>
      <c r="N1033" s="21">
        <v>1.6</v>
      </c>
      <c r="O1033" s="21">
        <f t="shared" si="265"/>
        <v>0.8</v>
      </c>
      <c r="P1033" s="21">
        <f t="shared" si="266"/>
        <v>2.4000000000000004</v>
      </c>
      <c r="Q1033" s="21">
        <f t="shared" si="267"/>
        <v>62.86</v>
      </c>
      <c r="S1033" s="21">
        <f t="shared" si="268"/>
        <v>65.259999999999991</v>
      </c>
      <c r="T1033" s="19">
        <v>40</v>
      </c>
      <c r="U1033" s="19">
        <f t="shared" si="269"/>
        <v>-10</v>
      </c>
      <c r="V1033" s="22">
        <f t="shared" si="270"/>
        <v>-120</v>
      </c>
      <c r="W1033" s="5">
        <f t="shared" si="271"/>
        <v>198</v>
      </c>
      <c r="X1033" s="21">
        <f t="shared" si="260"/>
        <v>0.32959595959595955</v>
      </c>
      <c r="Y1033" s="21">
        <f t="shared" si="261"/>
        <v>3.9551515151515146</v>
      </c>
      <c r="Z1033" s="21">
        <f t="shared" si="262"/>
        <v>61.304848484848478</v>
      </c>
      <c r="AA1033" s="21">
        <f t="shared" si="263"/>
        <v>-1.5551515151515218</v>
      </c>
      <c r="AC1033" s="5">
        <v>3.9551515151515146</v>
      </c>
      <c r="AD1033" s="5">
        <v>0</v>
      </c>
      <c r="AE1033" s="5">
        <f t="shared" si="272"/>
        <v>3.9551515151515146</v>
      </c>
    </row>
    <row r="1034" spans="1:31" ht="12.75" customHeight="1" x14ac:dyDescent="0.35">
      <c r="A1034" s="17" t="s">
        <v>2466</v>
      </c>
      <c r="B1034" s="17" t="s">
        <v>2467</v>
      </c>
      <c r="C1034" s="17" t="s">
        <v>2416</v>
      </c>
      <c r="D1034" s="18">
        <v>35976</v>
      </c>
      <c r="E1034" s="17" t="s">
        <v>118</v>
      </c>
      <c r="F1034" s="19">
        <v>50</v>
      </c>
      <c r="G1034" s="17">
        <v>25</v>
      </c>
      <c r="H1034" s="17">
        <v>10</v>
      </c>
      <c r="I1034" s="20">
        <f t="shared" si="264"/>
        <v>310</v>
      </c>
      <c r="J1034" s="21">
        <v>189.45</v>
      </c>
      <c r="K1034" s="18">
        <v>44804</v>
      </c>
      <c r="L1034" s="21">
        <v>89.7</v>
      </c>
      <c r="M1034" s="21">
        <v>99.75</v>
      </c>
      <c r="N1034" s="21">
        <v>2.52</v>
      </c>
      <c r="O1034" s="21">
        <f t="shared" si="265"/>
        <v>1.26</v>
      </c>
      <c r="P1034" s="21">
        <f t="shared" si="266"/>
        <v>3.7800000000000002</v>
      </c>
      <c r="Q1034" s="21">
        <f t="shared" si="267"/>
        <v>98.49</v>
      </c>
      <c r="S1034" s="21">
        <f t="shared" si="268"/>
        <v>102.27</v>
      </c>
      <c r="T1034" s="19">
        <v>40</v>
      </c>
      <c r="U1034" s="19">
        <f t="shared" si="269"/>
        <v>-10</v>
      </c>
      <c r="V1034" s="22">
        <f t="shared" si="270"/>
        <v>-120</v>
      </c>
      <c r="W1034" s="5">
        <f t="shared" si="271"/>
        <v>198</v>
      </c>
      <c r="X1034" s="21">
        <f t="shared" si="260"/>
        <v>0.51651515151515148</v>
      </c>
      <c r="Y1034" s="21">
        <f t="shared" si="261"/>
        <v>6.1981818181818173</v>
      </c>
      <c r="Z1034" s="21">
        <f t="shared" si="262"/>
        <v>96.071818181818173</v>
      </c>
      <c r="AA1034" s="21">
        <f t="shared" si="263"/>
        <v>-2.4181818181818215</v>
      </c>
      <c r="AC1034" s="5">
        <v>6.1981818181818173</v>
      </c>
      <c r="AD1034" s="5">
        <v>0</v>
      </c>
      <c r="AE1034" s="5">
        <f t="shared" si="272"/>
        <v>6.1981818181818173</v>
      </c>
    </row>
    <row r="1035" spans="1:31" ht="12.75" customHeight="1" x14ac:dyDescent="0.35">
      <c r="A1035" s="17" t="s">
        <v>2468</v>
      </c>
      <c r="B1035" s="17" t="s">
        <v>2469</v>
      </c>
      <c r="C1035" s="17" t="s">
        <v>2419</v>
      </c>
      <c r="D1035" s="18">
        <v>35976</v>
      </c>
      <c r="E1035" s="17" t="s">
        <v>118</v>
      </c>
      <c r="F1035" s="19">
        <v>50</v>
      </c>
      <c r="G1035" s="17">
        <v>25</v>
      </c>
      <c r="H1035" s="17">
        <v>10</v>
      </c>
      <c r="I1035" s="20">
        <f t="shared" si="264"/>
        <v>310</v>
      </c>
      <c r="J1035" s="21">
        <v>219.38</v>
      </c>
      <c r="K1035" s="18">
        <v>44804</v>
      </c>
      <c r="L1035" s="21">
        <v>103.9</v>
      </c>
      <c r="M1035" s="21">
        <v>115.48</v>
      </c>
      <c r="N1035" s="21">
        <v>2.92</v>
      </c>
      <c r="O1035" s="21">
        <f t="shared" si="265"/>
        <v>1.46</v>
      </c>
      <c r="P1035" s="21">
        <f t="shared" si="266"/>
        <v>4.38</v>
      </c>
      <c r="Q1035" s="21">
        <f t="shared" si="267"/>
        <v>114.02000000000001</v>
      </c>
      <c r="S1035" s="21">
        <f t="shared" si="268"/>
        <v>118.4</v>
      </c>
      <c r="T1035" s="19">
        <v>40</v>
      </c>
      <c r="U1035" s="19">
        <f t="shared" si="269"/>
        <v>-10</v>
      </c>
      <c r="V1035" s="22">
        <f t="shared" si="270"/>
        <v>-120</v>
      </c>
      <c r="W1035" s="5">
        <f t="shared" si="271"/>
        <v>198</v>
      </c>
      <c r="X1035" s="21">
        <f t="shared" si="260"/>
        <v>0.59797979797979806</v>
      </c>
      <c r="Y1035" s="21">
        <f t="shared" si="261"/>
        <v>7.1757575757575767</v>
      </c>
      <c r="Z1035" s="21">
        <f t="shared" si="262"/>
        <v>111.22424242424243</v>
      </c>
      <c r="AA1035" s="21">
        <f t="shared" si="263"/>
        <v>-2.7957575757575768</v>
      </c>
      <c r="AC1035" s="5">
        <v>7.1757575757575767</v>
      </c>
      <c r="AD1035" s="5">
        <v>0</v>
      </c>
      <c r="AE1035" s="5">
        <f t="shared" si="272"/>
        <v>7.1757575757575767</v>
      </c>
    </row>
    <row r="1036" spans="1:31" ht="12.75" customHeight="1" x14ac:dyDescent="0.35">
      <c r="A1036" s="17" t="s">
        <v>2470</v>
      </c>
      <c r="B1036" s="17" t="s">
        <v>2471</v>
      </c>
      <c r="C1036" s="17" t="s">
        <v>2379</v>
      </c>
      <c r="D1036" s="18">
        <v>35976</v>
      </c>
      <c r="E1036" s="17" t="s">
        <v>118</v>
      </c>
      <c r="F1036" s="19">
        <v>50</v>
      </c>
      <c r="G1036" s="17">
        <v>25</v>
      </c>
      <c r="H1036" s="17">
        <v>10</v>
      </c>
      <c r="I1036" s="20">
        <f t="shared" si="264"/>
        <v>310</v>
      </c>
      <c r="J1036" s="21">
        <v>30.11</v>
      </c>
      <c r="K1036" s="18">
        <v>44804</v>
      </c>
      <c r="L1036" s="21">
        <v>14.2</v>
      </c>
      <c r="M1036" s="21">
        <v>15.91</v>
      </c>
      <c r="N1036" s="21">
        <v>0.4</v>
      </c>
      <c r="O1036" s="21">
        <f t="shared" si="265"/>
        <v>0.2</v>
      </c>
      <c r="P1036" s="21">
        <f t="shared" si="266"/>
        <v>0.60000000000000009</v>
      </c>
      <c r="Q1036" s="21">
        <f t="shared" si="267"/>
        <v>15.71</v>
      </c>
      <c r="S1036" s="21">
        <f t="shared" si="268"/>
        <v>16.309999999999999</v>
      </c>
      <c r="T1036" s="19">
        <v>40</v>
      </c>
      <c r="U1036" s="19">
        <f t="shared" si="269"/>
        <v>-10</v>
      </c>
      <c r="V1036" s="22">
        <f t="shared" si="270"/>
        <v>-120</v>
      </c>
      <c r="W1036" s="5">
        <f t="shared" si="271"/>
        <v>198</v>
      </c>
      <c r="X1036" s="21">
        <f t="shared" si="260"/>
        <v>8.2373737373737363E-2</v>
      </c>
      <c r="Y1036" s="21">
        <f t="shared" si="261"/>
        <v>0.9884848484848483</v>
      </c>
      <c r="Z1036" s="21">
        <f t="shared" si="262"/>
        <v>15.32151515151515</v>
      </c>
      <c r="AA1036" s="21">
        <f t="shared" si="263"/>
        <v>-0.38848484848485043</v>
      </c>
      <c r="AC1036" s="5">
        <v>0.9884848484848483</v>
      </c>
      <c r="AD1036" s="5">
        <v>0</v>
      </c>
      <c r="AE1036" s="5">
        <f t="shared" si="272"/>
        <v>0.9884848484848483</v>
      </c>
    </row>
    <row r="1037" spans="1:31" ht="12.75" customHeight="1" x14ac:dyDescent="0.35">
      <c r="A1037" s="17" t="s">
        <v>2472</v>
      </c>
      <c r="B1037" s="17" t="s">
        <v>2473</v>
      </c>
      <c r="C1037" s="17" t="s">
        <v>2474</v>
      </c>
      <c r="D1037" s="18">
        <v>36192</v>
      </c>
      <c r="E1037" s="17" t="s">
        <v>118</v>
      </c>
      <c r="F1037" s="19">
        <v>50</v>
      </c>
      <c r="G1037" s="17">
        <v>26</v>
      </c>
      <c r="H1037" s="17">
        <v>5</v>
      </c>
      <c r="I1037" s="20">
        <f t="shared" si="264"/>
        <v>317</v>
      </c>
      <c r="J1037" s="21">
        <v>1497.88</v>
      </c>
      <c r="K1037" s="18">
        <v>44804</v>
      </c>
      <c r="L1037" s="21">
        <v>706.56</v>
      </c>
      <c r="M1037" s="21">
        <v>791.32</v>
      </c>
      <c r="N1037" s="21">
        <v>19.97</v>
      </c>
      <c r="O1037" s="21">
        <f t="shared" si="265"/>
        <v>9.9849999999999994</v>
      </c>
      <c r="P1037" s="21">
        <f t="shared" si="266"/>
        <v>29.954999999999998</v>
      </c>
      <c r="Q1037" s="21">
        <f t="shared" si="267"/>
        <v>781.33500000000004</v>
      </c>
      <c r="S1037" s="21">
        <f t="shared" si="268"/>
        <v>811.29000000000008</v>
      </c>
      <c r="T1037" s="19">
        <v>40</v>
      </c>
      <c r="U1037" s="19">
        <f t="shared" si="269"/>
        <v>-10</v>
      </c>
      <c r="V1037" s="22">
        <f t="shared" si="270"/>
        <v>-120</v>
      </c>
      <c r="W1037" s="5">
        <f t="shared" si="271"/>
        <v>205</v>
      </c>
      <c r="X1037" s="21">
        <f t="shared" si="260"/>
        <v>3.9575121951219514</v>
      </c>
      <c r="Y1037" s="21">
        <f t="shared" si="261"/>
        <v>47.490146341463415</v>
      </c>
      <c r="Z1037" s="21">
        <f t="shared" si="262"/>
        <v>763.79985365853668</v>
      </c>
      <c r="AA1037" s="21">
        <f t="shared" si="263"/>
        <v>-17.53514634146336</v>
      </c>
      <c r="AC1037" s="5">
        <v>47.490146341463415</v>
      </c>
      <c r="AD1037" s="5">
        <v>0</v>
      </c>
      <c r="AE1037" s="5">
        <f t="shared" si="272"/>
        <v>47.490146341463415</v>
      </c>
    </row>
    <row r="1038" spans="1:31" ht="12.75" customHeight="1" x14ac:dyDescent="0.35">
      <c r="A1038" s="17" t="s">
        <v>2475</v>
      </c>
      <c r="B1038" s="17" t="s">
        <v>2476</v>
      </c>
      <c r="C1038" s="17" t="s">
        <v>2477</v>
      </c>
      <c r="D1038" s="18">
        <v>36220</v>
      </c>
      <c r="E1038" s="17" t="s">
        <v>118</v>
      </c>
      <c r="F1038" s="19">
        <v>50</v>
      </c>
      <c r="G1038" s="17">
        <v>26</v>
      </c>
      <c r="H1038" s="17">
        <v>6</v>
      </c>
      <c r="I1038" s="20">
        <f t="shared" si="264"/>
        <v>318</v>
      </c>
      <c r="J1038" s="21">
        <v>609.24</v>
      </c>
      <c r="K1038" s="18">
        <v>44804</v>
      </c>
      <c r="L1038" s="21">
        <v>286.45999999999998</v>
      </c>
      <c r="M1038" s="21">
        <v>322.77999999999997</v>
      </c>
      <c r="N1038" s="21">
        <v>8.1199999999999992</v>
      </c>
      <c r="O1038" s="21">
        <f t="shared" si="265"/>
        <v>4.0599999999999996</v>
      </c>
      <c r="P1038" s="21">
        <f t="shared" si="266"/>
        <v>12.18</v>
      </c>
      <c r="Q1038" s="21">
        <f t="shared" si="267"/>
        <v>318.71999999999997</v>
      </c>
      <c r="S1038" s="21">
        <f t="shared" si="268"/>
        <v>330.9</v>
      </c>
      <c r="T1038" s="19">
        <v>40</v>
      </c>
      <c r="U1038" s="19">
        <f t="shared" si="269"/>
        <v>-10</v>
      </c>
      <c r="V1038" s="22">
        <f t="shared" si="270"/>
        <v>-120</v>
      </c>
      <c r="W1038" s="5">
        <f t="shared" si="271"/>
        <v>206</v>
      </c>
      <c r="X1038" s="21">
        <f t="shared" si="260"/>
        <v>1.6063106796116504</v>
      </c>
      <c r="Y1038" s="21">
        <f t="shared" si="261"/>
        <v>19.275728155339806</v>
      </c>
      <c r="Z1038" s="21">
        <f t="shared" si="262"/>
        <v>311.62427184466014</v>
      </c>
      <c r="AA1038" s="21">
        <f t="shared" si="263"/>
        <v>-7.0957281553398275</v>
      </c>
      <c r="AC1038" s="5">
        <v>19.275728155339806</v>
      </c>
      <c r="AD1038" s="5">
        <v>0</v>
      </c>
      <c r="AE1038" s="5">
        <f t="shared" si="272"/>
        <v>19.275728155339806</v>
      </c>
    </row>
    <row r="1039" spans="1:31" ht="12.75" customHeight="1" x14ac:dyDescent="0.35">
      <c r="A1039" s="17" t="s">
        <v>2478</v>
      </c>
      <c r="B1039" s="17" t="s">
        <v>2479</v>
      </c>
      <c r="C1039" s="17" t="s">
        <v>2480</v>
      </c>
      <c r="D1039" s="18">
        <v>36251</v>
      </c>
      <c r="E1039" s="17" t="s">
        <v>118</v>
      </c>
      <c r="F1039" s="19">
        <v>50</v>
      </c>
      <c r="G1039" s="17">
        <v>26</v>
      </c>
      <c r="H1039" s="17">
        <v>7</v>
      </c>
      <c r="I1039" s="20">
        <f t="shared" si="264"/>
        <v>319</v>
      </c>
      <c r="J1039" s="21">
        <v>1798.32</v>
      </c>
      <c r="K1039" s="18">
        <v>44804</v>
      </c>
      <c r="L1039" s="21">
        <v>842.31</v>
      </c>
      <c r="M1039" s="21">
        <v>956.01</v>
      </c>
      <c r="N1039" s="21">
        <v>23.98</v>
      </c>
      <c r="O1039" s="21">
        <f t="shared" si="265"/>
        <v>11.99</v>
      </c>
      <c r="P1039" s="21">
        <f t="shared" si="266"/>
        <v>35.97</v>
      </c>
      <c r="Q1039" s="21">
        <f t="shared" si="267"/>
        <v>944.02</v>
      </c>
      <c r="S1039" s="21">
        <f t="shared" si="268"/>
        <v>979.99</v>
      </c>
      <c r="T1039" s="19">
        <v>40</v>
      </c>
      <c r="U1039" s="19">
        <f t="shared" si="269"/>
        <v>-10</v>
      </c>
      <c r="V1039" s="22">
        <f t="shared" si="270"/>
        <v>-120</v>
      </c>
      <c r="W1039" s="5">
        <f t="shared" si="271"/>
        <v>207</v>
      </c>
      <c r="X1039" s="21">
        <f t="shared" si="260"/>
        <v>4.7342512077294687</v>
      </c>
      <c r="Y1039" s="21">
        <f t="shared" si="261"/>
        <v>56.811014492753628</v>
      </c>
      <c r="Z1039" s="21">
        <f t="shared" si="262"/>
        <v>923.17898550724635</v>
      </c>
      <c r="AA1039" s="21">
        <f t="shared" si="263"/>
        <v>-20.841014492753629</v>
      </c>
      <c r="AC1039" s="5">
        <v>56.811014492753628</v>
      </c>
      <c r="AD1039" s="5">
        <v>0</v>
      </c>
      <c r="AE1039" s="5">
        <f t="shared" si="272"/>
        <v>56.811014492753628</v>
      </c>
    </row>
    <row r="1040" spans="1:31" ht="12.75" customHeight="1" x14ac:dyDescent="0.35">
      <c r="A1040" s="17" t="s">
        <v>2481</v>
      </c>
      <c r="B1040" s="17" t="s">
        <v>2482</v>
      </c>
      <c r="C1040" s="17" t="s">
        <v>2483</v>
      </c>
      <c r="D1040" s="18">
        <v>36281</v>
      </c>
      <c r="E1040" s="17" t="s">
        <v>118</v>
      </c>
      <c r="F1040" s="19">
        <v>50</v>
      </c>
      <c r="G1040" s="17">
        <v>26</v>
      </c>
      <c r="H1040" s="17">
        <v>8</v>
      </c>
      <c r="I1040" s="20">
        <f t="shared" si="264"/>
        <v>320</v>
      </c>
      <c r="J1040" s="21">
        <v>587.36</v>
      </c>
      <c r="K1040" s="18">
        <v>44804</v>
      </c>
      <c r="L1040" s="21">
        <v>274.17</v>
      </c>
      <c r="M1040" s="21">
        <v>313.19</v>
      </c>
      <c r="N1040" s="21">
        <v>7.83</v>
      </c>
      <c r="O1040" s="21">
        <f t="shared" si="265"/>
        <v>3.915</v>
      </c>
      <c r="P1040" s="21">
        <f t="shared" si="266"/>
        <v>11.745000000000001</v>
      </c>
      <c r="Q1040" s="21">
        <f t="shared" si="267"/>
        <v>309.27499999999998</v>
      </c>
      <c r="S1040" s="21">
        <f t="shared" si="268"/>
        <v>321.02</v>
      </c>
      <c r="T1040" s="19">
        <v>40</v>
      </c>
      <c r="U1040" s="19">
        <f t="shared" si="269"/>
        <v>-10</v>
      </c>
      <c r="V1040" s="22">
        <f t="shared" si="270"/>
        <v>-120</v>
      </c>
      <c r="W1040" s="5">
        <f t="shared" si="271"/>
        <v>208</v>
      </c>
      <c r="X1040" s="21">
        <f t="shared" si="260"/>
        <v>1.5433653846153845</v>
      </c>
      <c r="Y1040" s="21">
        <f t="shared" si="261"/>
        <v>18.520384615384614</v>
      </c>
      <c r="Z1040" s="21">
        <f t="shared" si="262"/>
        <v>302.49961538461537</v>
      </c>
      <c r="AA1040" s="21">
        <f t="shared" si="263"/>
        <v>-6.7753846153846098</v>
      </c>
      <c r="AC1040" s="5">
        <v>18.520384615384614</v>
      </c>
      <c r="AD1040" s="5">
        <v>0</v>
      </c>
      <c r="AE1040" s="5">
        <f t="shared" si="272"/>
        <v>18.520384615384614</v>
      </c>
    </row>
    <row r="1041" spans="1:31" ht="12.75" customHeight="1" x14ac:dyDescent="0.35">
      <c r="A1041" s="17" t="s">
        <v>2484</v>
      </c>
      <c r="B1041" s="17" t="s">
        <v>2485</v>
      </c>
      <c r="C1041" s="17" t="s">
        <v>2486</v>
      </c>
      <c r="D1041" s="18">
        <v>36342</v>
      </c>
      <c r="E1041" s="17" t="s">
        <v>118</v>
      </c>
      <c r="F1041" s="19">
        <v>50</v>
      </c>
      <c r="G1041" s="17">
        <v>26</v>
      </c>
      <c r="H1041" s="17">
        <v>10</v>
      </c>
      <c r="I1041" s="20">
        <f t="shared" si="264"/>
        <v>322</v>
      </c>
      <c r="J1041" s="21">
        <v>26516.5</v>
      </c>
      <c r="K1041" s="18">
        <v>44804</v>
      </c>
      <c r="L1041" s="21">
        <v>12285.98</v>
      </c>
      <c r="M1041" s="21">
        <v>14230.52</v>
      </c>
      <c r="N1041" s="21">
        <v>353.55</v>
      </c>
      <c r="O1041" s="21">
        <f t="shared" si="265"/>
        <v>176.77500000000001</v>
      </c>
      <c r="P1041" s="21">
        <f t="shared" si="266"/>
        <v>530.32500000000005</v>
      </c>
      <c r="Q1041" s="21">
        <f t="shared" si="267"/>
        <v>14053.745000000001</v>
      </c>
      <c r="S1041" s="21">
        <f t="shared" si="268"/>
        <v>14584.07</v>
      </c>
      <c r="T1041" s="19">
        <v>40</v>
      </c>
      <c r="U1041" s="19">
        <f t="shared" si="269"/>
        <v>-10</v>
      </c>
      <c r="V1041" s="22">
        <f t="shared" si="270"/>
        <v>-120</v>
      </c>
      <c r="W1041" s="5">
        <f t="shared" si="271"/>
        <v>210</v>
      </c>
      <c r="X1041" s="21">
        <f t="shared" si="260"/>
        <v>69.447952380952373</v>
      </c>
      <c r="Y1041" s="21">
        <f t="shared" si="261"/>
        <v>833.37542857142853</v>
      </c>
      <c r="Z1041" s="21">
        <f t="shared" si="262"/>
        <v>13750.694571428572</v>
      </c>
      <c r="AA1041" s="21">
        <f t="shared" si="263"/>
        <v>-303.05042857142871</v>
      </c>
      <c r="AC1041" s="5">
        <v>833.37542857142853</v>
      </c>
      <c r="AD1041" s="5">
        <v>0</v>
      </c>
      <c r="AE1041" s="5">
        <f t="shared" si="272"/>
        <v>833.37542857142853</v>
      </c>
    </row>
    <row r="1042" spans="1:31" ht="12.75" customHeight="1" x14ac:dyDescent="0.35">
      <c r="A1042" s="17" t="s">
        <v>2487</v>
      </c>
      <c r="B1042" s="17" t="s">
        <v>2488</v>
      </c>
      <c r="C1042" s="17" t="s">
        <v>2489</v>
      </c>
      <c r="D1042" s="18">
        <v>36708</v>
      </c>
      <c r="E1042" s="17" t="s">
        <v>118</v>
      </c>
      <c r="F1042" s="19">
        <v>50</v>
      </c>
      <c r="G1042" s="17">
        <v>27</v>
      </c>
      <c r="H1042" s="17">
        <v>10</v>
      </c>
      <c r="I1042" s="20">
        <f t="shared" si="264"/>
        <v>334</v>
      </c>
      <c r="J1042" s="21">
        <v>43267.16</v>
      </c>
      <c r="K1042" s="18">
        <v>44804</v>
      </c>
      <c r="L1042" s="21">
        <v>19181.7</v>
      </c>
      <c r="M1042" s="21">
        <v>24085.46</v>
      </c>
      <c r="N1042" s="21">
        <v>576.89</v>
      </c>
      <c r="O1042" s="21">
        <f t="shared" si="265"/>
        <v>288.44499999999999</v>
      </c>
      <c r="P1042" s="21">
        <f t="shared" si="266"/>
        <v>865.33500000000004</v>
      </c>
      <c r="Q1042" s="21">
        <f t="shared" si="267"/>
        <v>23797.014999999999</v>
      </c>
      <c r="S1042" s="21">
        <f t="shared" si="268"/>
        <v>24662.35</v>
      </c>
      <c r="T1042" s="19">
        <v>40</v>
      </c>
      <c r="U1042" s="19">
        <f t="shared" si="269"/>
        <v>-10</v>
      </c>
      <c r="V1042" s="22">
        <f t="shared" si="270"/>
        <v>-120</v>
      </c>
      <c r="W1042" s="5">
        <f t="shared" si="271"/>
        <v>222</v>
      </c>
      <c r="X1042" s="21">
        <f t="shared" ref="X1042:X1105" si="273">+S1042/W1042</f>
        <v>111.09166666666665</v>
      </c>
      <c r="Y1042" s="21">
        <f t="shared" ref="Y1042:Y1105" si="274">+X1042*12</f>
        <v>1333.1</v>
      </c>
      <c r="Z1042" s="21">
        <f t="shared" ref="Z1042:Z1105" si="275">+S1042-Y1042</f>
        <v>23329.25</v>
      </c>
      <c r="AA1042" s="21">
        <f t="shared" ref="AA1042:AA1105" si="276">+Z1042-Q1042</f>
        <v>-467.76499999999942</v>
      </c>
      <c r="AC1042" s="5">
        <v>1333.1</v>
      </c>
      <c r="AD1042" s="5">
        <v>0</v>
      </c>
      <c r="AE1042" s="5">
        <f t="shared" si="272"/>
        <v>1333.1</v>
      </c>
    </row>
    <row r="1043" spans="1:31" ht="12.75" customHeight="1" x14ac:dyDescent="0.35">
      <c r="A1043" s="17" t="s">
        <v>2490</v>
      </c>
      <c r="B1043" s="17" t="s">
        <v>2491</v>
      </c>
      <c r="C1043" s="17" t="s">
        <v>2492</v>
      </c>
      <c r="D1043" s="18">
        <v>36923</v>
      </c>
      <c r="E1043" s="17" t="s">
        <v>118</v>
      </c>
      <c r="F1043" s="19">
        <v>50</v>
      </c>
      <c r="G1043" s="17">
        <v>28</v>
      </c>
      <c r="H1043" s="17">
        <v>5</v>
      </c>
      <c r="I1043" s="20">
        <f t="shared" si="264"/>
        <v>341</v>
      </c>
      <c r="J1043" s="21">
        <v>1505.67</v>
      </c>
      <c r="K1043" s="18">
        <v>44804</v>
      </c>
      <c r="L1043" s="21">
        <v>649.88</v>
      </c>
      <c r="M1043" s="21">
        <v>855.79</v>
      </c>
      <c r="N1043" s="21">
        <v>20.07</v>
      </c>
      <c r="O1043" s="21">
        <f t="shared" si="265"/>
        <v>10.035</v>
      </c>
      <c r="P1043" s="21">
        <f t="shared" si="266"/>
        <v>30.105</v>
      </c>
      <c r="Q1043" s="21">
        <f t="shared" si="267"/>
        <v>845.755</v>
      </c>
      <c r="S1043" s="21">
        <f t="shared" si="268"/>
        <v>875.86</v>
      </c>
      <c r="T1043" s="19">
        <v>40</v>
      </c>
      <c r="U1043" s="19">
        <f t="shared" si="269"/>
        <v>-10</v>
      </c>
      <c r="V1043" s="22">
        <f t="shared" si="270"/>
        <v>-120</v>
      </c>
      <c r="W1043" s="5">
        <f t="shared" si="271"/>
        <v>229</v>
      </c>
      <c r="X1043" s="21">
        <f t="shared" si="273"/>
        <v>3.8247161572052404</v>
      </c>
      <c r="Y1043" s="21">
        <f t="shared" si="274"/>
        <v>45.896593886462881</v>
      </c>
      <c r="Z1043" s="21">
        <f t="shared" si="275"/>
        <v>829.96340611353708</v>
      </c>
      <c r="AA1043" s="21">
        <f t="shared" si="276"/>
        <v>-15.79159388646292</v>
      </c>
      <c r="AC1043" s="5">
        <v>45.896593886462881</v>
      </c>
      <c r="AD1043" s="5">
        <v>0</v>
      </c>
      <c r="AE1043" s="5">
        <f t="shared" si="272"/>
        <v>45.896593886462881</v>
      </c>
    </row>
    <row r="1044" spans="1:31" ht="12.75" customHeight="1" x14ac:dyDescent="0.35">
      <c r="A1044" s="17" t="s">
        <v>2493</v>
      </c>
      <c r="B1044" s="17" t="s">
        <v>2494</v>
      </c>
      <c r="C1044" s="17" t="s">
        <v>2495</v>
      </c>
      <c r="D1044" s="18">
        <v>36923</v>
      </c>
      <c r="E1044" s="17" t="s">
        <v>118</v>
      </c>
      <c r="F1044" s="19">
        <v>50</v>
      </c>
      <c r="G1044" s="17">
        <v>28</v>
      </c>
      <c r="H1044" s="17">
        <v>5</v>
      </c>
      <c r="I1044" s="20">
        <f t="shared" si="264"/>
        <v>341</v>
      </c>
      <c r="J1044" s="21">
        <v>28.67</v>
      </c>
      <c r="K1044" s="18">
        <v>44804</v>
      </c>
      <c r="L1044" s="21">
        <v>12.32</v>
      </c>
      <c r="M1044" s="21">
        <v>16.350000000000001</v>
      </c>
      <c r="N1044" s="21">
        <v>0.38</v>
      </c>
      <c r="O1044" s="21">
        <f t="shared" si="265"/>
        <v>0.19</v>
      </c>
      <c r="P1044" s="21">
        <f t="shared" si="266"/>
        <v>0.57000000000000006</v>
      </c>
      <c r="Q1044" s="21">
        <f t="shared" si="267"/>
        <v>16.16</v>
      </c>
      <c r="S1044" s="21">
        <f t="shared" si="268"/>
        <v>16.73</v>
      </c>
      <c r="T1044" s="19">
        <v>40</v>
      </c>
      <c r="U1044" s="19">
        <f t="shared" si="269"/>
        <v>-10</v>
      </c>
      <c r="V1044" s="22">
        <f t="shared" si="270"/>
        <v>-120</v>
      </c>
      <c r="W1044" s="5">
        <f t="shared" si="271"/>
        <v>229</v>
      </c>
      <c r="X1044" s="21">
        <f t="shared" si="273"/>
        <v>7.3056768558951962E-2</v>
      </c>
      <c r="Y1044" s="21">
        <f t="shared" si="274"/>
        <v>0.87668122270742355</v>
      </c>
      <c r="Z1044" s="21">
        <f t="shared" si="275"/>
        <v>15.853318777292577</v>
      </c>
      <c r="AA1044" s="21">
        <f t="shared" si="276"/>
        <v>-0.30668122270742337</v>
      </c>
      <c r="AC1044" s="5">
        <v>0.87668122270742355</v>
      </c>
      <c r="AD1044" s="5">
        <v>0</v>
      </c>
      <c r="AE1044" s="5">
        <f t="shared" si="272"/>
        <v>0.87668122270742355</v>
      </c>
    </row>
    <row r="1045" spans="1:31" ht="12.75" customHeight="1" x14ac:dyDescent="0.35">
      <c r="A1045" s="17" t="s">
        <v>2496</v>
      </c>
      <c r="B1045" s="17" t="s">
        <v>2497</v>
      </c>
      <c r="C1045" s="17" t="s">
        <v>2492</v>
      </c>
      <c r="D1045" s="18">
        <v>36982</v>
      </c>
      <c r="E1045" s="17" t="s">
        <v>118</v>
      </c>
      <c r="F1045" s="19">
        <v>50</v>
      </c>
      <c r="G1045" s="17">
        <v>28</v>
      </c>
      <c r="H1045" s="17">
        <v>7</v>
      </c>
      <c r="I1045" s="20">
        <f t="shared" si="264"/>
        <v>343</v>
      </c>
      <c r="J1045" s="21">
        <v>528.92999999999995</v>
      </c>
      <c r="K1045" s="18">
        <v>44804</v>
      </c>
      <c r="L1045" s="21">
        <v>226.58</v>
      </c>
      <c r="M1045" s="21">
        <v>302.35000000000002</v>
      </c>
      <c r="N1045" s="21">
        <v>7.05</v>
      </c>
      <c r="O1045" s="21">
        <f t="shared" si="265"/>
        <v>3.5249999999999999</v>
      </c>
      <c r="P1045" s="21">
        <f t="shared" si="266"/>
        <v>10.574999999999999</v>
      </c>
      <c r="Q1045" s="21">
        <f t="shared" si="267"/>
        <v>298.82500000000005</v>
      </c>
      <c r="S1045" s="21">
        <f t="shared" si="268"/>
        <v>309.40000000000003</v>
      </c>
      <c r="T1045" s="19">
        <v>40</v>
      </c>
      <c r="U1045" s="19">
        <f t="shared" si="269"/>
        <v>-10</v>
      </c>
      <c r="V1045" s="22">
        <f t="shared" si="270"/>
        <v>-120</v>
      </c>
      <c r="W1045" s="5">
        <f t="shared" si="271"/>
        <v>231</v>
      </c>
      <c r="X1045" s="21">
        <f t="shared" si="273"/>
        <v>1.3393939393939396</v>
      </c>
      <c r="Y1045" s="21">
        <f t="shared" si="274"/>
        <v>16.072727272727274</v>
      </c>
      <c r="Z1045" s="21">
        <f t="shared" si="275"/>
        <v>293.32727272727277</v>
      </c>
      <c r="AA1045" s="21">
        <f t="shared" si="276"/>
        <v>-5.4977272727272748</v>
      </c>
      <c r="AC1045" s="5">
        <v>16.072727272727274</v>
      </c>
      <c r="AD1045" s="5">
        <v>0</v>
      </c>
      <c r="AE1045" s="5">
        <f t="shared" si="272"/>
        <v>16.072727272727274</v>
      </c>
    </row>
    <row r="1046" spans="1:31" ht="12.75" customHeight="1" x14ac:dyDescent="0.35">
      <c r="A1046" s="17" t="s">
        <v>2498</v>
      </c>
      <c r="B1046" s="17" t="s">
        <v>2499</v>
      </c>
      <c r="C1046" s="17" t="s">
        <v>2492</v>
      </c>
      <c r="D1046" s="18">
        <v>37012</v>
      </c>
      <c r="E1046" s="17" t="s">
        <v>118</v>
      </c>
      <c r="F1046" s="19">
        <v>50</v>
      </c>
      <c r="G1046" s="17">
        <v>28</v>
      </c>
      <c r="H1046" s="17">
        <v>8</v>
      </c>
      <c r="I1046" s="20">
        <f t="shared" si="264"/>
        <v>344</v>
      </c>
      <c r="J1046" s="21">
        <v>326.83999999999997</v>
      </c>
      <c r="K1046" s="18">
        <v>44804</v>
      </c>
      <c r="L1046" s="21">
        <v>139.53</v>
      </c>
      <c r="M1046" s="21">
        <v>187.31</v>
      </c>
      <c r="N1046" s="21">
        <v>4.3600000000000003</v>
      </c>
      <c r="O1046" s="21">
        <f t="shared" si="265"/>
        <v>2.1800000000000002</v>
      </c>
      <c r="P1046" s="21">
        <f t="shared" si="266"/>
        <v>6.5400000000000009</v>
      </c>
      <c r="Q1046" s="21">
        <f t="shared" si="267"/>
        <v>185.13</v>
      </c>
      <c r="S1046" s="21">
        <f t="shared" si="268"/>
        <v>191.67000000000002</v>
      </c>
      <c r="T1046" s="19">
        <v>40</v>
      </c>
      <c r="U1046" s="19">
        <f t="shared" si="269"/>
        <v>-10</v>
      </c>
      <c r="V1046" s="22">
        <f t="shared" si="270"/>
        <v>-120</v>
      </c>
      <c r="W1046" s="5">
        <f t="shared" si="271"/>
        <v>232</v>
      </c>
      <c r="X1046" s="21">
        <f t="shared" si="273"/>
        <v>0.82616379310344834</v>
      </c>
      <c r="Y1046" s="21">
        <f t="shared" si="274"/>
        <v>9.9139655172413796</v>
      </c>
      <c r="Z1046" s="21">
        <f t="shared" si="275"/>
        <v>181.75603448275865</v>
      </c>
      <c r="AA1046" s="21">
        <f t="shared" si="276"/>
        <v>-3.373965517241345</v>
      </c>
      <c r="AC1046" s="5">
        <v>9.9139655172413796</v>
      </c>
      <c r="AD1046" s="5">
        <v>0</v>
      </c>
      <c r="AE1046" s="5">
        <f t="shared" si="272"/>
        <v>9.9139655172413796</v>
      </c>
    </row>
    <row r="1047" spans="1:31" ht="12.75" customHeight="1" x14ac:dyDescent="0.35">
      <c r="A1047" s="17" t="s">
        <v>2500</v>
      </c>
      <c r="B1047" s="17" t="s">
        <v>2501</v>
      </c>
      <c r="C1047" s="17" t="s">
        <v>2492</v>
      </c>
      <c r="D1047" s="18">
        <v>37043</v>
      </c>
      <c r="E1047" s="17" t="s">
        <v>118</v>
      </c>
      <c r="F1047" s="19">
        <v>50</v>
      </c>
      <c r="G1047" s="17">
        <v>28</v>
      </c>
      <c r="H1047" s="17">
        <v>9</v>
      </c>
      <c r="I1047" s="20">
        <f t="shared" si="264"/>
        <v>345</v>
      </c>
      <c r="J1047" s="21">
        <v>1156.1199999999999</v>
      </c>
      <c r="K1047" s="18">
        <v>44804</v>
      </c>
      <c r="L1047" s="21">
        <v>491.31</v>
      </c>
      <c r="M1047" s="21">
        <v>664.81</v>
      </c>
      <c r="N1047" s="21">
        <v>15.41</v>
      </c>
      <c r="O1047" s="21">
        <f t="shared" si="265"/>
        <v>7.7050000000000001</v>
      </c>
      <c r="P1047" s="21">
        <f t="shared" si="266"/>
        <v>23.115000000000002</v>
      </c>
      <c r="Q1047" s="21">
        <f t="shared" si="267"/>
        <v>657.1049999999999</v>
      </c>
      <c r="S1047" s="21">
        <f t="shared" si="268"/>
        <v>680.21999999999991</v>
      </c>
      <c r="T1047" s="19">
        <v>40</v>
      </c>
      <c r="U1047" s="19">
        <f t="shared" si="269"/>
        <v>-10</v>
      </c>
      <c r="V1047" s="22">
        <f t="shared" si="270"/>
        <v>-120</v>
      </c>
      <c r="W1047" s="5">
        <f t="shared" si="271"/>
        <v>233</v>
      </c>
      <c r="X1047" s="21">
        <f t="shared" si="273"/>
        <v>2.9193991416309011</v>
      </c>
      <c r="Y1047" s="21">
        <f t="shared" si="274"/>
        <v>35.032789699570813</v>
      </c>
      <c r="Z1047" s="21">
        <f t="shared" si="275"/>
        <v>645.18721030042911</v>
      </c>
      <c r="AA1047" s="21">
        <f t="shared" si="276"/>
        <v>-11.91778969957079</v>
      </c>
      <c r="AC1047" s="5">
        <v>35.032789699570813</v>
      </c>
      <c r="AD1047" s="5">
        <v>0</v>
      </c>
      <c r="AE1047" s="5">
        <f t="shared" si="272"/>
        <v>35.032789699570813</v>
      </c>
    </row>
    <row r="1048" spans="1:31" ht="12.75" customHeight="1" x14ac:dyDescent="0.35">
      <c r="A1048" s="17" t="s">
        <v>2502</v>
      </c>
      <c r="B1048" s="17" t="s">
        <v>2503</v>
      </c>
      <c r="C1048" s="17" t="s">
        <v>2492</v>
      </c>
      <c r="D1048" s="18">
        <v>37073</v>
      </c>
      <c r="E1048" s="17" t="s">
        <v>118</v>
      </c>
      <c r="F1048" s="19">
        <v>50</v>
      </c>
      <c r="G1048" s="17">
        <v>28</v>
      </c>
      <c r="H1048" s="17">
        <v>10</v>
      </c>
      <c r="I1048" s="20">
        <f t="shared" si="264"/>
        <v>346</v>
      </c>
      <c r="J1048" s="21">
        <v>801.56</v>
      </c>
      <c r="K1048" s="18">
        <v>44804</v>
      </c>
      <c r="L1048" s="21">
        <v>339.31</v>
      </c>
      <c r="M1048" s="21">
        <v>462.25</v>
      </c>
      <c r="N1048" s="21">
        <v>10.68</v>
      </c>
      <c r="O1048" s="21">
        <f t="shared" si="265"/>
        <v>5.34</v>
      </c>
      <c r="P1048" s="21">
        <f t="shared" si="266"/>
        <v>16.02</v>
      </c>
      <c r="Q1048" s="21">
        <f t="shared" si="267"/>
        <v>456.91</v>
      </c>
      <c r="S1048" s="21">
        <f t="shared" si="268"/>
        <v>472.93</v>
      </c>
      <c r="T1048" s="19">
        <v>40</v>
      </c>
      <c r="U1048" s="19">
        <f t="shared" si="269"/>
        <v>-10</v>
      </c>
      <c r="V1048" s="22">
        <f t="shared" si="270"/>
        <v>-120</v>
      </c>
      <c r="W1048" s="5">
        <f t="shared" si="271"/>
        <v>234</v>
      </c>
      <c r="X1048" s="21">
        <f t="shared" si="273"/>
        <v>2.0210683760683761</v>
      </c>
      <c r="Y1048" s="21">
        <f t="shared" si="274"/>
        <v>24.252820512820513</v>
      </c>
      <c r="Z1048" s="21">
        <f t="shared" si="275"/>
        <v>448.6771794871795</v>
      </c>
      <c r="AA1048" s="21">
        <f t="shared" si="276"/>
        <v>-8.2328205128205241</v>
      </c>
      <c r="AC1048" s="5">
        <v>24.252820512820513</v>
      </c>
      <c r="AD1048" s="5">
        <v>0</v>
      </c>
      <c r="AE1048" s="5">
        <f t="shared" si="272"/>
        <v>24.252820512820513</v>
      </c>
    </row>
    <row r="1049" spans="1:31" ht="12.75" customHeight="1" x14ac:dyDescent="0.35">
      <c r="A1049" s="17" t="s">
        <v>2504</v>
      </c>
      <c r="B1049" s="17" t="s">
        <v>2505</v>
      </c>
      <c r="C1049" s="17" t="s">
        <v>2492</v>
      </c>
      <c r="D1049" s="18">
        <v>37104</v>
      </c>
      <c r="E1049" s="17" t="s">
        <v>118</v>
      </c>
      <c r="F1049" s="19">
        <v>50</v>
      </c>
      <c r="G1049" s="17">
        <v>28</v>
      </c>
      <c r="H1049" s="17">
        <v>11</v>
      </c>
      <c r="I1049" s="20">
        <f t="shared" si="264"/>
        <v>347</v>
      </c>
      <c r="J1049" s="21">
        <v>1752.12</v>
      </c>
      <c r="K1049" s="18">
        <v>44804</v>
      </c>
      <c r="L1049" s="21">
        <v>738.76</v>
      </c>
      <c r="M1049" s="21">
        <v>1013.36</v>
      </c>
      <c r="N1049" s="21">
        <v>23.36</v>
      </c>
      <c r="O1049" s="21">
        <f t="shared" si="265"/>
        <v>11.68</v>
      </c>
      <c r="P1049" s="21">
        <f t="shared" si="266"/>
        <v>35.04</v>
      </c>
      <c r="Q1049" s="21">
        <f t="shared" si="267"/>
        <v>1001.6800000000001</v>
      </c>
      <c r="S1049" s="21">
        <f t="shared" si="268"/>
        <v>1036.72</v>
      </c>
      <c r="T1049" s="19">
        <v>40</v>
      </c>
      <c r="U1049" s="19">
        <f t="shared" si="269"/>
        <v>-10</v>
      </c>
      <c r="V1049" s="22">
        <f t="shared" si="270"/>
        <v>-120</v>
      </c>
      <c r="W1049" s="5">
        <f t="shared" si="271"/>
        <v>235</v>
      </c>
      <c r="X1049" s="21">
        <f t="shared" si="273"/>
        <v>4.4115744680851066</v>
      </c>
      <c r="Y1049" s="21">
        <f t="shared" si="274"/>
        <v>52.938893617021279</v>
      </c>
      <c r="Z1049" s="21">
        <f t="shared" si="275"/>
        <v>983.78110638297881</v>
      </c>
      <c r="AA1049" s="21">
        <f t="shared" si="276"/>
        <v>-17.898893617021258</v>
      </c>
      <c r="AC1049" s="5">
        <v>52.938893617021279</v>
      </c>
      <c r="AD1049" s="5">
        <v>0</v>
      </c>
      <c r="AE1049" s="5">
        <f t="shared" si="272"/>
        <v>52.938893617021279</v>
      </c>
    </row>
    <row r="1050" spans="1:31" ht="12.75" customHeight="1" x14ac:dyDescent="0.35">
      <c r="A1050" s="17" t="s">
        <v>2506</v>
      </c>
      <c r="B1050" s="17" t="s">
        <v>2507</v>
      </c>
      <c r="C1050" s="17" t="s">
        <v>2508</v>
      </c>
      <c r="D1050" s="18">
        <v>37104</v>
      </c>
      <c r="E1050" s="17" t="s">
        <v>118</v>
      </c>
      <c r="F1050" s="19">
        <v>50</v>
      </c>
      <c r="G1050" s="17">
        <v>28</v>
      </c>
      <c r="H1050" s="17">
        <v>11</v>
      </c>
      <c r="I1050" s="20">
        <f t="shared" si="264"/>
        <v>347</v>
      </c>
      <c r="J1050" s="21">
        <v>243.45</v>
      </c>
      <c r="K1050" s="18">
        <v>44804</v>
      </c>
      <c r="L1050" s="21">
        <v>102.68</v>
      </c>
      <c r="M1050" s="21">
        <v>140.77000000000001</v>
      </c>
      <c r="N1050" s="21">
        <v>3.24</v>
      </c>
      <c r="O1050" s="21">
        <f t="shared" si="265"/>
        <v>1.62</v>
      </c>
      <c r="P1050" s="21">
        <f t="shared" si="266"/>
        <v>4.8600000000000003</v>
      </c>
      <c r="Q1050" s="21">
        <f t="shared" si="267"/>
        <v>139.15</v>
      </c>
      <c r="S1050" s="21">
        <f t="shared" si="268"/>
        <v>144.01000000000002</v>
      </c>
      <c r="T1050" s="19">
        <v>40</v>
      </c>
      <c r="U1050" s="19">
        <f t="shared" si="269"/>
        <v>-10</v>
      </c>
      <c r="V1050" s="22">
        <f t="shared" si="270"/>
        <v>-120</v>
      </c>
      <c r="W1050" s="5">
        <f t="shared" si="271"/>
        <v>235</v>
      </c>
      <c r="X1050" s="21">
        <f t="shared" si="273"/>
        <v>0.612808510638298</v>
      </c>
      <c r="Y1050" s="21">
        <f t="shared" si="274"/>
        <v>7.3537021276595755</v>
      </c>
      <c r="Z1050" s="21">
        <f t="shared" si="275"/>
        <v>136.65629787234045</v>
      </c>
      <c r="AA1050" s="21">
        <f t="shared" si="276"/>
        <v>-2.4937021276595601</v>
      </c>
      <c r="AC1050" s="5">
        <v>7.3537021276595755</v>
      </c>
      <c r="AD1050" s="5">
        <v>0</v>
      </c>
      <c r="AE1050" s="5">
        <f t="shared" si="272"/>
        <v>7.3537021276595755</v>
      </c>
    </row>
    <row r="1051" spans="1:31" ht="12.75" customHeight="1" x14ac:dyDescent="0.35">
      <c r="A1051" s="17" t="s">
        <v>2509</v>
      </c>
      <c r="B1051" s="17" t="s">
        <v>2510</v>
      </c>
      <c r="C1051" s="17" t="s">
        <v>2492</v>
      </c>
      <c r="D1051" s="18">
        <v>37135</v>
      </c>
      <c r="E1051" s="17" t="s">
        <v>118</v>
      </c>
      <c r="F1051" s="19">
        <v>50</v>
      </c>
      <c r="G1051" s="17">
        <v>29</v>
      </c>
      <c r="H1051" s="17">
        <v>0</v>
      </c>
      <c r="I1051" s="20">
        <f t="shared" si="264"/>
        <v>348</v>
      </c>
      <c r="J1051" s="21">
        <v>1202.3</v>
      </c>
      <c r="K1051" s="18">
        <v>44804</v>
      </c>
      <c r="L1051" s="21">
        <v>505.05</v>
      </c>
      <c r="M1051" s="21">
        <v>697.25</v>
      </c>
      <c r="N1051" s="21">
        <v>16.03</v>
      </c>
      <c r="O1051" s="21">
        <f t="shared" si="265"/>
        <v>8.0150000000000006</v>
      </c>
      <c r="P1051" s="21">
        <f t="shared" si="266"/>
        <v>24.045000000000002</v>
      </c>
      <c r="Q1051" s="21">
        <f t="shared" si="267"/>
        <v>689.23500000000001</v>
      </c>
      <c r="S1051" s="21">
        <f t="shared" si="268"/>
        <v>713.28</v>
      </c>
      <c r="T1051" s="19">
        <v>40</v>
      </c>
      <c r="U1051" s="19">
        <f t="shared" si="269"/>
        <v>-10</v>
      </c>
      <c r="V1051" s="22">
        <f t="shared" si="270"/>
        <v>-120</v>
      </c>
      <c r="W1051" s="5">
        <f t="shared" si="271"/>
        <v>236</v>
      </c>
      <c r="X1051" s="21">
        <f t="shared" si="273"/>
        <v>3.0223728813559321</v>
      </c>
      <c r="Y1051" s="21">
        <f t="shared" si="274"/>
        <v>36.268474576271188</v>
      </c>
      <c r="Z1051" s="21">
        <f t="shared" si="275"/>
        <v>677.01152542372881</v>
      </c>
      <c r="AA1051" s="21">
        <f t="shared" si="276"/>
        <v>-12.223474576271201</v>
      </c>
      <c r="AC1051" s="5">
        <v>36.268474576271188</v>
      </c>
      <c r="AD1051" s="5">
        <v>0</v>
      </c>
      <c r="AE1051" s="5">
        <f t="shared" si="272"/>
        <v>36.268474576271188</v>
      </c>
    </row>
    <row r="1052" spans="1:31" ht="12.75" customHeight="1" x14ac:dyDescent="0.35">
      <c r="A1052" s="17" t="s">
        <v>2511</v>
      </c>
      <c r="B1052" s="17" t="s">
        <v>2512</v>
      </c>
      <c r="C1052" s="17" t="s">
        <v>2513</v>
      </c>
      <c r="D1052" s="18">
        <v>37135</v>
      </c>
      <c r="E1052" s="17" t="s">
        <v>118</v>
      </c>
      <c r="F1052" s="19">
        <v>50</v>
      </c>
      <c r="G1052" s="17">
        <v>29</v>
      </c>
      <c r="H1052" s="17">
        <v>0</v>
      </c>
      <c r="I1052" s="20">
        <f t="shared" si="264"/>
        <v>348</v>
      </c>
      <c r="J1052" s="21">
        <v>50.23</v>
      </c>
      <c r="K1052" s="18">
        <v>44804</v>
      </c>
      <c r="L1052" s="21">
        <v>21.21</v>
      </c>
      <c r="M1052" s="21">
        <v>29.02</v>
      </c>
      <c r="N1052" s="21">
        <v>0.67</v>
      </c>
      <c r="O1052" s="21">
        <f t="shared" si="265"/>
        <v>0.33500000000000002</v>
      </c>
      <c r="P1052" s="21">
        <f t="shared" si="266"/>
        <v>1.0050000000000001</v>
      </c>
      <c r="Q1052" s="21">
        <f t="shared" si="267"/>
        <v>28.684999999999999</v>
      </c>
      <c r="S1052" s="21">
        <f t="shared" si="268"/>
        <v>29.69</v>
      </c>
      <c r="T1052" s="19">
        <v>40</v>
      </c>
      <c r="U1052" s="19">
        <f t="shared" si="269"/>
        <v>-10</v>
      </c>
      <c r="V1052" s="22">
        <f t="shared" si="270"/>
        <v>-120</v>
      </c>
      <c r="W1052" s="5">
        <f t="shared" si="271"/>
        <v>236</v>
      </c>
      <c r="X1052" s="21">
        <f t="shared" si="273"/>
        <v>0.12580508474576271</v>
      </c>
      <c r="Y1052" s="21">
        <f t="shared" si="274"/>
        <v>1.5096610169491527</v>
      </c>
      <c r="Z1052" s="21">
        <f t="shared" si="275"/>
        <v>28.180338983050849</v>
      </c>
      <c r="AA1052" s="21">
        <f t="shared" si="276"/>
        <v>-0.50466101694915011</v>
      </c>
      <c r="AC1052" s="5">
        <v>1.5096610169491527</v>
      </c>
      <c r="AD1052" s="5">
        <v>0</v>
      </c>
      <c r="AE1052" s="5">
        <f t="shared" si="272"/>
        <v>1.5096610169491527</v>
      </c>
    </row>
    <row r="1053" spans="1:31" ht="12.75" customHeight="1" x14ac:dyDescent="0.35">
      <c r="A1053" s="17" t="s">
        <v>2514</v>
      </c>
      <c r="B1053" s="17" t="s">
        <v>2515</v>
      </c>
      <c r="C1053" s="17" t="s">
        <v>2492</v>
      </c>
      <c r="D1053" s="18">
        <v>37165</v>
      </c>
      <c r="E1053" s="17" t="s">
        <v>118</v>
      </c>
      <c r="F1053" s="19">
        <v>50</v>
      </c>
      <c r="G1053" s="17">
        <v>29</v>
      </c>
      <c r="H1053" s="17">
        <v>1</v>
      </c>
      <c r="I1053" s="20">
        <f t="shared" si="264"/>
        <v>349</v>
      </c>
      <c r="J1053" s="21">
        <v>702.4</v>
      </c>
      <c r="K1053" s="18">
        <v>44804</v>
      </c>
      <c r="L1053" s="21">
        <v>293.87</v>
      </c>
      <c r="M1053" s="21">
        <v>408.53</v>
      </c>
      <c r="N1053" s="21">
        <v>9.36</v>
      </c>
      <c r="O1053" s="21">
        <f t="shared" si="265"/>
        <v>4.68</v>
      </c>
      <c r="P1053" s="21">
        <f t="shared" si="266"/>
        <v>14.04</v>
      </c>
      <c r="Q1053" s="21">
        <f t="shared" si="267"/>
        <v>403.84999999999997</v>
      </c>
      <c r="S1053" s="21">
        <f t="shared" si="268"/>
        <v>417.89</v>
      </c>
      <c r="T1053" s="19">
        <v>40</v>
      </c>
      <c r="U1053" s="19">
        <f t="shared" si="269"/>
        <v>-10</v>
      </c>
      <c r="V1053" s="22">
        <f t="shared" si="270"/>
        <v>-120</v>
      </c>
      <c r="W1053" s="5">
        <f t="shared" si="271"/>
        <v>237</v>
      </c>
      <c r="X1053" s="21">
        <f t="shared" si="273"/>
        <v>1.7632489451476792</v>
      </c>
      <c r="Y1053" s="21">
        <f t="shared" si="274"/>
        <v>21.15898734177215</v>
      </c>
      <c r="Z1053" s="21">
        <f t="shared" si="275"/>
        <v>396.73101265822783</v>
      </c>
      <c r="AA1053" s="21">
        <f t="shared" si="276"/>
        <v>-7.1189873417721401</v>
      </c>
      <c r="AC1053" s="5">
        <v>21.15898734177215</v>
      </c>
      <c r="AD1053" s="5">
        <v>0</v>
      </c>
      <c r="AE1053" s="5">
        <f t="shared" si="272"/>
        <v>21.15898734177215</v>
      </c>
    </row>
    <row r="1054" spans="1:31" ht="12.75" customHeight="1" x14ac:dyDescent="0.35">
      <c r="A1054" s="17" t="s">
        <v>2516</v>
      </c>
      <c r="B1054" s="17" t="s">
        <v>2517</v>
      </c>
      <c r="C1054" s="17" t="s">
        <v>2508</v>
      </c>
      <c r="D1054" s="18">
        <v>37165</v>
      </c>
      <c r="E1054" s="17" t="s">
        <v>118</v>
      </c>
      <c r="F1054" s="19">
        <v>50</v>
      </c>
      <c r="G1054" s="17">
        <v>29</v>
      </c>
      <c r="H1054" s="17">
        <v>1</v>
      </c>
      <c r="I1054" s="20">
        <f t="shared" si="264"/>
        <v>349</v>
      </c>
      <c r="J1054" s="21">
        <v>213.32</v>
      </c>
      <c r="K1054" s="18">
        <v>44804</v>
      </c>
      <c r="L1054" s="21">
        <v>89.32</v>
      </c>
      <c r="M1054" s="21">
        <v>124</v>
      </c>
      <c r="N1054" s="21">
        <v>2.84</v>
      </c>
      <c r="O1054" s="21">
        <f t="shared" si="265"/>
        <v>1.42</v>
      </c>
      <c r="P1054" s="21">
        <f t="shared" si="266"/>
        <v>4.26</v>
      </c>
      <c r="Q1054" s="21">
        <f t="shared" si="267"/>
        <v>122.58</v>
      </c>
      <c r="S1054" s="21">
        <f t="shared" si="268"/>
        <v>126.84</v>
      </c>
      <c r="T1054" s="19">
        <v>40</v>
      </c>
      <c r="U1054" s="19">
        <f t="shared" si="269"/>
        <v>-10</v>
      </c>
      <c r="V1054" s="22">
        <f t="shared" si="270"/>
        <v>-120</v>
      </c>
      <c r="W1054" s="5">
        <f t="shared" si="271"/>
        <v>237</v>
      </c>
      <c r="X1054" s="21">
        <f t="shared" si="273"/>
        <v>0.53518987341772151</v>
      </c>
      <c r="Y1054" s="21">
        <f t="shared" si="274"/>
        <v>6.4222784810126576</v>
      </c>
      <c r="Z1054" s="21">
        <f t="shared" si="275"/>
        <v>120.41772151898735</v>
      </c>
      <c r="AA1054" s="21">
        <f t="shared" si="276"/>
        <v>-2.162278481012649</v>
      </c>
      <c r="AC1054" s="5">
        <v>6.4222784810126576</v>
      </c>
      <c r="AD1054" s="5">
        <v>0</v>
      </c>
      <c r="AE1054" s="5">
        <f t="shared" si="272"/>
        <v>6.4222784810126576</v>
      </c>
    </row>
    <row r="1055" spans="1:31" ht="12.75" customHeight="1" x14ac:dyDescent="0.35">
      <c r="A1055" s="17" t="s">
        <v>2518</v>
      </c>
      <c r="B1055" s="17" t="s">
        <v>2519</v>
      </c>
      <c r="C1055" s="17" t="s">
        <v>2492</v>
      </c>
      <c r="D1055" s="18">
        <v>37196</v>
      </c>
      <c r="E1055" s="17" t="s">
        <v>118</v>
      </c>
      <c r="F1055" s="19">
        <v>50</v>
      </c>
      <c r="G1055" s="17">
        <v>29</v>
      </c>
      <c r="H1055" s="17">
        <v>2</v>
      </c>
      <c r="I1055" s="20">
        <f t="shared" si="264"/>
        <v>350</v>
      </c>
      <c r="J1055" s="21">
        <v>709.23</v>
      </c>
      <c r="K1055" s="18">
        <v>44804</v>
      </c>
      <c r="L1055" s="21">
        <v>295.62</v>
      </c>
      <c r="M1055" s="21">
        <v>413.61</v>
      </c>
      <c r="N1055" s="21">
        <v>9.4600000000000009</v>
      </c>
      <c r="O1055" s="21">
        <f t="shared" si="265"/>
        <v>4.7300000000000004</v>
      </c>
      <c r="P1055" s="21">
        <f t="shared" si="266"/>
        <v>14.190000000000001</v>
      </c>
      <c r="Q1055" s="21">
        <f t="shared" si="267"/>
        <v>408.88</v>
      </c>
      <c r="S1055" s="21">
        <f t="shared" si="268"/>
        <v>423.07</v>
      </c>
      <c r="T1055" s="19">
        <v>40</v>
      </c>
      <c r="U1055" s="19">
        <f t="shared" si="269"/>
        <v>-10</v>
      </c>
      <c r="V1055" s="22">
        <f t="shared" si="270"/>
        <v>-120</v>
      </c>
      <c r="W1055" s="5">
        <f t="shared" si="271"/>
        <v>238</v>
      </c>
      <c r="X1055" s="21">
        <f t="shared" si="273"/>
        <v>1.7776050420168068</v>
      </c>
      <c r="Y1055" s="21">
        <f t="shared" si="274"/>
        <v>21.33126050420168</v>
      </c>
      <c r="Z1055" s="21">
        <f t="shared" si="275"/>
        <v>401.73873949579831</v>
      </c>
      <c r="AA1055" s="21">
        <f t="shared" si="276"/>
        <v>-7.1412605042016821</v>
      </c>
      <c r="AC1055" s="5">
        <v>21.33126050420168</v>
      </c>
      <c r="AD1055" s="5">
        <v>0</v>
      </c>
      <c r="AE1055" s="5">
        <f t="shared" si="272"/>
        <v>21.33126050420168</v>
      </c>
    </row>
    <row r="1056" spans="1:31" ht="12.75" customHeight="1" x14ac:dyDescent="0.35">
      <c r="A1056" s="17" t="s">
        <v>2520</v>
      </c>
      <c r="B1056" s="17" t="s">
        <v>2521</v>
      </c>
      <c r="C1056" s="17" t="s">
        <v>2508</v>
      </c>
      <c r="D1056" s="18">
        <v>37196</v>
      </c>
      <c r="E1056" s="17" t="s">
        <v>118</v>
      </c>
      <c r="F1056" s="19">
        <v>50</v>
      </c>
      <c r="G1056" s="17">
        <v>29</v>
      </c>
      <c r="H1056" s="17">
        <v>2</v>
      </c>
      <c r="I1056" s="20">
        <f t="shared" si="264"/>
        <v>350</v>
      </c>
      <c r="J1056" s="21">
        <v>192.42</v>
      </c>
      <c r="K1056" s="18">
        <v>44804</v>
      </c>
      <c r="L1056" s="21">
        <v>80.2</v>
      </c>
      <c r="M1056" s="21">
        <v>112.22</v>
      </c>
      <c r="N1056" s="21">
        <v>2.56</v>
      </c>
      <c r="O1056" s="21">
        <f t="shared" si="265"/>
        <v>1.28</v>
      </c>
      <c r="P1056" s="21">
        <f t="shared" si="266"/>
        <v>3.84</v>
      </c>
      <c r="Q1056" s="21">
        <f t="shared" si="267"/>
        <v>110.94</v>
      </c>
      <c r="S1056" s="21">
        <f t="shared" si="268"/>
        <v>114.78</v>
      </c>
      <c r="T1056" s="19">
        <v>40</v>
      </c>
      <c r="U1056" s="19">
        <f t="shared" si="269"/>
        <v>-10</v>
      </c>
      <c r="V1056" s="22">
        <f t="shared" si="270"/>
        <v>-120</v>
      </c>
      <c r="W1056" s="5">
        <f t="shared" si="271"/>
        <v>238</v>
      </c>
      <c r="X1056" s="21">
        <f t="shared" si="273"/>
        <v>0.48226890756302521</v>
      </c>
      <c r="Y1056" s="21">
        <f t="shared" si="274"/>
        <v>5.7872268907563029</v>
      </c>
      <c r="Z1056" s="21">
        <f t="shared" si="275"/>
        <v>108.9927731092437</v>
      </c>
      <c r="AA1056" s="21">
        <f t="shared" si="276"/>
        <v>-1.9472268907562977</v>
      </c>
      <c r="AC1056" s="5">
        <v>5.7872268907563029</v>
      </c>
      <c r="AD1056" s="5">
        <v>0</v>
      </c>
      <c r="AE1056" s="5">
        <f t="shared" si="272"/>
        <v>5.7872268907563029</v>
      </c>
    </row>
    <row r="1057" spans="1:31" ht="12.75" customHeight="1" x14ac:dyDescent="0.35">
      <c r="A1057" s="17" t="s">
        <v>2522</v>
      </c>
      <c r="B1057" s="17" t="s">
        <v>2523</v>
      </c>
      <c r="C1057" s="17" t="s">
        <v>2492</v>
      </c>
      <c r="D1057" s="18">
        <v>37226</v>
      </c>
      <c r="E1057" s="17" t="s">
        <v>118</v>
      </c>
      <c r="F1057" s="19">
        <v>50</v>
      </c>
      <c r="G1057" s="17">
        <v>29</v>
      </c>
      <c r="H1057" s="17">
        <v>3</v>
      </c>
      <c r="I1057" s="20">
        <f t="shared" si="264"/>
        <v>351</v>
      </c>
      <c r="J1057" s="21">
        <v>913.84</v>
      </c>
      <c r="K1057" s="18">
        <v>44804</v>
      </c>
      <c r="L1057" s="21">
        <v>379.3</v>
      </c>
      <c r="M1057" s="21">
        <v>534.54</v>
      </c>
      <c r="N1057" s="21">
        <v>12.18</v>
      </c>
      <c r="O1057" s="21">
        <f t="shared" si="265"/>
        <v>6.09</v>
      </c>
      <c r="P1057" s="21">
        <f t="shared" si="266"/>
        <v>18.27</v>
      </c>
      <c r="Q1057" s="21">
        <f t="shared" si="267"/>
        <v>528.44999999999993</v>
      </c>
      <c r="S1057" s="21">
        <f t="shared" si="268"/>
        <v>546.71999999999991</v>
      </c>
      <c r="T1057" s="19">
        <v>40</v>
      </c>
      <c r="U1057" s="19">
        <f t="shared" si="269"/>
        <v>-10</v>
      </c>
      <c r="V1057" s="22">
        <f t="shared" si="270"/>
        <v>-120</v>
      </c>
      <c r="W1057" s="5">
        <f t="shared" si="271"/>
        <v>239</v>
      </c>
      <c r="X1057" s="21">
        <f t="shared" si="273"/>
        <v>2.2875313807531379</v>
      </c>
      <c r="Y1057" s="21">
        <f t="shared" si="274"/>
        <v>27.450376569037655</v>
      </c>
      <c r="Z1057" s="21">
        <f t="shared" si="275"/>
        <v>519.26962343096227</v>
      </c>
      <c r="AA1057" s="21">
        <f t="shared" si="276"/>
        <v>-9.1803765690376622</v>
      </c>
      <c r="AC1057" s="5">
        <v>27.450376569037655</v>
      </c>
      <c r="AD1057" s="5">
        <v>0</v>
      </c>
      <c r="AE1057" s="5">
        <f t="shared" si="272"/>
        <v>27.450376569037655</v>
      </c>
    </row>
    <row r="1058" spans="1:31" ht="12.75" customHeight="1" x14ac:dyDescent="0.35">
      <c r="A1058" s="17" t="s">
        <v>2524</v>
      </c>
      <c r="B1058" s="17" t="s">
        <v>2525</v>
      </c>
      <c r="C1058" s="17" t="s">
        <v>2492</v>
      </c>
      <c r="D1058" s="18">
        <v>37257</v>
      </c>
      <c r="E1058" s="17" t="s">
        <v>118</v>
      </c>
      <c r="F1058" s="19">
        <v>50</v>
      </c>
      <c r="G1058" s="17">
        <v>29</v>
      </c>
      <c r="H1058" s="17">
        <v>4</v>
      </c>
      <c r="I1058" s="20">
        <f t="shared" si="264"/>
        <v>352</v>
      </c>
      <c r="J1058" s="21">
        <v>171.03</v>
      </c>
      <c r="K1058" s="18">
        <v>44804</v>
      </c>
      <c r="L1058" s="21">
        <v>70.599999999999994</v>
      </c>
      <c r="M1058" s="21">
        <v>100.43</v>
      </c>
      <c r="N1058" s="21">
        <v>2.2799999999999998</v>
      </c>
      <c r="O1058" s="21">
        <f t="shared" si="265"/>
        <v>1.1399999999999999</v>
      </c>
      <c r="P1058" s="21">
        <f t="shared" si="266"/>
        <v>3.42</v>
      </c>
      <c r="Q1058" s="21">
        <f t="shared" si="267"/>
        <v>99.29</v>
      </c>
      <c r="S1058" s="21">
        <f t="shared" si="268"/>
        <v>102.71000000000001</v>
      </c>
      <c r="T1058" s="19">
        <v>40</v>
      </c>
      <c r="U1058" s="19">
        <f t="shared" si="269"/>
        <v>-10</v>
      </c>
      <c r="V1058" s="22">
        <f t="shared" si="270"/>
        <v>-120</v>
      </c>
      <c r="W1058" s="5">
        <f t="shared" si="271"/>
        <v>240</v>
      </c>
      <c r="X1058" s="21">
        <f t="shared" si="273"/>
        <v>0.42795833333333338</v>
      </c>
      <c r="Y1058" s="21">
        <f t="shared" si="274"/>
        <v>5.1355000000000004</v>
      </c>
      <c r="Z1058" s="21">
        <f t="shared" si="275"/>
        <v>97.5745</v>
      </c>
      <c r="AA1058" s="21">
        <f t="shared" si="276"/>
        <v>-1.7155000000000058</v>
      </c>
      <c r="AC1058" s="5">
        <v>5.1355000000000004</v>
      </c>
      <c r="AD1058" s="5">
        <v>0</v>
      </c>
      <c r="AE1058" s="5">
        <f t="shared" si="272"/>
        <v>5.1355000000000004</v>
      </c>
    </row>
    <row r="1059" spans="1:31" ht="12.75" customHeight="1" x14ac:dyDescent="0.35">
      <c r="A1059" s="17" t="s">
        <v>2526</v>
      </c>
      <c r="B1059" s="17" t="s">
        <v>2527</v>
      </c>
      <c r="C1059" s="17" t="s">
        <v>2307</v>
      </c>
      <c r="D1059" s="18">
        <v>37073</v>
      </c>
      <c r="E1059" s="17" t="s">
        <v>118</v>
      </c>
      <c r="F1059" s="19">
        <v>50</v>
      </c>
      <c r="G1059" s="17">
        <v>28</v>
      </c>
      <c r="H1059" s="17">
        <v>10</v>
      </c>
      <c r="I1059" s="20">
        <f t="shared" si="264"/>
        <v>346</v>
      </c>
      <c r="J1059" s="21">
        <v>974.7</v>
      </c>
      <c r="K1059" s="18">
        <v>44804</v>
      </c>
      <c r="L1059" s="21">
        <v>412.54</v>
      </c>
      <c r="M1059" s="21">
        <v>562.16</v>
      </c>
      <c r="N1059" s="21">
        <v>12.99</v>
      </c>
      <c r="O1059" s="21">
        <f t="shared" si="265"/>
        <v>6.4950000000000001</v>
      </c>
      <c r="P1059" s="21">
        <f t="shared" si="266"/>
        <v>19.484999999999999</v>
      </c>
      <c r="Q1059" s="21">
        <f t="shared" si="267"/>
        <v>555.66499999999996</v>
      </c>
      <c r="S1059" s="21">
        <f t="shared" si="268"/>
        <v>575.15</v>
      </c>
      <c r="T1059" s="19">
        <v>40</v>
      </c>
      <c r="U1059" s="19">
        <f t="shared" si="269"/>
        <v>-10</v>
      </c>
      <c r="V1059" s="22">
        <f t="shared" si="270"/>
        <v>-120</v>
      </c>
      <c r="W1059" s="5">
        <f t="shared" si="271"/>
        <v>234</v>
      </c>
      <c r="X1059" s="21">
        <f t="shared" si="273"/>
        <v>2.4579059829059826</v>
      </c>
      <c r="Y1059" s="21">
        <f t="shared" si="274"/>
        <v>29.494871794871791</v>
      </c>
      <c r="Z1059" s="21">
        <f t="shared" si="275"/>
        <v>545.65512820512822</v>
      </c>
      <c r="AA1059" s="21">
        <f t="shared" si="276"/>
        <v>-10.009871794871742</v>
      </c>
      <c r="AC1059" s="5">
        <v>29.494871794871791</v>
      </c>
      <c r="AD1059" s="5">
        <v>0</v>
      </c>
      <c r="AE1059" s="5">
        <f t="shared" si="272"/>
        <v>29.494871794871791</v>
      </c>
    </row>
    <row r="1060" spans="1:31" ht="12.75" customHeight="1" x14ac:dyDescent="0.35">
      <c r="A1060" s="17" t="s">
        <v>2528</v>
      </c>
      <c r="B1060" s="17" t="s">
        <v>2529</v>
      </c>
      <c r="C1060" s="17" t="s">
        <v>2530</v>
      </c>
      <c r="D1060" s="18">
        <v>37073</v>
      </c>
      <c r="E1060" s="17" t="s">
        <v>118</v>
      </c>
      <c r="F1060" s="19">
        <v>50</v>
      </c>
      <c r="G1060" s="17">
        <v>28</v>
      </c>
      <c r="H1060" s="17">
        <v>10</v>
      </c>
      <c r="I1060" s="20">
        <f t="shared" si="264"/>
        <v>346</v>
      </c>
      <c r="J1060" s="21">
        <v>-106.51</v>
      </c>
      <c r="K1060" s="18">
        <v>44804</v>
      </c>
      <c r="L1060" s="21">
        <v>-45.1</v>
      </c>
      <c r="M1060" s="21">
        <v>-61.41</v>
      </c>
      <c r="N1060" s="21">
        <v>-1.42</v>
      </c>
      <c r="O1060" s="21">
        <f t="shared" si="265"/>
        <v>-0.71</v>
      </c>
      <c r="P1060" s="21">
        <f t="shared" si="266"/>
        <v>-2.13</v>
      </c>
      <c r="Q1060" s="21">
        <f t="shared" si="267"/>
        <v>-60.699999999999996</v>
      </c>
      <c r="S1060" s="21">
        <f t="shared" si="268"/>
        <v>-62.83</v>
      </c>
      <c r="T1060" s="19">
        <v>40</v>
      </c>
      <c r="U1060" s="19">
        <f t="shared" si="269"/>
        <v>-10</v>
      </c>
      <c r="V1060" s="22">
        <f t="shared" si="270"/>
        <v>-120</v>
      </c>
      <c r="W1060" s="5">
        <f t="shared" si="271"/>
        <v>234</v>
      </c>
      <c r="X1060" s="21">
        <f t="shared" si="273"/>
        <v>-0.26850427350427347</v>
      </c>
      <c r="Y1060" s="21">
        <f t="shared" si="274"/>
        <v>-3.2220512820512814</v>
      </c>
      <c r="Z1060" s="21">
        <f t="shared" si="275"/>
        <v>-59.607948717948716</v>
      </c>
      <c r="AA1060" s="21">
        <f t="shared" si="276"/>
        <v>1.0920512820512798</v>
      </c>
      <c r="AC1060" s="5">
        <v>-3.2220512820512814</v>
      </c>
      <c r="AD1060" s="5">
        <v>0</v>
      </c>
      <c r="AE1060" s="5">
        <f t="shared" si="272"/>
        <v>-3.2220512820512814</v>
      </c>
    </row>
    <row r="1061" spans="1:31" ht="12.75" customHeight="1" x14ac:dyDescent="0.35">
      <c r="A1061" s="17" t="s">
        <v>2531</v>
      </c>
      <c r="B1061" s="17" t="s">
        <v>2532</v>
      </c>
      <c r="C1061" s="17" t="s">
        <v>2492</v>
      </c>
      <c r="D1061" s="18">
        <v>37288</v>
      </c>
      <c r="E1061" s="17" t="s">
        <v>118</v>
      </c>
      <c r="F1061" s="19">
        <v>50</v>
      </c>
      <c r="G1061" s="17">
        <v>29</v>
      </c>
      <c r="H1061" s="17">
        <v>5</v>
      </c>
      <c r="I1061" s="20">
        <f t="shared" si="264"/>
        <v>353</v>
      </c>
      <c r="J1061" s="21">
        <v>569.71</v>
      </c>
      <c r="K1061" s="18">
        <v>44804</v>
      </c>
      <c r="L1061" s="21">
        <v>234.65</v>
      </c>
      <c r="M1061" s="21">
        <v>335.06</v>
      </c>
      <c r="N1061" s="21">
        <v>7.6</v>
      </c>
      <c r="O1061" s="21">
        <f t="shared" si="265"/>
        <v>3.8</v>
      </c>
      <c r="P1061" s="21">
        <f t="shared" si="266"/>
        <v>11.399999999999999</v>
      </c>
      <c r="Q1061" s="21">
        <f t="shared" si="267"/>
        <v>331.26</v>
      </c>
      <c r="S1061" s="21">
        <f t="shared" si="268"/>
        <v>342.66</v>
      </c>
      <c r="T1061" s="19">
        <v>40</v>
      </c>
      <c r="U1061" s="19">
        <f t="shared" si="269"/>
        <v>-10</v>
      </c>
      <c r="V1061" s="22">
        <f t="shared" si="270"/>
        <v>-120</v>
      </c>
      <c r="W1061" s="5">
        <f t="shared" si="271"/>
        <v>241</v>
      </c>
      <c r="X1061" s="21">
        <f t="shared" si="273"/>
        <v>1.4218257261410789</v>
      </c>
      <c r="Y1061" s="21">
        <f t="shared" si="274"/>
        <v>17.061908713692947</v>
      </c>
      <c r="Z1061" s="21">
        <f t="shared" si="275"/>
        <v>325.59809128630707</v>
      </c>
      <c r="AA1061" s="21">
        <f t="shared" si="276"/>
        <v>-5.6619087136929238</v>
      </c>
      <c r="AC1061" s="5">
        <v>17.061908713692947</v>
      </c>
      <c r="AD1061" s="5">
        <v>0</v>
      </c>
      <c r="AE1061" s="5">
        <f t="shared" si="272"/>
        <v>17.061908713692947</v>
      </c>
    </row>
    <row r="1062" spans="1:31" ht="12.75" customHeight="1" x14ac:dyDescent="0.35">
      <c r="A1062" s="17" t="s">
        <v>2533</v>
      </c>
      <c r="B1062" s="17" t="s">
        <v>2534</v>
      </c>
      <c r="C1062" s="17" t="s">
        <v>2492</v>
      </c>
      <c r="D1062" s="18">
        <v>37316</v>
      </c>
      <c r="E1062" s="17" t="s">
        <v>118</v>
      </c>
      <c r="F1062" s="19">
        <v>50</v>
      </c>
      <c r="G1062" s="17">
        <v>29</v>
      </c>
      <c r="H1062" s="17">
        <v>6</v>
      </c>
      <c r="I1062" s="20">
        <f t="shared" si="264"/>
        <v>354</v>
      </c>
      <c r="J1062" s="21">
        <v>362.73</v>
      </c>
      <c r="K1062" s="18">
        <v>44804</v>
      </c>
      <c r="L1062" s="21">
        <v>148.84</v>
      </c>
      <c r="M1062" s="21">
        <v>213.89</v>
      </c>
      <c r="N1062" s="21">
        <v>4.84</v>
      </c>
      <c r="O1062" s="21">
        <f t="shared" si="265"/>
        <v>2.42</v>
      </c>
      <c r="P1062" s="21">
        <f t="shared" si="266"/>
        <v>7.26</v>
      </c>
      <c r="Q1062" s="21">
        <f t="shared" si="267"/>
        <v>211.47</v>
      </c>
      <c r="S1062" s="21">
        <f t="shared" si="268"/>
        <v>218.73</v>
      </c>
      <c r="T1062" s="19">
        <v>40</v>
      </c>
      <c r="U1062" s="19">
        <f t="shared" si="269"/>
        <v>-10</v>
      </c>
      <c r="V1062" s="22">
        <f t="shared" si="270"/>
        <v>-120</v>
      </c>
      <c r="W1062" s="5">
        <f t="shared" si="271"/>
        <v>242</v>
      </c>
      <c r="X1062" s="21">
        <f t="shared" si="273"/>
        <v>0.9038429752066115</v>
      </c>
      <c r="Y1062" s="21">
        <f t="shared" si="274"/>
        <v>10.846115702479338</v>
      </c>
      <c r="Z1062" s="21">
        <f t="shared" si="275"/>
        <v>207.88388429752064</v>
      </c>
      <c r="AA1062" s="21">
        <f t="shared" si="276"/>
        <v>-3.5861157024793613</v>
      </c>
      <c r="AC1062" s="5">
        <v>10.846115702479338</v>
      </c>
      <c r="AD1062" s="5">
        <v>0</v>
      </c>
      <c r="AE1062" s="5">
        <f t="shared" si="272"/>
        <v>10.846115702479338</v>
      </c>
    </row>
    <row r="1063" spans="1:31" ht="12.75" customHeight="1" x14ac:dyDescent="0.35">
      <c r="A1063" s="17" t="s">
        <v>2535</v>
      </c>
      <c r="B1063" s="17" t="s">
        <v>2536</v>
      </c>
      <c r="C1063" s="17" t="s">
        <v>2492</v>
      </c>
      <c r="D1063" s="18">
        <v>37347</v>
      </c>
      <c r="E1063" s="17" t="s">
        <v>118</v>
      </c>
      <c r="F1063" s="19">
        <v>50</v>
      </c>
      <c r="G1063" s="17">
        <v>29</v>
      </c>
      <c r="H1063" s="17">
        <v>7</v>
      </c>
      <c r="I1063" s="20">
        <f t="shared" si="264"/>
        <v>355</v>
      </c>
      <c r="J1063" s="21">
        <v>789.41</v>
      </c>
      <c r="K1063" s="18">
        <v>44804</v>
      </c>
      <c r="L1063" s="21">
        <v>322.38</v>
      </c>
      <c r="M1063" s="21">
        <v>467.03</v>
      </c>
      <c r="N1063" s="21">
        <v>10.52</v>
      </c>
      <c r="O1063" s="21">
        <f t="shared" si="265"/>
        <v>5.26</v>
      </c>
      <c r="P1063" s="21">
        <f t="shared" si="266"/>
        <v>15.78</v>
      </c>
      <c r="Q1063" s="21">
        <f t="shared" si="267"/>
        <v>461.77</v>
      </c>
      <c r="S1063" s="21">
        <f t="shared" si="268"/>
        <v>477.54999999999995</v>
      </c>
      <c r="T1063" s="19">
        <v>40</v>
      </c>
      <c r="U1063" s="19">
        <f t="shared" si="269"/>
        <v>-10</v>
      </c>
      <c r="V1063" s="22">
        <f t="shared" si="270"/>
        <v>-120</v>
      </c>
      <c r="W1063" s="5">
        <f t="shared" si="271"/>
        <v>243</v>
      </c>
      <c r="X1063" s="21">
        <f t="shared" si="273"/>
        <v>1.9652263374485595</v>
      </c>
      <c r="Y1063" s="21">
        <f t="shared" si="274"/>
        <v>23.582716049382714</v>
      </c>
      <c r="Z1063" s="21">
        <f t="shared" si="275"/>
        <v>453.96728395061723</v>
      </c>
      <c r="AA1063" s="21">
        <f t="shared" si="276"/>
        <v>-7.8027160493827523</v>
      </c>
      <c r="AC1063" s="5">
        <v>23.582716049382714</v>
      </c>
      <c r="AD1063" s="5">
        <v>0</v>
      </c>
      <c r="AE1063" s="5">
        <f t="shared" si="272"/>
        <v>23.582716049382714</v>
      </c>
    </row>
    <row r="1064" spans="1:31" ht="12.75" customHeight="1" x14ac:dyDescent="0.35">
      <c r="A1064" s="17" t="s">
        <v>2537</v>
      </c>
      <c r="B1064" s="17" t="s">
        <v>2538</v>
      </c>
      <c r="C1064" s="17" t="s">
        <v>2508</v>
      </c>
      <c r="D1064" s="18">
        <v>37347</v>
      </c>
      <c r="E1064" s="17" t="s">
        <v>118</v>
      </c>
      <c r="F1064" s="19">
        <v>50</v>
      </c>
      <c r="G1064" s="17">
        <v>29</v>
      </c>
      <c r="H1064" s="17">
        <v>7</v>
      </c>
      <c r="I1064" s="20">
        <f t="shared" si="264"/>
        <v>355</v>
      </c>
      <c r="J1064" s="21">
        <v>409.4</v>
      </c>
      <c r="K1064" s="18">
        <v>44804</v>
      </c>
      <c r="L1064" s="21">
        <v>167.21</v>
      </c>
      <c r="M1064" s="21">
        <v>242.19</v>
      </c>
      <c r="N1064" s="21">
        <v>5.46</v>
      </c>
      <c r="O1064" s="21">
        <f t="shared" si="265"/>
        <v>2.73</v>
      </c>
      <c r="P1064" s="21">
        <f t="shared" si="266"/>
        <v>8.19</v>
      </c>
      <c r="Q1064" s="21">
        <f t="shared" si="267"/>
        <v>239.46</v>
      </c>
      <c r="S1064" s="21">
        <f t="shared" si="268"/>
        <v>247.65</v>
      </c>
      <c r="T1064" s="19">
        <v>40</v>
      </c>
      <c r="U1064" s="19">
        <f t="shared" si="269"/>
        <v>-10</v>
      </c>
      <c r="V1064" s="22">
        <f t="shared" si="270"/>
        <v>-120</v>
      </c>
      <c r="W1064" s="5">
        <f t="shared" si="271"/>
        <v>243</v>
      </c>
      <c r="X1064" s="21">
        <f t="shared" si="273"/>
        <v>1.0191358024691359</v>
      </c>
      <c r="Y1064" s="21">
        <f t="shared" si="274"/>
        <v>12.229629629629631</v>
      </c>
      <c r="Z1064" s="21">
        <f t="shared" si="275"/>
        <v>235.42037037037036</v>
      </c>
      <c r="AA1064" s="21">
        <f t="shared" si="276"/>
        <v>-4.0396296296296441</v>
      </c>
      <c r="AC1064" s="5">
        <v>12.229629629629631</v>
      </c>
      <c r="AD1064" s="5">
        <v>0</v>
      </c>
      <c r="AE1064" s="5">
        <f t="shared" si="272"/>
        <v>12.229629629629631</v>
      </c>
    </row>
    <row r="1065" spans="1:31" ht="12.75" customHeight="1" x14ac:dyDescent="0.35">
      <c r="A1065" s="17" t="s">
        <v>2539</v>
      </c>
      <c r="B1065" s="17" t="s">
        <v>2540</v>
      </c>
      <c r="C1065" s="17" t="s">
        <v>2541</v>
      </c>
      <c r="D1065" s="18">
        <v>37377</v>
      </c>
      <c r="E1065" s="17" t="s">
        <v>118</v>
      </c>
      <c r="F1065" s="19">
        <v>50</v>
      </c>
      <c r="G1065" s="17">
        <v>29</v>
      </c>
      <c r="H1065" s="17">
        <v>8</v>
      </c>
      <c r="I1065" s="20">
        <f t="shared" si="264"/>
        <v>356</v>
      </c>
      <c r="J1065" s="21">
        <v>1696.96</v>
      </c>
      <c r="K1065" s="18">
        <v>44804</v>
      </c>
      <c r="L1065" s="21">
        <v>690.12</v>
      </c>
      <c r="M1065" s="21">
        <v>1006.84</v>
      </c>
      <c r="N1065" s="21">
        <v>22.62</v>
      </c>
      <c r="O1065" s="21">
        <f t="shared" si="265"/>
        <v>11.31</v>
      </c>
      <c r="P1065" s="21">
        <f t="shared" si="266"/>
        <v>33.93</v>
      </c>
      <c r="Q1065" s="21">
        <f t="shared" si="267"/>
        <v>995.53000000000009</v>
      </c>
      <c r="S1065" s="21">
        <f t="shared" si="268"/>
        <v>1029.46</v>
      </c>
      <c r="T1065" s="19">
        <v>40</v>
      </c>
      <c r="U1065" s="19">
        <f t="shared" si="269"/>
        <v>-10</v>
      </c>
      <c r="V1065" s="22">
        <f t="shared" si="270"/>
        <v>-120</v>
      </c>
      <c r="W1065" s="5">
        <f t="shared" si="271"/>
        <v>244</v>
      </c>
      <c r="X1065" s="21">
        <f t="shared" si="273"/>
        <v>4.219098360655738</v>
      </c>
      <c r="Y1065" s="21">
        <f t="shared" si="274"/>
        <v>50.629180327868852</v>
      </c>
      <c r="Z1065" s="21">
        <f t="shared" si="275"/>
        <v>978.83081967213116</v>
      </c>
      <c r="AA1065" s="21">
        <f t="shared" si="276"/>
        <v>-16.69918032786893</v>
      </c>
      <c r="AC1065" s="5">
        <v>50.629180327868852</v>
      </c>
      <c r="AD1065" s="5">
        <v>0</v>
      </c>
      <c r="AE1065" s="5">
        <f t="shared" si="272"/>
        <v>50.629180327868852</v>
      </c>
    </row>
    <row r="1066" spans="1:31" ht="12.75" customHeight="1" x14ac:dyDescent="0.35">
      <c r="A1066" s="17" t="s">
        <v>2542</v>
      </c>
      <c r="B1066" s="17" t="s">
        <v>2543</v>
      </c>
      <c r="C1066" s="17" t="s">
        <v>2544</v>
      </c>
      <c r="D1066" s="18">
        <v>37377</v>
      </c>
      <c r="E1066" s="17" t="s">
        <v>118</v>
      </c>
      <c r="F1066" s="19">
        <v>50</v>
      </c>
      <c r="G1066" s="17">
        <v>29</v>
      </c>
      <c r="H1066" s="17">
        <v>8</v>
      </c>
      <c r="I1066" s="20">
        <f t="shared" si="264"/>
        <v>356</v>
      </c>
      <c r="J1066" s="21">
        <v>239.78</v>
      </c>
      <c r="K1066" s="18">
        <v>44804</v>
      </c>
      <c r="L1066" s="21">
        <v>97.6</v>
      </c>
      <c r="M1066" s="21">
        <v>142.18</v>
      </c>
      <c r="N1066" s="21">
        <v>3.2</v>
      </c>
      <c r="O1066" s="21">
        <f t="shared" si="265"/>
        <v>1.6</v>
      </c>
      <c r="P1066" s="21">
        <f t="shared" si="266"/>
        <v>4.8000000000000007</v>
      </c>
      <c r="Q1066" s="21">
        <f t="shared" si="267"/>
        <v>140.58000000000001</v>
      </c>
      <c r="S1066" s="21">
        <f t="shared" si="268"/>
        <v>145.38</v>
      </c>
      <c r="T1066" s="19">
        <v>40</v>
      </c>
      <c r="U1066" s="19">
        <f t="shared" si="269"/>
        <v>-10</v>
      </c>
      <c r="V1066" s="22">
        <f t="shared" si="270"/>
        <v>-120</v>
      </c>
      <c r="W1066" s="5">
        <f t="shared" si="271"/>
        <v>244</v>
      </c>
      <c r="X1066" s="21">
        <f t="shared" si="273"/>
        <v>0.5958196721311475</v>
      </c>
      <c r="Y1066" s="21">
        <f t="shared" si="274"/>
        <v>7.14983606557377</v>
      </c>
      <c r="Z1066" s="21">
        <f t="shared" si="275"/>
        <v>138.23016393442623</v>
      </c>
      <c r="AA1066" s="21">
        <f t="shared" si="276"/>
        <v>-2.3498360655737827</v>
      </c>
      <c r="AC1066" s="5">
        <v>7.14983606557377</v>
      </c>
      <c r="AD1066" s="5">
        <v>0</v>
      </c>
      <c r="AE1066" s="5">
        <f t="shared" si="272"/>
        <v>7.14983606557377</v>
      </c>
    </row>
    <row r="1067" spans="1:31" ht="12.75" customHeight="1" x14ac:dyDescent="0.35">
      <c r="A1067" s="17" t="s">
        <v>2545</v>
      </c>
      <c r="B1067" s="17" t="s">
        <v>2546</v>
      </c>
      <c r="C1067" s="17" t="s">
        <v>2492</v>
      </c>
      <c r="D1067" s="18">
        <v>37408</v>
      </c>
      <c r="E1067" s="17" t="s">
        <v>118</v>
      </c>
      <c r="F1067" s="19">
        <v>50</v>
      </c>
      <c r="G1067" s="17">
        <v>29</v>
      </c>
      <c r="H1067" s="17">
        <v>9</v>
      </c>
      <c r="I1067" s="20">
        <f t="shared" si="264"/>
        <v>357</v>
      </c>
      <c r="J1067" s="21">
        <v>966.68</v>
      </c>
      <c r="K1067" s="18">
        <v>44804</v>
      </c>
      <c r="L1067" s="21">
        <v>391.43</v>
      </c>
      <c r="M1067" s="21">
        <v>575.25</v>
      </c>
      <c r="N1067" s="21">
        <v>12.88</v>
      </c>
      <c r="O1067" s="21">
        <f t="shared" si="265"/>
        <v>6.44</v>
      </c>
      <c r="P1067" s="21">
        <f t="shared" si="266"/>
        <v>19.32</v>
      </c>
      <c r="Q1067" s="21">
        <f t="shared" si="267"/>
        <v>568.80999999999995</v>
      </c>
      <c r="S1067" s="21">
        <f t="shared" si="268"/>
        <v>588.13</v>
      </c>
      <c r="T1067" s="19">
        <v>40</v>
      </c>
      <c r="U1067" s="19">
        <f t="shared" si="269"/>
        <v>-10</v>
      </c>
      <c r="V1067" s="22">
        <f t="shared" si="270"/>
        <v>-120</v>
      </c>
      <c r="W1067" s="5">
        <f t="shared" si="271"/>
        <v>245</v>
      </c>
      <c r="X1067" s="21">
        <f t="shared" si="273"/>
        <v>2.4005306122448977</v>
      </c>
      <c r="Y1067" s="21">
        <f t="shared" si="274"/>
        <v>28.806367346938771</v>
      </c>
      <c r="Z1067" s="21">
        <f t="shared" si="275"/>
        <v>559.32363265306117</v>
      </c>
      <c r="AA1067" s="21">
        <f t="shared" si="276"/>
        <v>-9.4863673469387777</v>
      </c>
      <c r="AC1067" s="5">
        <v>28.806367346938771</v>
      </c>
      <c r="AD1067" s="5">
        <v>0</v>
      </c>
      <c r="AE1067" s="5">
        <f t="shared" si="272"/>
        <v>28.806367346938771</v>
      </c>
    </row>
    <row r="1068" spans="1:31" ht="12.75" customHeight="1" x14ac:dyDescent="0.35">
      <c r="A1068" s="17" t="s">
        <v>2547</v>
      </c>
      <c r="B1068" s="17" t="s">
        <v>2548</v>
      </c>
      <c r="C1068" s="17" t="s">
        <v>2508</v>
      </c>
      <c r="D1068" s="18">
        <v>37408</v>
      </c>
      <c r="E1068" s="17" t="s">
        <v>118</v>
      </c>
      <c r="F1068" s="19">
        <v>50</v>
      </c>
      <c r="G1068" s="17">
        <v>29</v>
      </c>
      <c r="H1068" s="17">
        <v>9</v>
      </c>
      <c r="I1068" s="20">
        <f t="shared" si="264"/>
        <v>357</v>
      </c>
      <c r="J1068" s="21">
        <v>171.9</v>
      </c>
      <c r="K1068" s="18">
        <v>44804</v>
      </c>
      <c r="L1068" s="21">
        <v>69.67</v>
      </c>
      <c r="M1068" s="21">
        <v>102.23</v>
      </c>
      <c r="N1068" s="21">
        <v>2.29</v>
      </c>
      <c r="O1068" s="21">
        <f t="shared" si="265"/>
        <v>1.145</v>
      </c>
      <c r="P1068" s="21">
        <f t="shared" si="266"/>
        <v>3.4350000000000001</v>
      </c>
      <c r="Q1068" s="21">
        <f t="shared" si="267"/>
        <v>101.08500000000001</v>
      </c>
      <c r="S1068" s="21">
        <f t="shared" si="268"/>
        <v>104.52000000000001</v>
      </c>
      <c r="T1068" s="19">
        <v>40</v>
      </c>
      <c r="U1068" s="19">
        <f t="shared" si="269"/>
        <v>-10</v>
      </c>
      <c r="V1068" s="22">
        <f t="shared" si="270"/>
        <v>-120</v>
      </c>
      <c r="W1068" s="5">
        <f t="shared" si="271"/>
        <v>245</v>
      </c>
      <c r="X1068" s="21">
        <f t="shared" si="273"/>
        <v>0.42661224489795924</v>
      </c>
      <c r="Y1068" s="21">
        <f t="shared" si="274"/>
        <v>5.1193469387755108</v>
      </c>
      <c r="Z1068" s="21">
        <f t="shared" si="275"/>
        <v>99.400653061224503</v>
      </c>
      <c r="AA1068" s="21">
        <f t="shared" si="276"/>
        <v>-1.684346938775505</v>
      </c>
      <c r="AC1068" s="5">
        <v>5.1193469387755108</v>
      </c>
      <c r="AD1068" s="5">
        <v>0</v>
      </c>
      <c r="AE1068" s="5">
        <f t="shared" si="272"/>
        <v>5.1193469387755108</v>
      </c>
    </row>
    <row r="1069" spans="1:31" ht="12.75" customHeight="1" x14ac:dyDescent="0.35">
      <c r="A1069" s="17" t="s">
        <v>2549</v>
      </c>
      <c r="B1069" s="17" t="s">
        <v>2550</v>
      </c>
      <c r="C1069" s="17" t="s">
        <v>2492</v>
      </c>
      <c r="D1069" s="18">
        <v>37438</v>
      </c>
      <c r="E1069" s="17" t="s">
        <v>118</v>
      </c>
      <c r="F1069" s="19">
        <v>50</v>
      </c>
      <c r="G1069" s="17">
        <v>29</v>
      </c>
      <c r="H1069" s="17">
        <v>10</v>
      </c>
      <c r="I1069" s="20">
        <f t="shared" si="264"/>
        <v>358</v>
      </c>
      <c r="J1069" s="21">
        <v>209.65</v>
      </c>
      <c r="K1069" s="18">
        <v>44804</v>
      </c>
      <c r="L1069" s="21">
        <v>84.51</v>
      </c>
      <c r="M1069" s="21">
        <v>125.14</v>
      </c>
      <c r="N1069" s="21">
        <v>2.79</v>
      </c>
      <c r="O1069" s="21">
        <f t="shared" si="265"/>
        <v>1.395</v>
      </c>
      <c r="P1069" s="21">
        <f t="shared" si="266"/>
        <v>4.1850000000000005</v>
      </c>
      <c r="Q1069" s="21">
        <f t="shared" si="267"/>
        <v>123.745</v>
      </c>
      <c r="S1069" s="21">
        <f t="shared" si="268"/>
        <v>127.93</v>
      </c>
      <c r="T1069" s="19">
        <v>40</v>
      </c>
      <c r="U1069" s="19">
        <f t="shared" si="269"/>
        <v>-10</v>
      </c>
      <c r="V1069" s="22">
        <f t="shared" si="270"/>
        <v>-120</v>
      </c>
      <c r="W1069" s="5">
        <f t="shared" si="271"/>
        <v>246</v>
      </c>
      <c r="X1069" s="21">
        <f t="shared" si="273"/>
        <v>0.52004065040650405</v>
      </c>
      <c r="Y1069" s="21">
        <f t="shared" si="274"/>
        <v>6.2404878048780485</v>
      </c>
      <c r="Z1069" s="21">
        <f t="shared" si="275"/>
        <v>121.68951219512196</v>
      </c>
      <c r="AA1069" s="21">
        <f t="shared" si="276"/>
        <v>-2.0554878048780409</v>
      </c>
      <c r="AC1069" s="5">
        <v>6.2404878048780485</v>
      </c>
      <c r="AD1069" s="5">
        <v>0</v>
      </c>
      <c r="AE1069" s="5">
        <f t="shared" si="272"/>
        <v>6.2404878048780485</v>
      </c>
    </row>
    <row r="1070" spans="1:31" ht="12.75" customHeight="1" x14ac:dyDescent="0.35">
      <c r="A1070" s="17" t="s">
        <v>2551</v>
      </c>
      <c r="B1070" s="17" t="s">
        <v>2552</v>
      </c>
      <c r="C1070" s="17" t="s">
        <v>2492</v>
      </c>
      <c r="D1070" s="18">
        <v>37469</v>
      </c>
      <c r="E1070" s="17" t="s">
        <v>118</v>
      </c>
      <c r="F1070" s="19">
        <v>50</v>
      </c>
      <c r="G1070" s="17">
        <v>29</v>
      </c>
      <c r="H1070" s="17">
        <v>11</v>
      </c>
      <c r="I1070" s="20">
        <f t="shared" si="264"/>
        <v>359</v>
      </c>
      <c r="J1070" s="21">
        <v>1422.03</v>
      </c>
      <c r="K1070" s="18">
        <v>44804</v>
      </c>
      <c r="L1070" s="21">
        <v>571.16999999999996</v>
      </c>
      <c r="M1070" s="21">
        <v>850.86</v>
      </c>
      <c r="N1070" s="21">
        <v>18.96</v>
      </c>
      <c r="O1070" s="21">
        <f t="shared" si="265"/>
        <v>9.48</v>
      </c>
      <c r="P1070" s="21">
        <f t="shared" si="266"/>
        <v>28.44</v>
      </c>
      <c r="Q1070" s="21">
        <f t="shared" si="267"/>
        <v>841.38</v>
      </c>
      <c r="S1070" s="21">
        <f t="shared" si="268"/>
        <v>869.82</v>
      </c>
      <c r="T1070" s="19">
        <v>40</v>
      </c>
      <c r="U1070" s="19">
        <f t="shared" si="269"/>
        <v>-10</v>
      </c>
      <c r="V1070" s="22">
        <f t="shared" si="270"/>
        <v>-120</v>
      </c>
      <c r="W1070" s="5">
        <f t="shared" si="271"/>
        <v>247</v>
      </c>
      <c r="X1070" s="21">
        <f t="shared" si="273"/>
        <v>3.5215384615384617</v>
      </c>
      <c r="Y1070" s="21">
        <f t="shared" si="274"/>
        <v>42.258461538461539</v>
      </c>
      <c r="Z1070" s="21">
        <f t="shared" si="275"/>
        <v>827.56153846153848</v>
      </c>
      <c r="AA1070" s="21">
        <f t="shared" si="276"/>
        <v>-13.81846153846152</v>
      </c>
      <c r="AC1070" s="5">
        <v>42.258461538461539</v>
      </c>
      <c r="AD1070" s="5">
        <v>0</v>
      </c>
      <c r="AE1070" s="5">
        <f t="shared" si="272"/>
        <v>42.258461538461539</v>
      </c>
    </row>
    <row r="1071" spans="1:31" ht="12.75" customHeight="1" x14ac:dyDescent="0.35">
      <c r="A1071" s="17" t="s">
        <v>2553</v>
      </c>
      <c r="B1071" s="17" t="s">
        <v>2554</v>
      </c>
      <c r="C1071" s="17" t="s">
        <v>2541</v>
      </c>
      <c r="D1071" s="18">
        <v>37500</v>
      </c>
      <c r="E1071" s="17" t="s">
        <v>118</v>
      </c>
      <c r="F1071" s="19">
        <v>50</v>
      </c>
      <c r="G1071" s="17">
        <v>30</v>
      </c>
      <c r="H1071" s="17">
        <v>0</v>
      </c>
      <c r="I1071" s="20">
        <f t="shared" si="264"/>
        <v>360</v>
      </c>
      <c r="J1071" s="21">
        <v>396.7</v>
      </c>
      <c r="K1071" s="18">
        <v>44804</v>
      </c>
      <c r="L1071" s="21">
        <v>158.53</v>
      </c>
      <c r="M1071" s="21">
        <v>238.17</v>
      </c>
      <c r="N1071" s="21">
        <v>5.28</v>
      </c>
      <c r="O1071" s="21">
        <f t="shared" si="265"/>
        <v>2.64</v>
      </c>
      <c r="P1071" s="21">
        <f t="shared" si="266"/>
        <v>7.92</v>
      </c>
      <c r="Q1071" s="21">
        <f t="shared" si="267"/>
        <v>235.53</v>
      </c>
      <c r="S1071" s="21">
        <f t="shared" si="268"/>
        <v>243.45</v>
      </c>
      <c r="T1071" s="19">
        <v>40</v>
      </c>
      <c r="U1071" s="19">
        <f t="shared" si="269"/>
        <v>-10</v>
      </c>
      <c r="V1071" s="22">
        <f t="shared" si="270"/>
        <v>-120</v>
      </c>
      <c r="W1071" s="5">
        <f t="shared" si="271"/>
        <v>248</v>
      </c>
      <c r="X1071" s="21">
        <f t="shared" si="273"/>
        <v>0.98165322580645153</v>
      </c>
      <c r="Y1071" s="21">
        <f t="shared" si="274"/>
        <v>11.779838709677419</v>
      </c>
      <c r="Z1071" s="21">
        <f t="shared" si="275"/>
        <v>231.67016129032257</v>
      </c>
      <c r="AA1071" s="21">
        <f t="shared" si="276"/>
        <v>-3.8598387096774331</v>
      </c>
      <c r="AC1071" s="5">
        <v>11.779838709677419</v>
      </c>
      <c r="AD1071" s="5">
        <v>0</v>
      </c>
      <c r="AE1071" s="5">
        <f t="shared" si="272"/>
        <v>11.779838709677419</v>
      </c>
    </row>
    <row r="1072" spans="1:31" ht="12.75" customHeight="1" x14ac:dyDescent="0.35">
      <c r="A1072" s="17" t="s">
        <v>2555</v>
      </c>
      <c r="B1072" s="17" t="s">
        <v>2556</v>
      </c>
      <c r="C1072" s="17" t="s">
        <v>2557</v>
      </c>
      <c r="D1072" s="18">
        <v>37500</v>
      </c>
      <c r="E1072" s="17" t="s">
        <v>118</v>
      </c>
      <c r="F1072" s="19">
        <v>50</v>
      </c>
      <c r="G1072" s="17">
        <v>30</v>
      </c>
      <c r="H1072" s="17">
        <v>0</v>
      </c>
      <c r="I1072" s="20">
        <f t="shared" si="264"/>
        <v>360</v>
      </c>
      <c r="J1072" s="21">
        <v>1354.6</v>
      </c>
      <c r="K1072" s="18">
        <v>44804</v>
      </c>
      <c r="L1072" s="21">
        <v>541.80999999999995</v>
      </c>
      <c r="M1072" s="21">
        <v>812.79</v>
      </c>
      <c r="N1072" s="21">
        <v>18.059999999999999</v>
      </c>
      <c r="O1072" s="21">
        <f t="shared" si="265"/>
        <v>9.0299999999999994</v>
      </c>
      <c r="P1072" s="21">
        <f t="shared" si="266"/>
        <v>27.089999999999996</v>
      </c>
      <c r="Q1072" s="21">
        <f t="shared" si="267"/>
        <v>803.76</v>
      </c>
      <c r="S1072" s="21">
        <f t="shared" si="268"/>
        <v>830.84999999999991</v>
      </c>
      <c r="T1072" s="19">
        <v>40</v>
      </c>
      <c r="U1072" s="19">
        <f t="shared" si="269"/>
        <v>-10</v>
      </c>
      <c r="V1072" s="22">
        <f t="shared" si="270"/>
        <v>-120</v>
      </c>
      <c r="W1072" s="5">
        <f t="shared" si="271"/>
        <v>248</v>
      </c>
      <c r="X1072" s="21">
        <f t="shared" si="273"/>
        <v>3.3502016129032253</v>
      </c>
      <c r="Y1072" s="21">
        <f t="shared" si="274"/>
        <v>40.202419354838703</v>
      </c>
      <c r="Z1072" s="21">
        <f t="shared" si="275"/>
        <v>790.64758064516116</v>
      </c>
      <c r="AA1072" s="21">
        <f t="shared" si="276"/>
        <v>-13.112419354838835</v>
      </c>
      <c r="AC1072" s="5">
        <v>40.202419354838703</v>
      </c>
      <c r="AD1072" s="5">
        <v>0</v>
      </c>
      <c r="AE1072" s="5">
        <f t="shared" si="272"/>
        <v>40.202419354838703</v>
      </c>
    </row>
    <row r="1073" spans="1:31" ht="12.75" customHeight="1" x14ac:dyDescent="0.35">
      <c r="A1073" s="17" t="s">
        <v>2558</v>
      </c>
      <c r="B1073" s="17" t="s">
        <v>2559</v>
      </c>
      <c r="C1073" s="17" t="s">
        <v>2492</v>
      </c>
      <c r="D1073" s="18">
        <v>37530</v>
      </c>
      <c r="E1073" s="17" t="s">
        <v>118</v>
      </c>
      <c r="F1073" s="19">
        <v>50</v>
      </c>
      <c r="G1073" s="17">
        <v>30</v>
      </c>
      <c r="H1073" s="17">
        <v>1</v>
      </c>
      <c r="I1073" s="20">
        <f t="shared" si="264"/>
        <v>361</v>
      </c>
      <c r="J1073" s="21">
        <v>936.37</v>
      </c>
      <c r="K1073" s="18">
        <v>44804</v>
      </c>
      <c r="L1073" s="21">
        <v>372.86</v>
      </c>
      <c r="M1073" s="21">
        <v>563.51</v>
      </c>
      <c r="N1073" s="21">
        <v>12.48</v>
      </c>
      <c r="O1073" s="21">
        <f t="shared" si="265"/>
        <v>6.24</v>
      </c>
      <c r="P1073" s="21">
        <f t="shared" si="266"/>
        <v>18.72</v>
      </c>
      <c r="Q1073" s="21">
        <f t="shared" si="267"/>
        <v>557.27</v>
      </c>
      <c r="S1073" s="21">
        <f t="shared" si="268"/>
        <v>575.99</v>
      </c>
      <c r="T1073" s="19">
        <v>40</v>
      </c>
      <c r="U1073" s="19">
        <f t="shared" si="269"/>
        <v>-10</v>
      </c>
      <c r="V1073" s="22">
        <f t="shared" si="270"/>
        <v>-120</v>
      </c>
      <c r="W1073" s="5">
        <f t="shared" si="271"/>
        <v>249</v>
      </c>
      <c r="X1073" s="21">
        <f t="shared" si="273"/>
        <v>2.3132128514056225</v>
      </c>
      <c r="Y1073" s="21">
        <f t="shared" si="274"/>
        <v>27.75855421686747</v>
      </c>
      <c r="Z1073" s="21">
        <f t="shared" si="275"/>
        <v>548.23144578313259</v>
      </c>
      <c r="AA1073" s="21">
        <f t="shared" si="276"/>
        <v>-9.0385542168673965</v>
      </c>
      <c r="AC1073" s="5">
        <v>27.75855421686747</v>
      </c>
      <c r="AD1073" s="5">
        <v>0</v>
      </c>
      <c r="AE1073" s="5">
        <f t="shared" si="272"/>
        <v>27.75855421686747</v>
      </c>
    </row>
    <row r="1074" spans="1:31" ht="12.75" customHeight="1" x14ac:dyDescent="0.35">
      <c r="A1074" s="17" t="s">
        <v>2560</v>
      </c>
      <c r="B1074" s="17" t="s">
        <v>2561</v>
      </c>
      <c r="C1074" s="17" t="s">
        <v>2492</v>
      </c>
      <c r="D1074" s="18">
        <v>37561</v>
      </c>
      <c r="E1074" s="17" t="s">
        <v>118</v>
      </c>
      <c r="F1074" s="19">
        <v>50</v>
      </c>
      <c r="G1074" s="17">
        <v>30</v>
      </c>
      <c r="H1074" s="17">
        <v>2</v>
      </c>
      <c r="I1074" s="20">
        <f t="shared" si="264"/>
        <v>362</v>
      </c>
      <c r="J1074" s="21">
        <v>896.46</v>
      </c>
      <c r="K1074" s="18">
        <v>44804</v>
      </c>
      <c r="L1074" s="21">
        <v>355.61</v>
      </c>
      <c r="M1074" s="21">
        <v>540.85</v>
      </c>
      <c r="N1074" s="21">
        <v>11.95</v>
      </c>
      <c r="O1074" s="21">
        <f t="shared" si="265"/>
        <v>5.9749999999999996</v>
      </c>
      <c r="P1074" s="21">
        <f t="shared" si="266"/>
        <v>17.924999999999997</v>
      </c>
      <c r="Q1074" s="21">
        <f t="shared" si="267"/>
        <v>534.875</v>
      </c>
      <c r="S1074" s="21">
        <f t="shared" si="268"/>
        <v>552.80000000000007</v>
      </c>
      <c r="T1074" s="19">
        <v>40</v>
      </c>
      <c r="U1074" s="19">
        <f t="shared" si="269"/>
        <v>-10</v>
      </c>
      <c r="V1074" s="22">
        <f t="shared" si="270"/>
        <v>-120</v>
      </c>
      <c r="W1074" s="5">
        <f t="shared" si="271"/>
        <v>250</v>
      </c>
      <c r="X1074" s="21">
        <f t="shared" si="273"/>
        <v>2.2112000000000003</v>
      </c>
      <c r="Y1074" s="21">
        <f t="shared" si="274"/>
        <v>26.534400000000005</v>
      </c>
      <c r="Z1074" s="21">
        <f t="shared" si="275"/>
        <v>526.26560000000006</v>
      </c>
      <c r="AA1074" s="21">
        <f t="shared" si="276"/>
        <v>-8.6093999999999369</v>
      </c>
      <c r="AC1074" s="5">
        <v>26.534400000000005</v>
      </c>
      <c r="AD1074" s="5">
        <v>0</v>
      </c>
      <c r="AE1074" s="5">
        <f t="shared" si="272"/>
        <v>26.534400000000005</v>
      </c>
    </row>
    <row r="1075" spans="1:31" ht="12.75" customHeight="1" x14ac:dyDescent="0.35">
      <c r="A1075" s="17" t="s">
        <v>2562</v>
      </c>
      <c r="B1075" s="17" t="s">
        <v>2563</v>
      </c>
      <c r="C1075" s="17" t="s">
        <v>2564</v>
      </c>
      <c r="D1075" s="18">
        <v>37591</v>
      </c>
      <c r="E1075" s="17" t="s">
        <v>118</v>
      </c>
      <c r="F1075" s="19">
        <v>50</v>
      </c>
      <c r="G1075" s="17">
        <v>30</v>
      </c>
      <c r="H1075" s="17">
        <v>3</v>
      </c>
      <c r="I1075" s="20">
        <f t="shared" si="264"/>
        <v>363</v>
      </c>
      <c r="J1075" s="21">
        <v>815.48</v>
      </c>
      <c r="K1075" s="18">
        <v>44804</v>
      </c>
      <c r="L1075" s="21">
        <v>322.13</v>
      </c>
      <c r="M1075" s="21">
        <v>493.35</v>
      </c>
      <c r="N1075" s="21">
        <v>10.87</v>
      </c>
      <c r="O1075" s="21">
        <f t="shared" si="265"/>
        <v>5.4349999999999996</v>
      </c>
      <c r="P1075" s="21">
        <f t="shared" si="266"/>
        <v>16.305</v>
      </c>
      <c r="Q1075" s="21">
        <f t="shared" si="267"/>
        <v>487.91500000000002</v>
      </c>
      <c r="S1075" s="21">
        <f t="shared" si="268"/>
        <v>504.22</v>
      </c>
      <c r="T1075" s="19">
        <v>40</v>
      </c>
      <c r="U1075" s="19">
        <f t="shared" si="269"/>
        <v>-10</v>
      </c>
      <c r="V1075" s="22">
        <f t="shared" si="270"/>
        <v>-120</v>
      </c>
      <c r="W1075" s="5">
        <f t="shared" si="271"/>
        <v>251</v>
      </c>
      <c r="X1075" s="21">
        <f t="shared" si="273"/>
        <v>2.0088446215139442</v>
      </c>
      <c r="Y1075" s="21">
        <f t="shared" si="274"/>
        <v>24.10613545816733</v>
      </c>
      <c r="Z1075" s="21">
        <f t="shared" si="275"/>
        <v>480.1138645418327</v>
      </c>
      <c r="AA1075" s="21">
        <f t="shared" si="276"/>
        <v>-7.8011354581673231</v>
      </c>
      <c r="AC1075" s="5">
        <v>24.10613545816733</v>
      </c>
      <c r="AD1075" s="5">
        <v>0</v>
      </c>
      <c r="AE1075" s="5">
        <f t="shared" si="272"/>
        <v>24.10613545816733</v>
      </c>
    </row>
    <row r="1076" spans="1:31" ht="12.75" customHeight="1" x14ac:dyDescent="0.35">
      <c r="A1076" s="17" t="s">
        <v>2565</v>
      </c>
      <c r="B1076" s="17" t="s">
        <v>2566</v>
      </c>
      <c r="C1076" s="17" t="s">
        <v>2492</v>
      </c>
      <c r="D1076" s="18">
        <v>37622</v>
      </c>
      <c r="E1076" s="17" t="s">
        <v>118</v>
      </c>
      <c r="F1076" s="19">
        <v>50</v>
      </c>
      <c r="G1076" s="17">
        <v>30</v>
      </c>
      <c r="H1076" s="17">
        <v>4</v>
      </c>
      <c r="I1076" s="20">
        <f t="shared" si="264"/>
        <v>364</v>
      </c>
      <c r="J1076" s="21">
        <v>351.49</v>
      </c>
      <c r="K1076" s="18">
        <v>44804</v>
      </c>
      <c r="L1076" s="21">
        <v>138.26</v>
      </c>
      <c r="M1076" s="21">
        <v>213.23</v>
      </c>
      <c r="N1076" s="21">
        <v>4.68</v>
      </c>
      <c r="O1076" s="21">
        <f t="shared" si="265"/>
        <v>2.34</v>
      </c>
      <c r="P1076" s="21">
        <f t="shared" si="266"/>
        <v>7.02</v>
      </c>
      <c r="Q1076" s="21">
        <f t="shared" si="267"/>
        <v>210.89</v>
      </c>
      <c r="S1076" s="21">
        <f t="shared" si="268"/>
        <v>217.91</v>
      </c>
      <c r="T1076" s="19">
        <v>40</v>
      </c>
      <c r="U1076" s="19">
        <f t="shared" si="269"/>
        <v>-10</v>
      </c>
      <c r="V1076" s="22">
        <f t="shared" si="270"/>
        <v>-120</v>
      </c>
      <c r="W1076" s="5">
        <f t="shared" si="271"/>
        <v>252</v>
      </c>
      <c r="X1076" s="21">
        <f t="shared" si="273"/>
        <v>0.86472222222222217</v>
      </c>
      <c r="Y1076" s="21">
        <f t="shared" si="274"/>
        <v>10.376666666666665</v>
      </c>
      <c r="Z1076" s="21">
        <f t="shared" si="275"/>
        <v>207.53333333333333</v>
      </c>
      <c r="AA1076" s="21">
        <f t="shared" si="276"/>
        <v>-3.3566666666666549</v>
      </c>
      <c r="AC1076" s="5">
        <v>10.376666666666665</v>
      </c>
      <c r="AD1076" s="5">
        <v>0</v>
      </c>
      <c r="AE1076" s="5">
        <f t="shared" si="272"/>
        <v>10.376666666666665</v>
      </c>
    </row>
    <row r="1077" spans="1:31" ht="12.75" customHeight="1" x14ac:dyDescent="0.35">
      <c r="A1077" s="17" t="s">
        <v>2567</v>
      </c>
      <c r="B1077" s="17" t="s">
        <v>2568</v>
      </c>
      <c r="C1077" s="17" t="s">
        <v>2569</v>
      </c>
      <c r="D1077" s="18">
        <v>37408</v>
      </c>
      <c r="E1077" s="17" t="s">
        <v>118</v>
      </c>
      <c r="F1077" s="19">
        <v>50</v>
      </c>
      <c r="G1077" s="17">
        <v>29</v>
      </c>
      <c r="H1077" s="17">
        <v>9</v>
      </c>
      <c r="I1077" s="20">
        <f t="shared" si="264"/>
        <v>357</v>
      </c>
      <c r="J1077" s="21">
        <v>737.59</v>
      </c>
      <c r="K1077" s="18">
        <v>44804</v>
      </c>
      <c r="L1077" s="21">
        <v>298.7</v>
      </c>
      <c r="M1077" s="21">
        <v>438.89</v>
      </c>
      <c r="N1077" s="21">
        <v>9.83</v>
      </c>
      <c r="O1077" s="21">
        <f t="shared" si="265"/>
        <v>4.915</v>
      </c>
      <c r="P1077" s="21">
        <f t="shared" si="266"/>
        <v>14.745000000000001</v>
      </c>
      <c r="Q1077" s="21">
        <f t="shared" si="267"/>
        <v>433.97499999999997</v>
      </c>
      <c r="S1077" s="21">
        <f t="shared" si="268"/>
        <v>448.71999999999997</v>
      </c>
      <c r="T1077" s="19">
        <v>40</v>
      </c>
      <c r="U1077" s="19">
        <f t="shared" si="269"/>
        <v>-10</v>
      </c>
      <c r="V1077" s="22">
        <f t="shared" si="270"/>
        <v>-120</v>
      </c>
      <c r="W1077" s="5">
        <f t="shared" si="271"/>
        <v>245</v>
      </c>
      <c r="X1077" s="21">
        <f t="shared" si="273"/>
        <v>1.8315102040816325</v>
      </c>
      <c r="Y1077" s="21">
        <f t="shared" si="274"/>
        <v>21.97812244897959</v>
      </c>
      <c r="Z1077" s="21">
        <f t="shared" si="275"/>
        <v>426.74187755102037</v>
      </c>
      <c r="AA1077" s="21">
        <f t="shared" si="276"/>
        <v>-7.2331224489796</v>
      </c>
      <c r="AC1077" s="5">
        <v>21.97812244897959</v>
      </c>
      <c r="AD1077" s="5">
        <v>0</v>
      </c>
      <c r="AE1077" s="5">
        <f t="shared" si="272"/>
        <v>21.97812244897959</v>
      </c>
    </row>
    <row r="1078" spans="1:31" ht="12.75" customHeight="1" x14ac:dyDescent="0.35">
      <c r="A1078" s="17" t="s">
        <v>2570</v>
      </c>
      <c r="B1078" s="17" t="s">
        <v>2571</v>
      </c>
      <c r="C1078" s="17" t="s">
        <v>863</v>
      </c>
      <c r="D1078" s="18">
        <v>37622</v>
      </c>
      <c r="E1078" s="17" t="s">
        <v>118</v>
      </c>
      <c r="F1078" s="19">
        <v>50</v>
      </c>
      <c r="G1078" s="17">
        <v>30</v>
      </c>
      <c r="H1078" s="17">
        <v>4</v>
      </c>
      <c r="I1078" s="20">
        <f t="shared" si="264"/>
        <v>364</v>
      </c>
      <c r="J1078" s="21">
        <v>771.37</v>
      </c>
      <c r="K1078" s="18">
        <v>44804</v>
      </c>
      <c r="L1078" s="21">
        <v>303.45999999999998</v>
      </c>
      <c r="M1078" s="21">
        <v>467.91</v>
      </c>
      <c r="N1078" s="21">
        <v>10.28</v>
      </c>
      <c r="O1078" s="21">
        <f t="shared" si="265"/>
        <v>5.14</v>
      </c>
      <c r="P1078" s="21">
        <f t="shared" si="266"/>
        <v>15.419999999999998</v>
      </c>
      <c r="Q1078" s="21">
        <f t="shared" si="267"/>
        <v>462.77000000000004</v>
      </c>
      <c r="S1078" s="21">
        <f t="shared" si="268"/>
        <v>478.19</v>
      </c>
      <c r="T1078" s="19">
        <v>40</v>
      </c>
      <c r="U1078" s="19">
        <f t="shared" si="269"/>
        <v>-10</v>
      </c>
      <c r="V1078" s="22">
        <f t="shared" si="270"/>
        <v>-120</v>
      </c>
      <c r="W1078" s="5">
        <f t="shared" si="271"/>
        <v>252</v>
      </c>
      <c r="X1078" s="21">
        <f t="shared" si="273"/>
        <v>1.8975793650793651</v>
      </c>
      <c r="Y1078" s="21">
        <f t="shared" si="274"/>
        <v>22.77095238095238</v>
      </c>
      <c r="Z1078" s="21">
        <f t="shared" si="275"/>
        <v>455.4190476190476</v>
      </c>
      <c r="AA1078" s="21">
        <f t="shared" si="276"/>
        <v>-7.3509523809524353</v>
      </c>
      <c r="AC1078" s="5">
        <v>22.77095238095238</v>
      </c>
      <c r="AD1078" s="5">
        <v>0</v>
      </c>
      <c r="AE1078" s="5">
        <f t="shared" si="272"/>
        <v>22.77095238095238</v>
      </c>
    </row>
    <row r="1079" spans="1:31" ht="12.75" customHeight="1" x14ac:dyDescent="0.35">
      <c r="A1079" s="17" t="s">
        <v>2572</v>
      </c>
      <c r="B1079" s="17" t="s">
        <v>2573</v>
      </c>
      <c r="C1079" s="17" t="s">
        <v>863</v>
      </c>
      <c r="D1079" s="18">
        <v>37438</v>
      </c>
      <c r="E1079" s="17" t="s">
        <v>118</v>
      </c>
      <c r="F1079" s="19">
        <v>50</v>
      </c>
      <c r="G1079" s="17">
        <v>29</v>
      </c>
      <c r="H1079" s="17">
        <v>10</v>
      </c>
      <c r="I1079" s="20">
        <f t="shared" si="264"/>
        <v>358</v>
      </c>
      <c r="J1079" s="21">
        <v>45.38</v>
      </c>
      <c r="K1079" s="18">
        <v>44804</v>
      </c>
      <c r="L1079" s="21">
        <v>18.350000000000001</v>
      </c>
      <c r="M1079" s="21">
        <v>27.03</v>
      </c>
      <c r="N1079" s="21">
        <v>0.6</v>
      </c>
      <c r="O1079" s="21">
        <f t="shared" si="265"/>
        <v>0.3</v>
      </c>
      <c r="P1079" s="21">
        <f t="shared" si="266"/>
        <v>0.89999999999999991</v>
      </c>
      <c r="Q1079" s="21">
        <f t="shared" si="267"/>
        <v>26.73</v>
      </c>
      <c r="S1079" s="21">
        <f t="shared" si="268"/>
        <v>27.630000000000003</v>
      </c>
      <c r="T1079" s="19">
        <v>40</v>
      </c>
      <c r="U1079" s="19">
        <f t="shared" si="269"/>
        <v>-10</v>
      </c>
      <c r="V1079" s="22">
        <f t="shared" si="270"/>
        <v>-120</v>
      </c>
      <c r="W1079" s="5">
        <f t="shared" si="271"/>
        <v>246</v>
      </c>
      <c r="X1079" s="21">
        <f t="shared" si="273"/>
        <v>0.11231707317073172</v>
      </c>
      <c r="Y1079" s="21">
        <f t="shared" si="274"/>
        <v>1.3478048780487808</v>
      </c>
      <c r="Z1079" s="21">
        <f t="shared" si="275"/>
        <v>26.282195121951222</v>
      </c>
      <c r="AA1079" s="21">
        <f t="shared" si="276"/>
        <v>-0.44780487804877822</v>
      </c>
      <c r="AC1079" s="5">
        <v>1.3478048780487808</v>
      </c>
      <c r="AD1079" s="5">
        <v>0</v>
      </c>
      <c r="AE1079" s="5">
        <f t="shared" si="272"/>
        <v>1.3478048780487808</v>
      </c>
    </row>
    <row r="1080" spans="1:31" ht="12.75" customHeight="1" x14ac:dyDescent="0.35">
      <c r="A1080" s="17" t="s">
        <v>2574</v>
      </c>
      <c r="B1080" s="17" t="s">
        <v>2575</v>
      </c>
      <c r="C1080" s="17" t="s">
        <v>2569</v>
      </c>
      <c r="D1080" s="18">
        <v>37408</v>
      </c>
      <c r="E1080" s="17" t="s">
        <v>118</v>
      </c>
      <c r="F1080" s="19">
        <v>50</v>
      </c>
      <c r="G1080" s="17">
        <v>29</v>
      </c>
      <c r="H1080" s="17">
        <v>9</v>
      </c>
      <c r="I1080" s="20">
        <f t="shared" si="264"/>
        <v>357</v>
      </c>
      <c r="J1080" s="21">
        <v>737.59</v>
      </c>
      <c r="K1080" s="18">
        <v>44804</v>
      </c>
      <c r="L1080" s="21">
        <v>298.7</v>
      </c>
      <c r="M1080" s="21">
        <v>438.89</v>
      </c>
      <c r="N1080" s="21">
        <v>9.83</v>
      </c>
      <c r="O1080" s="21">
        <f t="shared" si="265"/>
        <v>4.915</v>
      </c>
      <c r="P1080" s="21">
        <f t="shared" si="266"/>
        <v>14.745000000000001</v>
      </c>
      <c r="Q1080" s="21">
        <f t="shared" si="267"/>
        <v>433.97499999999997</v>
      </c>
      <c r="S1080" s="21">
        <f t="shared" si="268"/>
        <v>448.71999999999997</v>
      </c>
      <c r="T1080" s="19">
        <v>40</v>
      </c>
      <c r="U1080" s="19">
        <f t="shared" si="269"/>
        <v>-10</v>
      </c>
      <c r="V1080" s="22">
        <f t="shared" si="270"/>
        <v>-120</v>
      </c>
      <c r="W1080" s="5">
        <f t="shared" si="271"/>
        <v>245</v>
      </c>
      <c r="X1080" s="21">
        <f t="shared" si="273"/>
        <v>1.8315102040816325</v>
      </c>
      <c r="Y1080" s="21">
        <f t="shared" si="274"/>
        <v>21.97812244897959</v>
      </c>
      <c r="Z1080" s="21">
        <f t="shared" si="275"/>
        <v>426.74187755102037</v>
      </c>
      <c r="AA1080" s="21">
        <f t="shared" si="276"/>
        <v>-7.2331224489796</v>
      </c>
      <c r="AC1080" s="5">
        <v>21.97812244897959</v>
      </c>
      <c r="AD1080" s="5">
        <v>0</v>
      </c>
      <c r="AE1080" s="5">
        <f t="shared" si="272"/>
        <v>21.97812244897959</v>
      </c>
    </row>
    <row r="1081" spans="1:31" ht="12.75" customHeight="1" x14ac:dyDescent="0.35">
      <c r="A1081" s="17" t="s">
        <v>2576</v>
      </c>
      <c r="B1081" s="17" t="s">
        <v>2577</v>
      </c>
      <c r="C1081" s="17" t="s">
        <v>2578</v>
      </c>
      <c r="D1081" s="18">
        <v>37408</v>
      </c>
      <c r="E1081" s="17" t="s">
        <v>118</v>
      </c>
      <c r="F1081" s="19">
        <v>50</v>
      </c>
      <c r="G1081" s="17">
        <v>29</v>
      </c>
      <c r="H1081" s="17">
        <v>9</v>
      </c>
      <c r="I1081" s="20">
        <f t="shared" si="264"/>
        <v>357</v>
      </c>
      <c r="J1081" s="21">
        <v>668.71</v>
      </c>
      <c r="K1081" s="18">
        <v>44804</v>
      </c>
      <c r="L1081" s="21">
        <v>270.95</v>
      </c>
      <c r="M1081" s="21">
        <v>397.76</v>
      </c>
      <c r="N1081" s="21">
        <v>8.92</v>
      </c>
      <c r="O1081" s="21">
        <f t="shared" si="265"/>
        <v>4.46</v>
      </c>
      <c r="P1081" s="21">
        <f t="shared" si="266"/>
        <v>13.379999999999999</v>
      </c>
      <c r="Q1081" s="21">
        <f t="shared" si="267"/>
        <v>393.3</v>
      </c>
      <c r="S1081" s="21">
        <f t="shared" si="268"/>
        <v>406.68</v>
      </c>
      <c r="T1081" s="19">
        <v>40</v>
      </c>
      <c r="U1081" s="19">
        <f t="shared" si="269"/>
        <v>-10</v>
      </c>
      <c r="V1081" s="22">
        <f t="shared" si="270"/>
        <v>-120</v>
      </c>
      <c r="W1081" s="5">
        <f t="shared" si="271"/>
        <v>245</v>
      </c>
      <c r="X1081" s="21">
        <f t="shared" si="273"/>
        <v>1.6599183673469389</v>
      </c>
      <c r="Y1081" s="21">
        <f t="shared" si="274"/>
        <v>19.919020408163266</v>
      </c>
      <c r="Z1081" s="21">
        <f t="shared" si="275"/>
        <v>386.76097959183676</v>
      </c>
      <c r="AA1081" s="21">
        <f t="shared" si="276"/>
        <v>-6.5390204081632533</v>
      </c>
      <c r="AC1081" s="5">
        <v>19.919020408163266</v>
      </c>
      <c r="AD1081" s="5">
        <v>0</v>
      </c>
      <c r="AE1081" s="5">
        <f t="shared" si="272"/>
        <v>19.919020408163266</v>
      </c>
    </row>
    <row r="1082" spans="1:31" ht="12.75" customHeight="1" x14ac:dyDescent="0.35">
      <c r="A1082" s="17" t="s">
        <v>2579</v>
      </c>
      <c r="B1082" s="17" t="s">
        <v>2580</v>
      </c>
      <c r="C1082" s="17" t="s">
        <v>2569</v>
      </c>
      <c r="D1082" s="18">
        <v>37408</v>
      </c>
      <c r="E1082" s="17" t="s">
        <v>118</v>
      </c>
      <c r="F1082" s="19">
        <v>50</v>
      </c>
      <c r="G1082" s="17">
        <v>29</v>
      </c>
      <c r="H1082" s="17">
        <v>9</v>
      </c>
      <c r="I1082" s="20">
        <f t="shared" si="264"/>
        <v>357</v>
      </c>
      <c r="J1082" s="21">
        <v>668.71</v>
      </c>
      <c r="K1082" s="18">
        <v>44804</v>
      </c>
      <c r="L1082" s="21">
        <v>270.95</v>
      </c>
      <c r="M1082" s="21">
        <v>397.76</v>
      </c>
      <c r="N1082" s="21">
        <v>8.92</v>
      </c>
      <c r="O1082" s="21">
        <f t="shared" si="265"/>
        <v>4.46</v>
      </c>
      <c r="P1082" s="21">
        <f t="shared" si="266"/>
        <v>13.379999999999999</v>
      </c>
      <c r="Q1082" s="21">
        <f t="shared" si="267"/>
        <v>393.3</v>
      </c>
      <c r="S1082" s="21">
        <f t="shared" si="268"/>
        <v>406.68</v>
      </c>
      <c r="T1082" s="19">
        <v>40</v>
      </c>
      <c r="U1082" s="19">
        <f t="shared" si="269"/>
        <v>-10</v>
      </c>
      <c r="V1082" s="22">
        <f t="shared" si="270"/>
        <v>-120</v>
      </c>
      <c r="W1082" s="5">
        <f t="shared" si="271"/>
        <v>245</v>
      </c>
      <c r="X1082" s="21">
        <f t="shared" si="273"/>
        <v>1.6599183673469389</v>
      </c>
      <c r="Y1082" s="21">
        <f t="shared" si="274"/>
        <v>19.919020408163266</v>
      </c>
      <c r="Z1082" s="21">
        <f t="shared" si="275"/>
        <v>386.76097959183676</v>
      </c>
      <c r="AA1082" s="21">
        <f t="shared" si="276"/>
        <v>-6.5390204081632533</v>
      </c>
      <c r="AC1082" s="5">
        <v>19.919020408163266</v>
      </c>
      <c r="AD1082" s="5">
        <v>0</v>
      </c>
      <c r="AE1082" s="5">
        <f t="shared" si="272"/>
        <v>19.919020408163266</v>
      </c>
    </row>
    <row r="1083" spans="1:31" ht="12.75" customHeight="1" x14ac:dyDescent="0.35">
      <c r="A1083" s="17" t="s">
        <v>2581</v>
      </c>
      <c r="B1083" s="17" t="s">
        <v>2582</v>
      </c>
      <c r="C1083" s="17" t="s">
        <v>2578</v>
      </c>
      <c r="D1083" s="18">
        <v>37408</v>
      </c>
      <c r="E1083" s="17" t="s">
        <v>118</v>
      </c>
      <c r="F1083" s="19">
        <v>50</v>
      </c>
      <c r="G1083" s="17">
        <v>29</v>
      </c>
      <c r="H1083" s="17">
        <v>9</v>
      </c>
      <c r="I1083" s="20">
        <f t="shared" si="264"/>
        <v>357</v>
      </c>
      <c r="J1083" s="21">
        <v>8318.8799999999992</v>
      </c>
      <c r="K1083" s="18">
        <v>44804</v>
      </c>
      <c r="L1083" s="21">
        <v>3369.2</v>
      </c>
      <c r="M1083" s="21">
        <v>4949.68</v>
      </c>
      <c r="N1083" s="21">
        <v>110.92</v>
      </c>
      <c r="O1083" s="21">
        <f t="shared" si="265"/>
        <v>55.46</v>
      </c>
      <c r="P1083" s="21">
        <f t="shared" si="266"/>
        <v>166.38</v>
      </c>
      <c r="Q1083" s="21">
        <f t="shared" si="267"/>
        <v>4894.22</v>
      </c>
      <c r="S1083" s="21">
        <f t="shared" si="268"/>
        <v>5060.6000000000004</v>
      </c>
      <c r="T1083" s="19">
        <v>40</v>
      </c>
      <c r="U1083" s="19">
        <f t="shared" si="269"/>
        <v>-10</v>
      </c>
      <c r="V1083" s="22">
        <f t="shared" si="270"/>
        <v>-120</v>
      </c>
      <c r="W1083" s="5">
        <f t="shared" si="271"/>
        <v>245</v>
      </c>
      <c r="X1083" s="21">
        <f t="shared" si="273"/>
        <v>20.655510204081633</v>
      </c>
      <c r="Y1083" s="21">
        <f t="shared" si="274"/>
        <v>247.86612244897958</v>
      </c>
      <c r="Z1083" s="21">
        <f t="shared" si="275"/>
        <v>4812.7338775510207</v>
      </c>
      <c r="AA1083" s="21">
        <f t="shared" si="276"/>
        <v>-81.486122448979586</v>
      </c>
      <c r="AC1083" s="5">
        <v>247.86612244897958</v>
      </c>
      <c r="AD1083" s="5">
        <v>0</v>
      </c>
      <c r="AE1083" s="5">
        <f t="shared" si="272"/>
        <v>247.86612244897958</v>
      </c>
    </row>
    <row r="1084" spans="1:31" ht="12.75" customHeight="1" x14ac:dyDescent="0.35">
      <c r="A1084" s="17" t="s">
        <v>2583</v>
      </c>
      <c r="B1084" s="17" t="s">
        <v>2584</v>
      </c>
      <c r="C1084" s="17" t="s">
        <v>2578</v>
      </c>
      <c r="D1084" s="18">
        <v>37408</v>
      </c>
      <c r="E1084" s="17" t="s">
        <v>118</v>
      </c>
      <c r="F1084" s="19">
        <v>50</v>
      </c>
      <c r="G1084" s="17">
        <v>29</v>
      </c>
      <c r="H1084" s="17">
        <v>9</v>
      </c>
      <c r="I1084" s="20">
        <f t="shared" si="264"/>
        <v>357</v>
      </c>
      <c r="J1084" s="21">
        <v>7641.85</v>
      </c>
      <c r="K1084" s="18">
        <v>44804</v>
      </c>
      <c r="L1084" s="21">
        <v>3095.02</v>
      </c>
      <c r="M1084" s="21">
        <v>4546.83</v>
      </c>
      <c r="N1084" s="21">
        <v>101.89</v>
      </c>
      <c r="O1084" s="21">
        <f t="shared" si="265"/>
        <v>50.945</v>
      </c>
      <c r="P1084" s="21">
        <f t="shared" si="266"/>
        <v>152.83500000000001</v>
      </c>
      <c r="Q1084" s="21">
        <f t="shared" si="267"/>
        <v>4495.8850000000002</v>
      </c>
      <c r="S1084" s="21">
        <f t="shared" si="268"/>
        <v>4648.72</v>
      </c>
      <c r="T1084" s="19">
        <v>40</v>
      </c>
      <c r="U1084" s="19">
        <f t="shared" si="269"/>
        <v>-10</v>
      </c>
      <c r="V1084" s="22">
        <f t="shared" si="270"/>
        <v>-120</v>
      </c>
      <c r="W1084" s="5">
        <f t="shared" si="271"/>
        <v>245</v>
      </c>
      <c r="X1084" s="21">
        <f t="shared" si="273"/>
        <v>18.974367346938777</v>
      </c>
      <c r="Y1084" s="21">
        <f t="shared" si="274"/>
        <v>227.69240816326533</v>
      </c>
      <c r="Z1084" s="21">
        <f t="shared" si="275"/>
        <v>4421.0275918367352</v>
      </c>
      <c r="AA1084" s="21">
        <f t="shared" si="276"/>
        <v>-74.857408163265063</v>
      </c>
      <c r="AC1084" s="5">
        <v>227.69240816326533</v>
      </c>
      <c r="AD1084" s="5">
        <v>0</v>
      </c>
      <c r="AE1084" s="5">
        <f t="shared" si="272"/>
        <v>227.69240816326533</v>
      </c>
    </row>
    <row r="1085" spans="1:31" ht="12.75" customHeight="1" x14ac:dyDescent="0.35">
      <c r="A1085" s="17" t="s">
        <v>2585</v>
      </c>
      <c r="B1085" s="17" t="s">
        <v>2586</v>
      </c>
      <c r="C1085" s="17" t="s">
        <v>2587</v>
      </c>
      <c r="D1085" s="18">
        <v>37438</v>
      </c>
      <c r="E1085" s="17" t="s">
        <v>118</v>
      </c>
      <c r="F1085" s="19">
        <v>50</v>
      </c>
      <c r="G1085" s="17">
        <v>29</v>
      </c>
      <c r="H1085" s="17">
        <v>10</v>
      </c>
      <c r="I1085" s="20">
        <f t="shared" si="264"/>
        <v>358</v>
      </c>
      <c r="J1085" s="21">
        <v>50</v>
      </c>
      <c r="K1085" s="18">
        <v>44804</v>
      </c>
      <c r="L1085" s="21">
        <v>20.16</v>
      </c>
      <c r="M1085" s="21">
        <v>29.84</v>
      </c>
      <c r="N1085" s="21">
        <v>0.66</v>
      </c>
      <c r="O1085" s="21">
        <f t="shared" si="265"/>
        <v>0.33</v>
      </c>
      <c r="P1085" s="21">
        <f t="shared" si="266"/>
        <v>0.99</v>
      </c>
      <c r="Q1085" s="21">
        <f t="shared" si="267"/>
        <v>29.51</v>
      </c>
      <c r="S1085" s="21">
        <f t="shared" si="268"/>
        <v>30.5</v>
      </c>
      <c r="T1085" s="19">
        <v>40</v>
      </c>
      <c r="U1085" s="19">
        <f t="shared" si="269"/>
        <v>-10</v>
      </c>
      <c r="V1085" s="22">
        <f t="shared" si="270"/>
        <v>-120</v>
      </c>
      <c r="W1085" s="5">
        <f t="shared" si="271"/>
        <v>246</v>
      </c>
      <c r="X1085" s="21">
        <f t="shared" si="273"/>
        <v>0.12398373983739837</v>
      </c>
      <c r="Y1085" s="21">
        <f t="shared" si="274"/>
        <v>1.4878048780487805</v>
      </c>
      <c r="Z1085" s="21">
        <f t="shared" si="275"/>
        <v>29.012195121951219</v>
      </c>
      <c r="AA1085" s="21">
        <f t="shared" si="276"/>
        <v>-0.49780487804878248</v>
      </c>
      <c r="AC1085" s="5">
        <v>1.4878048780487805</v>
      </c>
      <c r="AD1085" s="5">
        <v>0</v>
      </c>
      <c r="AE1085" s="5">
        <f t="shared" si="272"/>
        <v>1.4878048780487805</v>
      </c>
    </row>
    <row r="1086" spans="1:31" ht="12.75" customHeight="1" x14ac:dyDescent="0.35">
      <c r="A1086" s="17" t="s">
        <v>2588</v>
      </c>
      <c r="B1086" s="17" t="s">
        <v>2589</v>
      </c>
      <c r="C1086" s="17" t="s">
        <v>2587</v>
      </c>
      <c r="D1086" s="18">
        <v>37438</v>
      </c>
      <c r="E1086" s="17" t="s">
        <v>118</v>
      </c>
      <c r="F1086" s="19">
        <v>50</v>
      </c>
      <c r="G1086" s="17">
        <v>29</v>
      </c>
      <c r="H1086" s="17">
        <v>10</v>
      </c>
      <c r="I1086" s="20">
        <f t="shared" si="264"/>
        <v>358</v>
      </c>
      <c r="J1086" s="21">
        <v>50</v>
      </c>
      <c r="K1086" s="18">
        <v>44804</v>
      </c>
      <c r="L1086" s="21">
        <v>20.16</v>
      </c>
      <c r="M1086" s="21">
        <v>29.84</v>
      </c>
      <c r="N1086" s="21">
        <v>0.66</v>
      </c>
      <c r="O1086" s="21">
        <f t="shared" si="265"/>
        <v>0.33</v>
      </c>
      <c r="P1086" s="21">
        <f t="shared" si="266"/>
        <v>0.99</v>
      </c>
      <c r="Q1086" s="21">
        <f t="shared" si="267"/>
        <v>29.51</v>
      </c>
      <c r="S1086" s="21">
        <f t="shared" si="268"/>
        <v>30.5</v>
      </c>
      <c r="T1086" s="19">
        <v>40</v>
      </c>
      <c r="U1086" s="19">
        <f t="shared" si="269"/>
        <v>-10</v>
      </c>
      <c r="V1086" s="22">
        <f t="shared" si="270"/>
        <v>-120</v>
      </c>
      <c r="W1086" s="5">
        <f t="shared" si="271"/>
        <v>246</v>
      </c>
      <c r="X1086" s="21">
        <f t="shared" si="273"/>
        <v>0.12398373983739837</v>
      </c>
      <c r="Y1086" s="21">
        <f t="shared" si="274"/>
        <v>1.4878048780487805</v>
      </c>
      <c r="Z1086" s="21">
        <f t="shared" si="275"/>
        <v>29.012195121951219</v>
      </c>
      <c r="AA1086" s="21">
        <f t="shared" si="276"/>
        <v>-0.49780487804878248</v>
      </c>
      <c r="AC1086" s="5">
        <v>1.4878048780487805</v>
      </c>
      <c r="AD1086" s="5">
        <v>0</v>
      </c>
      <c r="AE1086" s="5">
        <f t="shared" si="272"/>
        <v>1.4878048780487805</v>
      </c>
    </row>
    <row r="1087" spans="1:31" ht="12.75" customHeight="1" x14ac:dyDescent="0.35">
      <c r="A1087" s="17" t="s">
        <v>2590</v>
      </c>
      <c r="B1087" s="17" t="s">
        <v>2591</v>
      </c>
      <c r="C1087" s="17" t="s">
        <v>2587</v>
      </c>
      <c r="D1087" s="18">
        <v>37438</v>
      </c>
      <c r="E1087" s="17" t="s">
        <v>118</v>
      </c>
      <c r="F1087" s="19">
        <v>50</v>
      </c>
      <c r="G1087" s="17">
        <v>29</v>
      </c>
      <c r="H1087" s="17">
        <v>10</v>
      </c>
      <c r="I1087" s="20">
        <f t="shared" si="264"/>
        <v>358</v>
      </c>
      <c r="J1087" s="21">
        <v>87</v>
      </c>
      <c r="K1087" s="18">
        <v>44804</v>
      </c>
      <c r="L1087" s="21">
        <v>35.01</v>
      </c>
      <c r="M1087" s="21">
        <v>51.99</v>
      </c>
      <c r="N1087" s="21">
        <v>1.1599999999999999</v>
      </c>
      <c r="O1087" s="21">
        <f t="shared" si="265"/>
        <v>0.57999999999999996</v>
      </c>
      <c r="P1087" s="21">
        <f t="shared" si="266"/>
        <v>1.7399999999999998</v>
      </c>
      <c r="Q1087" s="21">
        <f t="shared" si="267"/>
        <v>51.410000000000004</v>
      </c>
      <c r="S1087" s="21">
        <f t="shared" si="268"/>
        <v>53.15</v>
      </c>
      <c r="T1087" s="19">
        <v>40</v>
      </c>
      <c r="U1087" s="19">
        <f t="shared" si="269"/>
        <v>-10</v>
      </c>
      <c r="V1087" s="22">
        <f t="shared" si="270"/>
        <v>-120</v>
      </c>
      <c r="W1087" s="5">
        <f t="shared" si="271"/>
        <v>246</v>
      </c>
      <c r="X1087" s="21">
        <f t="shared" si="273"/>
        <v>0.2160569105691057</v>
      </c>
      <c r="Y1087" s="21">
        <f t="shared" si="274"/>
        <v>2.5926829268292684</v>
      </c>
      <c r="Z1087" s="21">
        <f t="shared" si="275"/>
        <v>50.557317073170729</v>
      </c>
      <c r="AA1087" s="21">
        <f t="shared" si="276"/>
        <v>-0.85268292682927438</v>
      </c>
      <c r="AC1087" s="5">
        <v>2.5926829268292684</v>
      </c>
      <c r="AD1087" s="5">
        <v>0</v>
      </c>
      <c r="AE1087" s="5">
        <f t="shared" si="272"/>
        <v>2.5926829268292684</v>
      </c>
    </row>
    <row r="1088" spans="1:31" ht="12.75" customHeight="1" x14ac:dyDescent="0.35">
      <c r="A1088" s="17" t="s">
        <v>2592</v>
      </c>
      <c r="B1088" s="17" t="s">
        <v>2593</v>
      </c>
      <c r="C1088" s="17" t="s">
        <v>2587</v>
      </c>
      <c r="D1088" s="18">
        <v>37438</v>
      </c>
      <c r="E1088" s="17" t="s">
        <v>118</v>
      </c>
      <c r="F1088" s="19">
        <v>50</v>
      </c>
      <c r="G1088" s="17">
        <v>29</v>
      </c>
      <c r="H1088" s="17">
        <v>10</v>
      </c>
      <c r="I1088" s="20">
        <f t="shared" si="264"/>
        <v>358</v>
      </c>
      <c r="J1088" s="21">
        <v>87</v>
      </c>
      <c r="K1088" s="18">
        <v>44804</v>
      </c>
      <c r="L1088" s="21">
        <v>35.01</v>
      </c>
      <c r="M1088" s="21">
        <v>51.99</v>
      </c>
      <c r="N1088" s="21">
        <v>1.1599999999999999</v>
      </c>
      <c r="O1088" s="21">
        <f t="shared" si="265"/>
        <v>0.57999999999999996</v>
      </c>
      <c r="P1088" s="21">
        <f t="shared" si="266"/>
        <v>1.7399999999999998</v>
      </c>
      <c r="Q1088" s="21">
        <f t="shared" si="267"/>
        <v>51.410000000000004</v>
      </c>
      <c r="S1088" s="21">
        <f t="shared" si="268"/>
        <v>53.15</v>
      </c>
      <c r="T1088" s="19">
        <v>40</v>
      </c>
      <c r="U1088" s="19">
        <f t="shared" si="269"/>
        <v>-10</v>
      </c>
      <c r="V1088" s="22">
        <f t="shared" si="270"/>
        <v>-120</v>
      </c>
      <c r="W1088" s="5">
        <f t="shared" si="271"/>
        <v>246</v>
      </c>
      <c r="X1088" s="21">
        <f t="shared" si="273"/>
        <v>0.2160569105691057</v>
      </c>
      <c r="Y1088" s="21">
        <f t="shared" si="274"/>
        <v>2.5926829268292684</v>
      </c>
      <c r="Z1088" s="21">
        <f t="shared" si="275"/>
        <v>50.557317073170729</v>
      </c>
      <c r="AA1088" s="21">
        <f t="shared" si="276"/>
        <v>-0.85268292682927438</v>
      </c>
      <c r="AC1088" s="5">
        <v>2.5926829268292684</v>
      </c>
      <c r="AD1088" s="5">
        <v>0</v>
      </c>
      <c r="AE1088" s="5">
        <f t="shared" si="272"/>
        <v>2.5926829268292684</v>
      </c>
    </row>
    <row r="1089" spans="1:31" ht="12.75" customHeight="1" x14ac:dyDescent="0.35">
      <c r="A1089" s="17" t="s">
        <v>2594</v>
      </c>
      <c r="B1089" s="17" t="s">
        <v>2595</v>
      </c>
      <c r="C1089" s="17" t="s">
        <v>2596</v>
      </c>
      <c r="D1089" s="18">
        <v>37438</v>
      </c>
      <c r="E1089" s="17" t="s">
        <v>118</v>
      </c>
      <c r="F1089" s="19">
        <v>50</v>
      </c>
      <c r="G1089" s="17">
        <v>29</v>
      </c>
      <c r="H1089" s="17">
        <v>10</v>
      </c>
      <c r="I1089" s="20">
        <f t="shared" si="264"/>
        <v>358</v>
      </c>
      <c r="J1089" s="21">
        <v>-142.6</v>
      </c>
      <c r="K1089" s="18">
        <v>44804</v>
      </c>
      <c r="L1089" s="21">
        <v>-57.49</v>
      </c>
      <c r="M1089" s="21">
        <v>-85.11</v>
      </c>
      <c r="N1089" s="21">
        <v>-1.9</v>
      </c>
      <c r="O1089" s="21">
        <f t="shared" si="265"/>
        <v>-0.95</v>
      </c>
      <c r="P1089" s="21">
        <f t="shared" si="266"/>
        <v>-2.8499999999999996</v>
      </c>
      <c r="Q1089" s="21">
        <f t="shared" si="267"/>
        <v>-84.16</v>
      </c>
      <c r="S1089" s="21">
        <f t="shared" si="268"/>
        <v>-87.01</v>
      </c>
      <c r="T1089" s="19">
        <v>40</v>
      </c>
      <c r="U1089" s="19">
        <f t="shared" si="269"/>
        <v>-10</v>
      </c>
      <c r="V1089" s="22">
        <f t="shared" si="270"/>
        <v>-120</v>
      </c>
      <c r="W1089" s="5">
        <f t="shared" si="271"/>
        <v>246</v>
      </c>
      <c r="X1089" s="21">
        <f t="shared" si="273"/>
        <v>-0.35369918699186992</v>
      </c>
      <c r="Y1089" s="21">
        <f t="shared" si="274"/>
        <v>-4.2443902439024388</v>
      </c>
      <c r="Z1089" s="21">
        <f t="shared" si="275"/>
        <v>-82.765609756097561</v>
      </c>
      <c r="AA1089" s="21">
        <f t="shared" si="276"/>
        <v>1.3943902439024356</v>
      </c>
      <c r="AC1089" s="5">
        <v>-4.2443902439024388</v>
      </c>
      <c r="AD1089" s="5">
        <v>0</v>
      </c>
      <c r="AE1089" s="5">
        <f t="shared" si="272"/>
        <v>-4.2443902439024388</v>
      </c>
    </row>
    <row r="1090" spans="1:31" ht="12.75" customHeight="1" x14ac:dyDescent="0.35">
      <c r="A1090" s="17" t="s">
        <v>2597</v>
      </c>
      <c r="B1090" s="17" t="s">
        <v>2598</v>
      </c>
      <c r="C1090" s="17" t="s">
        <v>2596</v>
      </c>
      <c r="D1090" s="18">
        <v>37438</v>
      </c>
      <c r="E1090" s="17" t="s">
        <v>118</v>
      </c>
      <c r="F1090" s="19">
        <v>50</v>
      </c>
      <c r="G1090" s="17">
        <v>29</v>
      </c>
      <c r="H1090" s="17">
        <v>10</v>
      </c>
      <c r="I1090" s="20">
        <f t="shared" si="264"/>
        <v>358</v>
      </c>
      <c r="J1090" s="21">
        <v>-107.78</v>
      </c>
      <c r="K1090" s="18">
        <v>44804</v>
      </c>
      <c r="L1090" s="21">
        <v>-43.56</v>
      </c>
      <c r="M1090" s="21">
        <v>-64.22</v>
      </c>
      <c r="N1090" s="21">
        <v>-1.44</v>
      </c>
      <c r="O1090" s="21">
        <f t="shared" si="265"/>
        <v>-0.72</v>
      </c>
      <c r="P1090" s="21">
        <f t="shared" si="266"/>
        <v>-2.16</v>
      </c>
      <c r="Q1090" s="21">
        <f t="shared" si="267"/>
        <v>-63.5</v>
      </c>
      <c r="S1090" s="21">
        <f t="shared" si="268"/>
        <v>-65.66</v>
      </c>
      <c r="T1090" s="19">
        <v>40</v>
      </c>
      <c r="U1090" s="19">
        <f t="shared" si="269"/>
        <v>-10</v>
      </c>
      <c r="V1090" s="22">
        <f t="shared" si="270"/>
        <v>-120</v>
      </c>
      <c r="W1090" s="5">
        <f t="shared" si="271"/>
        <v>246</v>
      </c>
      <c r="X1090" s="21">
        <f t="shared" si="273"/>
        <v>-0.26691056910569105</v>
      </c>
      <c r="Y1090" s="21">
        <f t="shared" si="274"/>
        <v>-3.2029268292682929</v>
      </c>
      <c r="Z1090" s="21">
        <f t="shared" si="275"/>
        <v>-62.457073170731704</v>
      </c>
      <c r="AA1090" s="21">
        <f t="shared" si="276"/>
        <v>1.0429268292682963</v>
      </c>
      <c r="AC1090" s="5">
        <v>-3.2029268292682929</v>
      </c>
      <c r="AD1090" s="5">
        <v>0</v>
      </c>
      <c r="AE1090" s="5">
        <f t="shared" si="272"/>
        <v>-3.2029268292682929</v>
      </c>
    </row>
    <row r="1091" spans="1:31" ht="12.75" customHeight="1" x14ac:dyDescent="0.35">
      <c r="A1091" s="17" t="s">
        <v>2599</v>
      </c>
      <c r="B1091" s="17" t="s">
        <v>2600</v>
      </c>
      <c r="C1091" s="17" t="s">
        <v>2492</v>
      </c>
      <c r="D1091" s="18">
        <v>37653</v>
      </c>
      <c r="E1091" s="17" t="s">
        <v>118</v>
      </c>
      <c r="F1091" s="19">
        <v>50</v>
      </c>
      <c r="G1091" s="17">
        <v>30</v>
      </c>
      <c r="H1091" s="17">
        <v>5</v>
      </c>
      <c r="I1091" s="20">
        <f t="shared" si="264"/>
        <v>365</v>
      </c>
      <c r="J1091" s="21">
        <v>919.81</v>
      </c>
      <c r="K1091" s="18">
        <v>44804</v>
      </c>
      <c r="L1091" s="21">
        <v>360.32</v>
      </c>
      <c r="M1091" s="21">
        <v>559.49</v>
      </c>
      <c r="N1091" s="21">
        <v>12.26</v>
      </c>
      <c r="O1091" s="21">
        <f t="shared" si="265"/>
        <v>6.13</v>
      </c>
      <c r="P1091" s="21">
        <f t="shared" si="266"/>
        <v>18.39</v>
      </c>
      <c r="Q1091" s="21">
        <f t="shared" si="267"/>
        <v>553.36</v>
      </c>
      <c r="S1091" s="21">
        <f t="shared" si="268"/>
        <v>571.75</v>
      </c>
      <c r="T1091" s="19">
        <v>40</v>
      </c>
      <c r="U1091" s="19">
        <f t="shared" si="269"/>
        <v>-10</v>
      </c>
      <c r="V1091" s="22">
        <f t="shared" si="270"/>
        <v>-120</v>
      </c>
      <c r="W1091" s="5">
        <f t="shared" si="271"/>
        <v>253</v>
      </c>
      <c r="X1091" s="21">
        <f t="shared" si="273"/>
        <v>2.2598814229249014</v>
      </c>
      <c r="Y1091" s="21">
        <f t="shared" si="274"/>
        <v>27.118577075098816</v>
      </c>
      <c r="Z1091" s="21">
        <f t="shared" si="275"/>
        <v>544.63142292490113</v>
      </c>
      <c r="AA1091" s="21">
        <f t="shared" si="276"/>
        <v>-8.7285770750988831</v>
      </c>
      <c r="AC1091" s="5">
        <v>27.118577075098816</v>
      </c>
      <c r="AD1091" s="5">
        <v>0</v>
      </c>
      <c r="AE1091" s="5">
        <f t="shared" si="272"/>
        <v>27.118577075098816</v>
      </c>
    </row>
    <row r="1092" spans="1:31" ht="12.75" customHeight="1" x14ac:dyDescent="0.35">
      <c r="A1092" s="17" t="s">
        <v>2601</v>
      </c>
      <c r="B1092" s="17" t="s">
        <v>2602</v>
      </c>
      <c r="C1092" s="17" t="s">
        <v>2603</v>
      </c>
      <c r="D1092" s="18">
        <v>37681</v>
      </c>
      <c r="E1092" s="17" t="s">
        <v>118</v>
      </c>
      <c r="F1092" s="19">
        <v>50</v>
      </c>
      <c r="G1092" s="17">
        <v>30</v>
      </c>
      <c r="H1092" s="17">
        <v>6</v>
      </c>
      <c r="I1092" s="20">
        <f t="shared" ref="I1092:I1155" si="277">(G1092*12)+H1092</f>
        <v>366</v>
      </c>
      <c r="J1092" s="21">
        <v>209.99</v>
      </c>
      <c r="K1092" s="18">
        <v>44804</v>
      </c>
      <c r="L1092" s="21">
        <v>81.900000000000006</v>
      </c>
      <c r="M1092" s="21">
        <v>128.09</v>
      </c>
      <c r="N1092" s="21">
        <v>2.8</v>
      </c>
      <c r="O1092" s="21">
        <f t="shared" ref="O1092:O1155" si="278">+N1092/8*4</f>
        <v>1.4</v>
      </c>
      <c r="P1092" s="21">
        <f t="shared" ref="P1092:P1155" si="279">+N1092+O1092</f>
        <v>4.1999999999999993</v>
      </c>
      <c r="Q1092" s="21">
        <f t="shared" ref="Q1092:Q1155" si="280">+M1092-O1092</f>
        <v>126.69</v>
      </c>
      <c r="S1092" s="21">
        <f t="shared" ref="S1092:S1155" si="281">+M1092+N1092</f>
        <v>130.89000000000001</v>
      </c>
      <c r="T1092" s="19">
        <v>40</v>
      </c>
      <c r="U1092" s="19">
        <f t="shared" ref="U1092:U1155" si="282">+T1092-F1092</f>
        <v>-10</v>
      </c>
      <c r="V1092" s="22">
        <f t="shared" ref="V1092:V1155" si="283">+U1092*12</f>
        <v>-120</v>
      </c>
      <c r="W1092" s="5">
        <f t="shared" si="271"/>
        <v>254</v>
      </c>
      <c r="X1092" s="21">
        <f t="shared" si="273"/>
        <v>0.51531496062992133</v>
      </c>
      <c r="Y1092" s="21">
        <f t="shared" si="274"/>
        <v>6.1837795275590555</v>
      </c>
      <c r="Z1092" s="21">
        <f t="shared" si="275"/>
        <v>124.70622047244096</v>
      </c>
      <c r="AA1092" s="21">
        <f t="shared" si="276"/>
        <v>-1.9837795275590366</v>
      </c>
      <c r="AC1092" s="5">
        <v>6.1837795275590555</v>
      </c>
      <c r="AD1092" s="5">
        <v>0</v>
      </c>
      <c r="AE1092" s="5">
        <f t="shared" si="272"/>
        <v>6.1837795275590555</v>
      </c>
    </row>
    <row r="1093" spans="1:31" ht="12.75" customHeight="1" x14ac:dyDescent="0.35">
      <c r="A1093" s="17" t="s">
        <v>2604</v>
      </c>
      <c r="B1093" s="17" t="s">
        <v>2605</v>
      </c>
      <c r="C1093" s="17" t="s">
        <v>2492</v>
      </c>
      <c r="D1093" s="18">
        <v>37712</v>
      </c>
      <c r="E1093" s="17" t="s">
        <v>118</v>
      </c>
      <c r="F1093" s="19">
        <v>50</v>
      </c>
      <c r="G1093" s="17">
        <v>30</v>
      </c>
      <c r="H1093" s="17">
        <v>7</v>
      </c>
      <c r="I1093" s="20">
        <f t="shared" si="277"/>
        <v>367</v>
      </c>
      <c r="J1093" s="21">
        <v>491.06</v>
      </c>
      <c r="K1093" s="18">
        <v>44804</v>
      </c>
      <c r="L1093" s="21">
        <v>190.68</v>
      </c>
      <c r="M1093" s="21">
        <v>300.38</v>
      </c>
      <c r="N1093" s="21">
        <v>6.54</v>
      </c>
      <c r="O1093" s="21">
        <f t="shared" si="278"/>
        <v>3.27</v>
      </c>
      <c r="P1093" s="21">
        <f t="shared" si="279"/>
        <v>9.81</v>
      </c>
      <c r="Q1093" s="21">
        <f t="shared" si="280"/>
        <v>297.11</v>
      </c>
      <c r="S1093" s="21">
        <f t="shared" si="281"/>
        <v>306.92</v>
      </c>
      <c r="T1093" s="19">
        <v>40</v>
      </c>
      <c r="U1093" s="19">
        <f t="shared" si="282"/>
        <v>-10</v>
      </c>
      <c r="V1093" s="22">
        <f t="shared" si="283"/>
        <v>-120</v>
      </c>
      <c r="W1093" s="5">
        <f t="shared" ref="W1093:W1156" si="284">+I1093+8+V1093</f>
        <v>255</v>
      </c>
      <c r="X1093" s="21">
        <f t="shared" si="273"/>
        <v>1.203607843137255</v>
      </c>
      <c r="Y1093" s="21">
        <f t="shared" si="274"/>
        <v>14.44329411764706</v>
      </c>
      <c r="Z1093" s="21">
        <f t="shared" si="275"/>
        <v>292.47670588235297</v>
      </c>
      <c r="AA1093" s="21">
        <f t="shared" si="276"/>
        <v>-4.6332941176470399</v>
      </c>
      <c r="AC1093" s="5">
        <v>14.44329411764706</v>
      </c>
      <c r="AD1093" s="5">
        <v>0</v>
      </c>
      <c r="AE1093" s="5">
        <f t="shared" ref="AE1093:AE1156" si="285">+AC1093+AD1093</f>
        <v>14.44329411764706</v>
      </c>
    </row>
    <row r="1094" spans="1:31" ht="12.75" customHeight="1" x14ac:dyDescent="0.35">
      <c r="A1094" s="17" t="s">
        <v>2606</v>
      </c>
      <c r="B1094" s="17" t="s">
        <v>2607</v>
      </c>
      <c r="C1094" s="17" t="s">
        <v>2608</v>
      </c>
      <c r="D1094" s="18">
        <v>37712</v>
      </c>
      <c r="E1094" s="17" t="s">
        <v>118</v>
      </c>
      <c r="F1094" s="19">
        <v>50</v>
      </c>
      <c r="G1094" s="17">
        <v>30</v>
      </c>
      <c r="H1094" s="17">
        <v>7</v>
      </c>
      <c r="I1094" s="20">
        <f t="shared" si="277"/>
        <v>367</v>
      </c>
      <c r="J1094" s="21">
        <v>-947.1</v>
      </c>
      <c r="K1094" s="18">
        <v>44804</v>
      </c>
      <c r="L1094" s="21">
        <v>-367.76</v>
      </c>
      <c r="M1094" s="21">
        <v>-579.34</v>
      </c>
      <c r="N1094" s="21">
        <v>-12.62</v>
      </c>
      <c r="O1094" s="21">
        <f t="shared" si="278"/>
        <v>-6.31</v>
      </c>
      <c r="P1094" s="21">
        <f t="shared" si="279"/>
        <v>-18.93</v>
      </c>
      <c r="Q1094" s="21">
        <f t="shared" si="280"/>
        <v>-573.03000000000009</v>
      </c>
      <c r="S1094" s="21">
        <f t="shared" si="281"/>
        <v>-591.96</v>
      </c>
      <c r="T1094" s="19">
        <v>40</v>
      </c>
      <c r="U1094" s="19">
        <f t="shared" si="282"/>
        <v>-10</v>
      </c>
      <c r="V1094" s="22">
        <f t="shared" si="283"/>
        <v>-120</v>
      </c>
      <c r="W1094" s="5">
        <f t="shared" si="284"/>
        <v>255</v>
      </c>
      <c r="X1094" s="21">
        <f t="shared" si="273"/>
        <v>-2.3214117647058825</v>
      </c>
      <c r="Y1094" s="21">
        <f t="shared" si="274"/>
        <v>-27.856941176470592</v>
      </c>
      <c r="Z1094" s="21">
        <f t="shared" si="275"/>
        <v>-564.10305882352941</v>
      </c>
      <c r="AA1094" s="21">
        <f t="shared" si="276"/>
        <v>8.9269411764706774</v>
      </c>
      <c r="AC1094" s="5">
        <v>-27.856941176470592</v>
      </c>
      <c r="AD1094" s="5">
        <v>0</v>
      </c>
      <c r="AE1094" s="5">
        <f t="shared" si="285"/>
        <v>-27.856941176470592</v>
      </c>
    </row>
    <row r="1095" spans="1:31" ht="12.75" customHeight="1" x14ac:dyDescent="0.35">
      <c r="A1095" s="17" t="s">
        <v>2609</v>
      </c>
      <c r="B1095" s="17" t="s">
        <v>2610</v>
      </c>
      <c r="C1095" s="17" t="s">
        <v>2611</v>
      </c>
      <c r="D1095" s="18">
        <v>37712</v>
      </c>
      <c r="E1095" s="17" t="s">
        <v>118</v>
      </c>
      <c r="F1095" s="19">
        <v>50</v>
      </c>
      <c r="G1095" s="17">
        <v>30</v>
      </c>
      <c r="H1095" s="17">
        <v>7</v>
      </c>
      <c r="I1095" s="20">
        <f t="shared" si="277"/>
        <v>367</v>
      </c>
      <c r="J1095" s="21">
        <v>688.8</v>
      </c>
      <c r="K1095" s="18">
        <v>44804</v>
      </c>
      <c r="L1095" s="21">
        <v>267.56</v>
      </c>
      <c r="M1095" s="21">
        <v>421.24</v>
      </c>
      <c r="N1095" s="21">
        <v>9.18</v>
      </c>
      <c r="O1095" s="21">
        <f t="shared" si="278"/>
        <v>4.59</v>
      </c>
      <c r="P1095" s="21">
        <f t="shared" si="279"/>
        <v>13.77</v>
      </c>
      <c r="Q1095" s="21">
        <f t="shared" si="280"/>
        <v>416.65000000000003</v>
      </c>
      <c r="S1095" s="21">
        <f t="shared" si="281"/>
        <v>430.42</v>
      </c>
      <c r="T1095" s="19">
        <v>40</v>
      </c>
      <c r="U1095" s="19">
        <f t="shared" si="282"/>
        <v>-10</v>
      </c>
      <c r="V1095" s="22">
        <f t="shared" si="283"/>
        <v>-120</v>
      </c>
      <c r="W1095" s="5">
        <f t="shared" si="284"/>
        <v>255</v>
      </c>
      <c r="X1095" s="21">
        <f t="shared" si="273"/>
        <v>1.6879215686274511</v>
      </c>
      <c r="Y1095" s="21">
        <f t="shared" si="274"/>
        <v>20.255058823529414</v>
      </c>
      <c r="Z1095" s="21">
        <f t="shared" si="275"/>
        <v>410.16494117647062</v>
      </c>
      <c r="AA1095" s="21">
        <f t="shared" si="276"/>
        <v>-6.485058823529414</v>
      </c>
      <c r="AC1095" s="5">
        <v>20.255058823529414</v>
      </c>
      <c r="AD1095" s="5">
        <v>0</v>
      </c>
      <c r="AE1095" s="5">
        <f t="shared" si="285"/>
        <v>20.255058823529414</v>
      </c>
    </row>
    <row r="1096" spans="1:31" ht="12.75" customHeight="1" x14ac:dyDescent="0.35">
      <c r="A1096" s="17" t="s">
        <v>2612</v>
      </c>
      <c r="B1096" s="17" t="s">
        <v>2613</v>
      </c>
      <c r="C1096" s="17" t="s">
        <v>2611</v>
      </c>
      <c r="D1096" s="18">
        <v>37712</v>
      </c>
      <c r="E1096" s="17" t="s">
        <v>118</v>
      </c>
      <c r="F1096" s="19">
        <v>50</v>
      </c>
      <c r="G1096" s="17">
        <v>30</v>
      </c>
      <c r="H1096" s="17">
        <v>7</v>
      </c>
      <c r="I1096" s="20">
        <f t="shared" si="277"/>
        <v>367</v>
      </c>
      <c r="J1096" s="21">
        <v>1635.9</v>
      </c>
      <c r="K1096" s="18">
        <v>44804</v>
      </c>
      <c r="L1096" s="21">
        <v>635.32000000000005</v>
      </c>
      <c r="M1096" s="21">
        <v>1000.58</v>
      </c>
      <c r="N1096" s="21">
        <v>21.81</v>
      </c>
      <c r="O1096" s="21">
        <f t="shared" si="278"/>
        <v>10.904999999999999</v>
      </c>
      <c r="P1096" s="21">
        <f t="shared" si="279"/>
        <v>32.714999999999996</v>
      </c>
      <c r="Q1096" s="21">
        <f t="shared" si="280"/>
        <v>989.67500000000007</v>
      </c>
      <c r="S1096" s="21">
        <f t="shared" si="281"/>
        <v>1022.39</v>
      </c>
      <c r="T1096" s="19">
        <v>40</v>
      </c>
      <c r="U1096" s="19">
        <f t="shared" si="282"/>
        <v>-10</v>
      </c>
      <c r="V1096" s="22">
        <f t="shared" si="283"/>
        <v>-120</v>
      </c>
      <c r="W1096" s="5">
        <f t="shared" si="284"/>
        <v>255</v>
      </c>
      <c r="X1096" s="21">
        <f t="shared" si="273"/>
        <v>4.0093725490196075</v>
      </c>
      <c r="Y1096" s="21">
        <f t="shared" si="274"/>
        <v>48.11247058823529</v>
      </c>
      <c r="Z1096" s="21">
        <f t="shared" si="275"/>
        <v>974.2775294117647</v>
      </c>
      <c r="AA1096" s="21">
        <f t="shared" si="276"/>
        <v>-15.397470588235365</v>
      </c>
      <c r="AC1096" s="5">
        <v>48.11247058823529</v>
      </c>
      <c r="AD1096" s="5">
        <v>0</v>
      </c>
      <c r="AE1096" s="5">
        <f t="shared" si="285"/>
        <v>48.11247058823529</v>
      </c>
    </row>
    <row r="1097" spans="1:31" ht="12.75" customHeight="1" x14ac:dyDescent="0.35">
      <c r="A1097" s="17" t="s">
        <v>2614</v>
      </c>
      <c r="B1097" s="17" t="s">
        <v>2615</v>
      </c>
      <c r="C1097" s="17" t="s">
        <v>863</v>
      </c>
      <c r="D1097" s="18">
        <v>37712</v>
      </c>
      <c r="E1097" s="17" t="s">
        <v>118</v>
      </c>
      <c r="F1097" s="19">
        <v>50</v>
      </c>
      <c r="G1097" s="17">
        <v>30</v>
      </c>
      <c r="H1097" s="17">
        <v>7</v>
      </c>
      <c r="I1097" s="20">
        <f t="shared" si="277"/>
        <v>367</v>
      </c>
      <c r="J1097" s="21">
        <v>167.86</v>
      </c>
      <c r="K1097" s="18">
        <v>44804</v>
      </c>
      <c r="L1097" s="21">
        <v>65.239999999999995</v>
      </c>
      <c r="M1097" s="21">
        <v>102.62</v>
      </c>
      <c r="N1097" s="21">
        <v>2.2400000000000002</v>
      </c>
      <c r="O1097" s="21">
        <f t="shared" si="278"/>
        <v>1.1200000000000001</v>
      </c>
      <c r="P1097" s="21">
        <f t="shared" si="279"/>
        <v>3.3600000000000003</v>
      </c>
      <c r="Q1097" s="21">
        <f t="shared" si="280"/>
        <v>101.5</v>
      </c>
      <c r="S1097" s="21">
        <f t="shared" si="281"/>
        <v>104.86</v>
      </c>
      <c r="T1097" s="19">
        <v>40</v>
      </c>
      <c r="U1097" s="19">
        <f t="shared" si="282"/>
        <v>-10</v>
      </c>
      <c r="V1097" s="22">
        <f t="shared" si="283"/>
        <v>-120</v>
      </c>
      <c r="W1097" s="5">
        <f t="shared" si="284"/>
        <v>255</v>
      </c>
      <c r="X1097" s="21">
        <f t="shared" si="273"/>
        <v>0.41121568627450983</v>
      </c>
      <c r="Y1097" s="21">
        <f t="shared" si="274"/>
        <v>4.9345882352941182</v>
      </c>
      <c r="Z1097" s="21">
        <f t="shared" si="275"/>
        <v>99.925411764705885</v>
      </c>
      <c r="AA1097" s="21">
        <f t="shared" si="276"/>
        <v>-1.5745882352941152</v>
      </c>
      <c r="AC1097" s="5">
        <v>4.9345882352941182</v>
      </c>
      <c r="AD1097" s="5">
        <v>0</v>
      </c>
      <c r="AE1097" s="5">
        <f t="shared" si="285"/>
        <v>4.9345882352941182</v>
      </c>
    </row>
    <row r="1098" spans="1:31" ht="12.75" customHeight="1" x14ac:dyDescent="0.35">
      <c r="A1098" s="17" t="s">
        <v>2616</v>
      </c>
      <c r="B1098" s="17" t="s">
        <v>2617</v>
      </c>
      <c r="C1098" s="17" t="s">
        <v>2618</v>
      </c>
      <c r="D1098" s="18">
        <v>37712</v>
      </c>
      <c r="E1098" s="17" t="s">
        <v>118</v>
      </c>
      <c r="F1098" s="19">
        <v>50</v>
      </c>
      <c r="G1098" s="17">
        <v>30</v>
      </c>
      <c r="H1098" s="17">
        <v>7</v>
      </c>
      <c r="I1098" s="20">
        <f t="shared" si="277"/>
        <v>367</v>
      </c>
      <c r="J1098" s="21">
        <v>121.92</v>
      </c>
      <c r="K1098" s="18">
        <v>44804</v>
      </c>
      <c r="L1098" s="21">
        <v>47.37</v>
      </c>
      <c r="M1098" s="21">
        <v>74.55</v>
      </c>
      <c r="N1098" s="21">
        <v>1.62</v>
      </c>
      <c r="O1098" s="21">
        <f t="shared" si="278"/>
        <v>0.81</v>
      </c>
      <c r="P1098" s="21">
        <f t="shared" si="279"/>
        <v>2.4300000000000002</v>
      </c>
      <c r="Q1098" s="21">
        <f t="shared" si="280"/>
        <v>73.739999999999995</v>
      </c>
      <c r="S1098" s="21">
        <f t="shared" si="281"/>
        <v>76.17</v>
      </c>
      <c r="T1098" s="19">
        <v>40</v>
      </c>
      <c r="U1098" s="19">
        <f t="shared" si="282"/>
        <v>-10</v>
      </c>
      <c r="V1098" s="22">
        <f t="shared" si="283"/>
        <v>-120</v>
      </c>
      <c r="W1098" s="5">
        <f t="shared" si="284"/>
        <v>255</v>
      </c>
      <c r="X1098" s="21">
        <f t="shared" si="273"/>
        <v>0.29870588235294121</v>
      </c>
      <c r="Y1098" s="21">
        <f t="shared" si="274"/>
        <v>3.5844705882352947</v>
      </c>
      <c r="Z1098" s="21">
        <f t="shared" si="275"/>
        <v>72.585529411764711</v>
      </c>
      <c r="AA1098" s="21">
        <f t="shared" si="276"/>
        <v>-1.1544705882352844</v>
      </c>
      <c r="AC1098" s="5">
        <v>3.5844705882352947</v>
      </c>
      <c r="AD1098" s="5">
        <v>0</v>
      </c>
      <c r="AE1098" s="5">
        <f t="shared" si="285"/>
        <v>3.5844705882352947</v>
      </c>
    </row>
    <row r="1099" spans="1:31" ht="12.75" customHeight="1" x14ac:dyDescent="0.35">
      <c r="A1099" s="17" t="s">
        <v>2619</v>
      </c>
      <c r="B1099" s="17" t="s">
        <v>2620</v>
      </c>
      <c r="C1099" s="17" t="s">
        <v>2492</v>
      </c>
      <c r="D1099" s="18">
        <v>37742</v>
      </c>
      <c r="E1099" s="17" t="s">
        <v>118</v>
      </c>
      <c r="F1099" s="19">
        <v>50</v>
      </c>
      <c r="G1099" s="17">
        <v>30</v>
      </c>
      <c r="H1099" s="17">
        <v>8</v>
      </c>
      <c r="I1099" s="20">
        <f t="shared" si="277"/>
        <v>368</v>
      </c>
      <c r="J1099" s="21">
        <v>1050.1400000000001</v>
      </c>
      <c r="K1099" s="18">
        <v>44804</v>
      </c>
      <c r="L1099" s="21">
        <v>406</v>
      </c>
      <c r="M1099" s="21">
        <v>644.14</v>
      </c>
      <c r="N1099" s="21">
        <v>14</v>
      </c>
      <c r="O1099" s="21">
        <f t="shared" si="278"/>
        <v>7</v>
      </c>
      <c r="P1099" s="21">
        <f t="shared" si="279"/>
        <v>21</v>
      </c>
      <c r="Q1099" s="21">
        <f t="shared" si="280"/>
        <v>637.14</v>
      </c>
      <c r="S1099" s="21">
        <f t="shared" si="281"/>
        <v>658.14</v>
      </c>
      <c r="T1099" s="19">
        <v>40</v>
      </c>
      <c r="U1099" s="19">
        <f t="shared" si="282"/>
        <v>-10</v>
      </c>
      <c r="V1099" s="22">
        <f t="shared" si="283"/>
        <v>-120</v>
      </c>
      <c r="W1099" s="5">
        <f t="shared" si="284"/>
        <v>256</v>
      </c>
      <c r="X1099" s="21">
        <f t="shared" si="273"/>
        <v>2.5708593749999999</v>
      </c>
      <c r="Y1099" s="21">
        <f t="shared" si="274"/>
        <v>30.850312500000001</v>
      </c>
      <c r="Z1099" s="21">
        <f t="shared" si="275"/>
        <v>627.28968750000001</v>
      </c>
      <c r="AA1099" s="21">
        <f t="shared" si="276"/>
        <v>-9.8503124999999727</v>
      </c>
      <c r="AC1099" s="5">
        <v>30.850312500000001</v>
      </c>
      <c r="AD1099" s="5">
        <v>0</v>
      </c>
      <c r="AE1099" s="5">
        <f t="shared" si="285"/>
        <v>30.850312500000001</v>
      </c>
    </row>
    <row r="1100" spans="1:31" ht="12.75" customHeight="1" x14ac:dyDescent="0.35">
      <c r="A1100" s="17" t="s">
        <v>2621</v>
      </c>
      <c r="B1100" s="17" t="s">
        <v>2622</v>
      </c>
      <c r="C1100" s="17" t="s">
        <v>2492</v>
      </c>
      <c r="D1100" s="18">
        <v>37773</v>
      </c>
      <c r="E1100" s="17" t="s">
        <v>118</v>
      </c>
      <c r="F1100" s="19">
        <v>50</v>
      </c>
      <c r="G1100" s="17">
        <v>30</v>
      </c>
      <c r="H1100" s="17">
        <v>9</v>
      </c>
      <c r="I1100" s="20">
        <f t="shared" si="277"/>
        <v>369</v>
      </c>
      <c r="J1100" s="21">
        <v>380.37</v>
      </c>
      <c r="K1100" s="18">
        <v>44804</v>
      </c>
      <c r="L1100" s="21">
        <v>146.49</v>
      </c>
      <c r="M1100" s="21">
        <v>233.88</v>
      </c>
      <c r="N1100" s="21">
        <v>5.07</v>
      </c>
      <c r="O1100" s="21">
        <f t="shared" si="278"/>
        <v>2.5350000000000001</v>
      </c>
      <c r="P1100" s="21">
        <f t="shared" si="279"/>
        <v>7.6050000000000004</v>
      </c>
      <c r="Q1100" s="21">
        <f t="shared" si="280"/>
        <v>231.345</v>
      </c>
      <c r="S1100" s="21">
        <f t="shared" si="281"/>
        <v>238.95</v>
      </c>
      <c r="T1100" s="19">
        <v>40</v>
      </c>
      <c r="U1100" s="19">
        <f t="shared" si="282"/>
        <v>-10</v>
      </c>
      <c r="V1100" s="22">
        <f t="shared" si="283"/>
        <v>-120</v>
      </c>
      <c r="W1100" s="5">
        <f t="shared" si="284"/>
        <v>257</v>
      </c>
      <c r="X1100" s="21">
        <f t="shared" si="273"/>
        <v>0.92976653696498046</v>
      </c>
      <c r="Y1100" s="21">
        <f t="shared" si="274"/>
        <v>11.157198443579766</v>
      </c>
      <c r="Z1100" s="21">
        <f t="shared" si="275"/>
        <v>227.79280155642022</v>
      </c>
      <c r="AA1100" s="21">
        <f t="shared" si="276"/>
        <v>-3.5521984435797833</v>
      </c>
      <c r="AC1100" s="5">
        <v>11.157198443579766</v>
      </c>
      <c r="AD1100" s="5">
        <v>0</v>
      </c>
      <c r="AE1100" s="5">
        <f t="shared" si="285"/>
        <v>11.157198443579766</v>
      </c>
    </row>
    <row r="1101" spans="1:31" ht="12.75" customHeight="1" x14ac:dyDescent="0.35">
      <c r="A1101" s="17" t="s">
        <v>2623</v>
      </c>
      <c r="B1101" s="17" t="s">
        <v>2624</v>
      </c>
      <c r="C1101" s="17" t="s">
        <v>2492</v>
      </c>
      <c r="D1101" s="18">
        <v>37803</v>
      </c>
      <c r="E1101" s="17" t="s">
        <v>118</v>
      </c>
      <c r="F1101" s="19">
        <v>50</v>
      </c>
      <c r="G1101" s="17">
        <v>30</v>
      </c>
      <c r="H1101" s="17">
        <v>10</v>
      </c>
      <c r="I1101" s="20">
        <f t="shared" si="277"/>
        <v>370</v>
      </c>
      <c r="J1101" s="21">
        <v>464.96</v>
      </c>
      <c r="K1101" s="18">
        <v>44804</v>
      </c>
      <c r="L1101" s="21">
        <v>178.26</v>
      </c>
      <c r="M1101" s="21">
        <v>286.7</v>
      </c>
      <c r="N1101" s="21">
        <v>6.2</v>
      </c>
      <c r="O1101" s="21">
        <f t="shared" si="278"/>
        <v>3.1</v>
      </c>
      <c r="P1101" s="21">
        <f t="shared" si="279"/>
        <v>9.3000000000000007</v>
      </c>
      <c r="Q1101" s="21">
        <f t="shared" si="280"/>
        <v>283.59999999999997</v>
      </c>
      <c r="S1101" s="21">
        <f t="shared" si="281"/>
        <v>292.89999999999998</v>
      </c>
      <c r="T1101" s="19">
        <v>40</v>
      </c>
      <c r="U1101" s="19">
        <f t="shared" si="282"/>
        <v>-10</v>
      </c>
      <c r="V1101" s="22">
        <f t="shared" si="283"/>
        <v>-120</v>
      </c>
      <c r="W1101" s="5">
        <f t="shared" si="284"/>
        <v>258</v>
      </c>
      <c r="X1101" s="21">
        <f t="shared" si="273"/>
        <v>1.1352713178294573</v>
      </c>
      <c r="Y1101" s="21">
        <f t="shared" si="274"/>
        <v>13.623255813953488</v>
      </c>
      <c r="Z1101" s="21">
        <f t="shared" si="275"/>
        <v>279.27674418604647</v>
      </c>
      <c r="AA1101" s="21">
        <f t="shared" si="276"/>
        <v>-4.3232558139534945</v>
      </c>
      <c r="AC1101" s="5">
        <v>13.623255813953488</v>
      </c>
      <c r="AD1101" s="5">
        <v>0</v>
      </c>
      <c r="AE1101" s="5">
        <f t="shared" si="285"/>
        <v>13.623255813953488</v>
      </c>
    </row>
    <row r="1102" spans="1:31" ht="12.75" customHeight="1" x14ac:dyDescent="0.35">
      <c r="A1102" s="17" t="s">
        <v>2625</v>
      </c>
      <c r="B1102" s="17" t="s">
        <v>2626</v>
      </c>
      <c r="C1102" s="17" t="s">
        <v>2627</v>
      </c>
      <c r="D1102" s="18">
        <v>37803</v>
      </c>
      <c r="E1102" s="17" t="s">
        <v>118</v>
      </c>
      <c r="F1102" s="19">
        <v>50</v>
      </c>
      <c r="G1102" s="17">
        <v>30</v>
      </c>
      <c r="H1102" s="17">
        <v>10</v>
      </c>
      <c r="I1102" s="20">
        <f t="shared" si="277"/>
        <v>370</v>
      </c>
      <c r="J1102" s="21">
        <v>1344.96</v>
      </c>
      <c r="K1102" s="18">
        <v>44804</v>
      </c>
      <c r="L1102" s="21">
        <v>515.5</v>
      </c>
      <c r="M1102" s="21">
        <v>829.46</v>
      </c>
      <c r="N1102" s="21">
        <v>17.93</v>
      </c>
      <c r="O1102" s="21">
        <f t="shared" si="278"/>
        <v>8.9649999999999999</v>
      </c>
      <c r="P1102" s="21">
        <f t="shared" si="279"/>
        <v>26.895</v>
      </c>
      <c r="Q1102" s="21">
        <f t="shared" si="280"/>
        <v>820.495</v>
      </c>
      <c r="S1102" s="21">
        <f t="shared" si="281"/>
        <v>847.39</v>
      </c>
      <c r="T1102" s="19">
        <v>40</v>
      </c>
      <c r="U1102" s="19">
        <f t="shared" si="282"/>
        <v>-10</v>
      </c>
      <c r="V1102" s="22">
        <f t="shared" si="283"/>
        <v>-120</v>
      </c>
      <c r="W1102" s="5">
        <f t="shared" si="284"/>
        <v>258</v>
      </c>
      <c r="X1102" s="21">
        <f t="shared" si="273"/>
        <v>3.284457364341085</v>
      </c>
      <c r="Y1102" s="21">
        <f t="shared" si="274"/>
        <v>39.41348837209302</v>
      </c>
      <c r="Z1102" s="21">
        <f t="shared" si="275"/>
        <v>807.97651162790692</v>
      </c>
      <c r="AA1102" s="21">
        <f t="shared" si="276"/>
        <v>-12.518488372093088</v>
      </c>
      <c r="AC1102" s="5">
        <v>39.41348837209302</v>
      </c>
      <c r="AD1102" s="5">
        <v>0</v>
      </c>
      <c r="AE1102" s="5">
        <f t="shared" si="285"/>
        <v>39.41348837209302</v>
      </c>
    </row>
    <row r="1103" spans="1:31" ht="12.75" customHeight="1" x14ac:dyDescent="0.35">
      <c r="A1103" s="17" t="s">
        <v>2628</v>
      </c>
      <c r="B1103" s="17" t="s">
        <v>2629</v>
      </c>
      <c r="C1103" s="17" t="s">
        <v>2569</v>
      </c>
      <c r="D1103" s="18">
        <v>37803</v>
      </c>
      <c r="E1103" s="17" t="s">
        <v>118</v>
      </c>
      <c r="F1103" s="19">
        <v>50</v>
      </c>
      <c r="G1103" s="17">
        <v>30</v>
      </c>
      <c r="H1103" s="17">
        <v>10</v>
      </c>
      <c r="I1103" s="20">
        <f t="shared" si="277"/>
        <v>370</v>
      </c>
      <c r="J1103" s="21">
        <v>7508.12</v>
      </c>
      <c r="K1103" s="18">
        <v>44804</v>
      </c>
      <c r="L1103" s="21">
        <v>2878.06</v>
      </c>
      <c r="M1103" s="21">
        <v>4630.0600000000004</v>
      </c>
      <c r="N1103" s="21">
        <v>100.1</v>
      </c>
      <c r="O1103" s="21">
        <f t="shared" si="278"/>
        <v>50.05</v>
      </c>
      <c r="P1103" s="21">
        <f t="shared" si="279"/>
        <v>150.14999999999998</v>
      </c>
      <c r="Q1103" s="21">
        <f t="shared" si="280"/>
        <v>4580.01</v>
      </c>
      <c r="S1103" s="21">
        <f t="shared" si="281"/>
        <v>4730.1600000000008</v>
      </c>
      <c r="T1103" s="19">
        <v>40</v>
      </c>
      <c r="U1103" s="19">
        <f t="shared" si="282"/>
        <v>-10</v>
      </c>
      <c r="V1103" s="22">
        <f t="shared" si="283"/>
        <v>-120</v>
      </c>
      <c r="W1103" s="5">
        <f t="shared" si="284"/>
        <v>258</v>
      </c>
      <c r="X1103" s="21">
        <f t="shared" si="273"/>
        <v>18.333953488372096</v>
      </c>
      <c r="Y1103" s="21">
        <f t="shared" si="274"/>
        <v>220.00744186046515</v>
      </c>
      <c r="Z1103" s="21">
        <f t="shared" si="275"/>
        <v>4510.1525581395354</v>
      </c>
      <c r="AA1103" s="21">
        <f t="shared" si="276"/>
        <v>-69.85744186046486</v>
      </c>
      <c r="AC1103" s="5">
        <v>220.00744186046515</v>
      </c>
      <c r="AD1103" s="5">
        <v>0</v>
      </c>
      <c r="AE1103" s="5">
        <f t="shared" si="285"/>
        <v>220.00744186046515</v>
      </c>
    </row>
    <row r="1104" spans="1:31" ht="12.75" customHeight="1" x14ac:dyDescent="0.35">
      <c r="A1104" s="17" t="s">
        <v>2630</v>
      </c>
      <c r="B1104" s="17" t="s">
        <v>2631</v>
      </c>
      <c r="C1104" s="17" t="s">
        <v>2632</v>
      </c>
      <c r="D1104" s="18">
        <v>37803</v>
      </c>
      <c r="E1104" s="17" t="s">
        <v>118</v>
      </c>
      <c r="F1104" s="19">
        <v>50</v>
      </c>
      <c r="G1104" s="17">
        <v>30</v>
      </c>
      <c r="H1104" s="17">
        <v>10</v>
      </c>
      <c r="I1104" s="20">
        <f t="shared" si="277"/>
        <v>370</v>
      </c>
      <c r="J1104" s="21">
        <v>183.1</v>
      </c>
      <c r="K1104" s="18">
        <v>44804</v>
      </c>
      <c r="L1104" s="21">
        <v>70.16</v>
      </c>
      <c r="M1104" s="21">
        <v>112.94</v>
      </c>
      <c r="N1104" s="21">
        <v>2.44</v>
      </c>
      <c r="O1104" s="21">
        <f t="shared" si="278"/>
        <v>1.22</v>
      </c>
      <c r="P1104" s="21">
        <f t="shared" si="279"/>
        <v>3.66</v>
      </c>
      <c r="Q1104" s="21">
        <f t="shared" si="280"/>
        <v>111.72</v>
      </c>
      <c r="S1104" s="21">
        <f t="shared" si="281"/>
        <v>115.38</v>
      </c>
      <c r="T1104" s="19">
        <v>40</v>
      </c>
      <c r="U1104" s="19">
        <f t="shared" si="282"/>
        <v>-10</v>
      </c>
      <c r="V1104" s="22">
        <f t="shared" si="283"/>
        <v>-120</v>
      </c>
      <c r="W1104" s="5">
        <f t="shared" si="284"/>
        <v>258</v>
      </c>
      <c r="X1104" s="21">
        <f t="shared" si="273"/>
        <v>0.44720930232558137</v>
      </c>
      <c r="Y1104" s="21">
        <f t="shared" si="274"/>
        <v>5.3665116279069762</v>
      </c>
      <c r="Z1104" s="21">
        <f t="shared" si="275"/>
        <v>110.01348837209302</v>
      </c>
      <c r="AA1104" s="21">
        <f t="shared" si="276"/>
        <v>-1.706511627906977</v>
      </c>
      <c r="AC1104" s="5">
        <v>5.3665116279069762</v>
      </c>
      <c r="AD1104" s="5">
        <v>0</v>
      </c>
      <c r="AE1104" s="5">
        <f t="shared" si="285"/>
        <v>5.3665116279069762</v>
      </c>
    </row>
    <row r="1105" spans="1:31" ht="12.75" customHeight="1" x14ac:dyDescent="0.35">
      <c r="A1105" s="17" t="s">
        <v>2633</v>
      </c>
      <c r="B1105" s="17" t="s">
        <v>2634</v>
      </c>
      <c r="C1105" s="17" t="s">
        <v>863</v>
      </c>
      <c r="D1105" s="18">
        <v>37803</v>
      </c>
      <c r="E1105" s="17" t="s">
        <v>118</v>
      </c>
      <c r="F1105" s="19">
        <v>50</v>
      </c>
      <c r="G1105" s="17">
        <v>30</v>
      </c>
      <c r="H1105" s="17">
        <v>10</v>
      </c>
      <c r="I1105" s="20">
        <f t="shared" si="277"/>
        <v>370</v>
      </c>
      <c r="J1105" s="21">
        <v>191.51</v>
      </c>
      <c r="K1105" s="18">
        <v>44804</v>
      </c>
      <c r="L1105" s="21">
        <v>73.42</v>
      </c>
      <c r="M1105" s="21">
        <v>118.09</v>
      </c>
      <c r="N1105" s="21">
        <v>2.5499999999999998</v>
      </c>
      <c r="O1105" s="21">
        <f t="shared" si="278"/>
        <v>1.2749999999999999</v>
      </c>
      <c r="P1105" s="21">
        <f t="shared" si="279"/>
        <v>3.8249999999999997</v>
      </c>
      <c r="Q1105" s="21">
        <f t="shared" si="280"/>
        <v>116.815</v>
      </c>
      <c r="S1105" s="21">
        <f t="shared" si="281"/>
        <v>120.64</v>
      </c>
      <c r="T1105" s="19">
        <v>40</v>
      </c>
      <c r="U1105" s="19">
        <f t="shared" si="282"/>
        <v>-10</v>
      </c>
      <c r="V1105" s="22">
        <f t="shared" si="283"/>
        <v>-120</v>
      </c>
      <c r="W1105" s="5">
        <f t="shared" si="284"/>
        <v>258</v>
      </c>
      <c r="X1105" s="21">
        <f t="shared" si="273"/>
        <v>0.46759689922480618</v>
      </c>
      <c r="Y1105" s="21">
        <f t="shared" si="274"/>
        <v>5.6111627906976747</v>
      </c>
      <c r="Z1105" s="21">
        <f t="shared" si="275"/>
        <v>115.02883720930232</v>
      </c>
      <c r="AA1105" s="21">
        <f t="shared" si="276"/>
        <v>-1.7861627906976736</v>
      </c>
      <c r="AC1105" s="5">
        <v>5.6111627906976747</v>
      </c>
      <c r="AD1105" s="5">
        <v>0</v>
      </c>
      <c r="AE1105" s="5">
        <f t="shared" si="285"/>
        <v>5.6111627906976747</v>
      </c>
    </row>
    <row r="1106" spans="1:31" ht="12.75" customHeight="1" x14ac:dyDescent="0.35">
      <c r="A1106" s="17" t="s">
        <v>2635</v>
      </c>
      <c r="B1106" s="17" t="s">
        <v>2636</v>
      </c>
      <c r="C1106" s="17" t="s">
        <v>2492</v>
      </c>
      <c r="D1106" s="18">
        <v>37834</v>
      </c>
      <c r="E1106" s="17" t="s">
        <v>118</v>
      </c>
      <c r="F1106" s="19">
        <v>50</v>
      </c>
      <c r="G1106" s="17">
        <v>30</v>
      </c>
      <c r="H1106" s="17">
        <v>11</v>
      </c>
      <c r="I1106" s="20">
        <f t="shared" si="277"/>
        <v>371</v>
      </c>
      <c r="J1106" s="21">
        <v>2622.48</v>
      </c>
      <c r="K1106" s="18">
        <v>44804</v>
      </c>
      <c r="L1106" s="21">
        <v>1000.91</v>
      </c>
      <c r="M1106" s="21">
        <v>1621.57</v>
      </c>
      <c r="N1106" s="21">
        <v>34.96</v>
      </c>
      <c r="O1106" s="21">
        <f t="shared" si="278"/>
        <v>17.48</v>
      </c>
      <c r="P1106" s="21">
        <f t="shared" si="279"/>
        <v>52.44</v>
      </c>
      <c r="Q1106" s="21">
        <f t="shared" si="280"/>
        <v>1604.09</v>
      </c>
      <c r="S1106" s="21">
        <f t="shared" si="281"/>
        <v>1656.53</v>
      </c>
      <c r="T1106" s="19">
        <v>40</v>
      </c>
      <c r="U1106" s="19">
        <f t="shared" si="282"/>
        <v>-10</v>
      </c>
      <c r="V1106" s="22">
        <f t="shared" si="283"/>
        <v>-120</v>
      </c>
      <c r="W1106" s="5">
        <f t="shared" si="284"/>
        <v>259</v>
      </c>
      <c r="X1106" s="21">
        <f t="shared" ref="X1106:X1169" si="286">+S1106/W1106</f>
        <v>6.3958687258687261</v>
      </c>
      <c r="Y1106" s="21">
        <f t="shared" ref="Y1106:Y1169" si="287">+X1106*12</f>
        <v>76.75042471042471</v>
      </c>
      <c r="Z1106" s="21">
        <f t="shared" ref="Z1106:Z1169" si="288">+S1106-Y1106</f>
        <v>1579.7795752895752</v>
      </c>
      <c r="AA1106" s="21">
        <f t="shared" ref="AA1106:AA1169" si="289">+Z1106-Q1106</f>
        <v>-24.310424710424741</v>
      </c>
      <c r="AC1106" s="5">
        <v>76.75042471042471</v>
      </c>
      <c r="AD1106" s="5">
        <v>0</v>
      </c>
      <c r="AE1106" s="5">
        <f t="shared" si="285"/>
        <v>76.75042471042471</v>
      </c>
    </row>
    <row r="1107" spans="1:31" ht="12.75" customHeight="1" x14ac:dyDescent="0.35">
      <c r="A1107" s="17" t="s">
        <v>2637</v>
      </c>
      <c r="B1107" s="17" t="s">
        <v>2638</v>
      </c>
      <c r="C1107" s="17" t="s">
        <v>2492</v>
      </c>
      <c r="D1107" s="18">
        <v>37865</v>
      </c>
      <c r="E1107" s="17" t="s">
        <v>118</v>
      </c>
      <c r="F1107" s="19">
        <v>50</v>
      </c>
      <c r="G1107" s="17">
        <v>31</v>
      </c>
      <c r="H1107" s="17">
        <v>0</v>
      </c>
      <c r="I1107" s="20">
        <f t="shared" si="277"/>
        <v>372</v>
      </c>
      <c r="J1107" s="21">
        <v>1314.29</v>
      </c>
      <c r="K1107" s="18">
        <v>44804</v>
      </c>
      <c r="L1107" s="21">
        <v>499.5</v>
      </c>
      <c r="M1107" s="21">
        <v>814.79</v>
      </c>
      <c r="N1107" s="21">
        <v>17.52</v>
      </c>
      <c r="O1107" s="21">
        <f t="shared" si="278"/>
        <v>8.76</v>
      </c>
      <c r="P1107" s="21">
        <f t="shared" si="279"/>
        <v>26.28</v>
      </c>
      <c r="Q1107" s="21">
        <f t="shared" si="280"/>
        <v>806.03</v>
      </c>
      <c r="S1107" s="21">
        <f t="shared" si="281"/>
        <v>832.31</v>
      </c>
      <c r="T1107" s="19">
        <v>40</v>
      </c>
      <c r="U1107" s="19">
        <f t="shared" si="282"/>
        <v>-10</v>
      </c>
      <c r="V1107" s="22">
        <f t="shared" si="283"/>
        <v>-120</v>
      </c>
      <c r="W1107" s="5">
        <f t="shared" si="284"/>
        <v>260</v>
      </c>
      <c r="X1107" s="21">
        <f t="shared" si="286"/>
        <v>3.2011923076923074</v>
      </c>
      <c r="Y1107" s="21">
        <f t="shared" si="287"/>
        <v>38.414307692307688</v>
      </c>
      <c r="Z1107" s="21">
        <f t="shared" si="288"/>
        <v>793.89569230769223</v>
      </c>
      <c r="AA1107" s="21">
        <f t="shared" si="289"/>
        <v>-12.134307692307743</v>
      </c>
      <c r="AC1107" s="5">
        <v>38.414307692307688</v>
      </c>
      <c r="AD1107" s="5">
        <v>0</v>
      </c>
      <c r="AE1107" s="5">
        <f t="shared" si="285"/>
        <v>38.414307692307688</v>
      </c>
    </row>
    <row r="1108" spans="1:31" ht="12.75" customHeight="1" x14ac:dyDescent="0.35">
      <c r="A1108" s="17" t="s">
        <v>2639</v>
      </c>
      <c r="B1108" s="17" t="s">
        <v>2640</v>
      </c>
      <c r="C1108" s="17" t="s">
        <v>2603</v>
      </c>
      <c r="D1108" s="18">
        <v>37895</v>
      </c>
      <c r="E1108" s="17" t="s">
        <v>118</v>
      </c>
      <c r="F1108" s="19">
        <v>50</v>
      </c>
      <c r="G1108" s="17">
        <v>31</v>
      </c>
      <c r="H1108" s="17">
        <v>1</v>
      </c>
      <c r="I1108" s="20">
        <f t="shared" si="277"/>
        <v>373</v>
      </c>
      <c r="J1108" s="21">
        <v>262.52</v>
      </c>
      <c r="K1108" s="18">
        <v>44804</v>
      </c>
      <c r="L1108" s="21">
        <v>99.32</v>
      </c>
      <c r="M1108" s="21">
        <v>163.19999999999999</v>
      </c>
      <c r="N1108" s="21">
        <v>3.5</v>
      </c>
      <c r="O1108" s="21">
        <f t="shared" si="278"/>
        <v>1.75</v>
      </c>
      <c r="P1108" s="21">
        <f t="shared" si="279"/>
        <v>5.25</v>
      </c>
      <c r="Q1108" s="21">
        <f t="shared" si="280"/>
        <v>161.44999999999999</v>
      </c>
      <c r="S1108" s="21">
        <f t="shared" si="281"/>
        <v>166.7</v>
      </c>
      <c r="T1108" s="19">
        <v>40</v>
      </c>
      <c r="U1108" s="19">
        <f t="shared" si="282"/>
        <v>-10</v>
      </c>
      <c r="V1108" s="22">
        <f t="shared" si="283"/>
        <v>-120</v>
      </c>
      <c r="W1108" s="5">
        <f t="shared" si="284"/>
        <v>261</v>
      </c>
      <c r="X1108" s="21">
        <f t="shared" si="286"/>
        <v>0.63869731800766283</v>
      </c>
      <c r="Y1108" s="21">
        <f t="shared" si="287"/>
        <v>7.6643678160919535</v>
      </c>
      <c r="Z1108" s="21">
        <f t="shared" si="288"/>
        <v>159.03563218390804</v>
      </c>
      <c r="AA1108" s="21">
        <f t="shared" si="289"/>
        <v>-2.4143678160919535</v>
      </c>
      <c r="AC1108" s="5">
        <v>7.6643678160919535</v>
      </c>
      <c r="AD1108" s="5">
        <v>0</v>
      </c>
      <c r="AE1108" s="5">
        <f t="shared" si="285"/>
        <v>7.6643678160919535</v>
      </c>
    </row>
    <row r="1109" spans="1:31" ht="12.75" customHeight="1" x14ac:dyDescent="0.35">
      <c r="A1109" s="17" t="s">
        <v>2641</v>
      </c>
      <c r="B1109" s="17" t="s">
        <v>2642</v>
      </c>
      <c r="C1109" s="17" t="s">
        <v>1046</v>
      </c>
      <c r="D1109" s="18">
        <v>37895</v>
      </c>
      <c r="E1109" s="17" t="s">
        <v>118</v>
      </c>
      <c r="F1109" s="19">
        <v>50</v>
      </c>
      <c r="G1109" s="17">
        <v>31</v>
      </c>
      <c r="H1109" s="17">
        <v>1</v>
      </c>
      <c r="I1109" s="20">
        <f t="shared" si="277"/>
        <v>373</v>
      </c>
      <c r="J1109" s="21">
        <v>84.52</v>
      </c>
      <c r="K1109" s="18">
        <v>44804</v>
      </c>
      <c r="L1109" s="21">
        <v>31.64</v>
      </c>
      <c r="M1109" s="21">
        <v>52.88</v>
      </c>
      <c r="N1109" s="21">
        <v>1.1200000000000001</v>
      </c>
      <c r="O1109" s="21">
        <f t="shared" si="278"/>
        <v>0.56000000000000005</v>
      </c>
      <c r="P1109" s="21">
        <f t="shared" si="279"/>
        <v>1.6800000000000002</v>
      </c>
      <c r="Q1109" s="21">
        <f t="shared" si="280"/>
        <v>52.32</v>
      </c>
      <c r="S1109" s="21">
        <f t="shared" si="281"/>
        <v>54</v>
      </c>
      <c r="T1109" s="19">
        <v>40</v>
      </c>
      <c r="U1109" s="19">
        <f t="shared" si="282"/>
        <v>-10</v>
      </c>
      <c r="V1109" s="22">
        <f t="shared" si="283"/>
        <v>-120</v>
      </c>
      <c r="W1109" s="5">
        <f t="shared" si="284"/>
        <v>261</v>
      </c>
      <c r="X1109" s="21">
        <f t="shared" si="286"/>
        <v>0.20689655172413793</v>
      </c>
      <c r="Y1109" s="21">
        <f t="shared" si="287"/>
        <v>2.4827586206896552</v>
      </c>
      <c r="Z1109" s="21">
        <f t="shared" si="288"/>
        <v>51.517241379310342</v>
      </c>
      <c r="AA1109" s="21">
        <f t="shared" si="289"/>
        <v>-0.80275862068965864</v>
      </c>
      <c r="AC1109" s="5">
        <v>2.4827586206896552</v>
      </c>
      <c r="AD1109" s="5">
        <v>0</v>
      </c>
      <c r="AE1109" s="5">
        <f t="shared" si="285"/>
        <v>2.4827586206896552</v>
      </c>
    </row>
    <row r="1110" spans="1:31" ht="12.75" customHeight="1" x14ac:dyDescent="0.35">
      <c r="A1110" s="17" t="s">
        <v>2643</v>
      </c>
      <c r="B1110" s="17" t="s">
        <v>2644</v>
      </c>
      <c r="C1110" s="17" t="s">
        <v>2645</v>
      </c>
      <c r="D1110" s="18">
        <v>37926</v>
      </c>
      <c r="E1110" s="17" t="s">
        <v>118</v>
      </c>
      <c r="F1110" s="19">
        <v>50</v>
      </c>
      <c r="G1110" s="17">
        <v>31</v>
      </c>
      <c r="H1110" s="17">
        <v>2</v>
      </c>
      <c r="I1110" s="20">
        <f t="shared" si="277"/>
        <v>374</v>
      </c>
      <c r="J1110" s="21">
        <v>1989.29</v>
      </c>
      <c r="K1110" s="18">
        <v>44804</v>
      </c>
      <c r="L1110" s="21">
        <v>749.38</v>
      </c>
      <c r="M1110" s="21">
        <v>1239.9100000000001</v>
      </c>
      <c r="N1110" s="21">
        <v>26.52</v>
      </c>
      <c r="O1110" s="21">
        <f t="shared" si="278"/>
        <v>13.26</v>
      </c>
      <c r="P1110" s="21">
        <f t="shared" si="279"/>
        <v>39.78</v>
      </c>
      <c r="Q1110" s="21">
        <f t="shared" si="280"/>
        <v>1226.6500000000001</v>
      </c>
      <c r="S1110" s="21">
        <f t="shared" si="281"/>
        <v>1266.43</v>
      </c>
      <c r="T1110" s="19">
        <v>40</v>
      </c>
      <c r="U1110" s="19">
        <f t="shared" si="282"/>
        <v>-10</v>
      </c>
      <c r="V1110" s="22">
        <f t="shared" si="283"/>
        <v>-120</v>
      </c>
      <c r="W1110" s="5">
        <f t="shared" si="284"/>
        <v>262</v>
      </c>
      <c r="X1110" s="21">
        <f t="shared" si="286"/>
        <v>4.833702290076336</v>
      </c>
      <c r="Y1110" s="21">
        <f t="shared" si="287"/>
        <v>58.004427480916036</v>
      </c>
      <c r="Z1110" s="21">
        <f t="shared" si="288"/>
        <v>1208.425572519084</v>
      </c>
      <c r="AA1110" s="21">
        <f t="shared" si="289"/>
        <v>-18.22442748091612</v>
      </c>
      <c r="AC1110" s="5">
        <v>58.004427480916036</v>
      </c>
      <c r="AD1110" s="5">
        <v>0</v>
      </c>
      <c r="AE1110" s="5">
        <f t="shared" si="285"/>
        <v>58.004427480916036</v>
      </c>
    </row>
    <row r="1111" spans="1:31" ht="12.75" customHeight="1" x14ac:dyDescent="0.35">
      <c r="A1111" s="17" t="s">
        <v>2646</v>
      </c>
      <c r="B1111" s="17" t="s">
        <v>2647</v>
      </c>
      <c r="C1111" s="17" t="s">
        <v>2645</v>
      </c>
      <c r="D1111" s="18">
        <v>37956</v>
      </c>
      <c r="E1111" s="17" t="s">
        <v>118</v>
      </c>
      <c r="F1111" s="19">
        <v>50</v>
      </c>
      <c r="G1111" s="17">
        <v>31</v>
      </c>
      <c r="H1111" s="17">
        <v>3</v>
      </c>
      <c r="I1111" s="20">
        <f t="shared" si="277"/>
        <v>375</v>
      </c>
      <c r="J1111" s="21">
        <v>1538.11</v>
      </c>
      <c r="K1111" s="18">
        <v>44804</v>
      </c>
      <c r="L1111" s="21">
        <v>576.74</v>
      </c>
      <c r="M1111" s="21">
        <v>961.37</v>
      </c>
      <c r="N1111" s="21">
        <v>20.5</v>
      </c>
      <c r="O1111" s="21">
        <f t="shared" si="278"/>
        <v>10.25</v>
      </c>
      <c r="P1111" s="21">
        <f t="shared" si="279"/>
        <v>30.75</v>
      </c>
      <c r="Q1111" s="21">
        <f t="shared" si="280"/>
        <v>951.12</v>
      </c>
      <c r="S1111" s="21">
        <f t="shared" si="281"/>
        <v>981.87</v>
      </c>
      <c r="T1111" s="19">
        <v>40</v>
      </c>
      <c r="U1111" s="19">
        <f t="shared" si="282"/>
        <v>-10</v>
      </c>
      <c r="V1111" s="22">
        <f t="shared" si="283"/>
        <v>-120</v>
      </c>
      <c r="W1111" s="5">
        <f t="shared" si="284"/>
        <v>263</v>
      </c>
      <c r="X1111" s="21">
        <f t="shared" si="286"/>
        <v>3.7333460076045628</v>
      </c>
      <c r="Y1111" s="21">
        <f t="shared" si="287"/>
        <v>44.800152091254752</v>
      </c>
      <c r="Z1111" s="21">
        <f t="shared" si="288"/>
        <v>937.06984790874526</v>
      </c>
      <c r="AA1111" s="21">
        <f t="shared" si="289"/>
        <v>-14.050152091254745</v>
      </c>
      <c r="AC1111" s="5">
        <v>44.800152091254752</v>
      </c>
      <c r="AD1111" s="5">
        <v>0</v>
      </c>
      <c r="AE1111" s="5">
        <f t="shared" si="285"/>
        <v>44.800152091254752</v>
      </c>
    </row>
    <row r="1112" spans="1:31" ht="12.75" customHeight="1" x14ac:dyDescent="0.35">
      <c r="A1112" s="17" t="s">
        <v>2648</v>
      </c>
      <c r="B1112" s="17" t="s">
        <v>2649</v>
      </c>
      <c r="C1112" s="17" t="s">
        <v>1046</v>
      </c>
      <c r="D1112" s="18">
        <v>37987</v>
      </c>
      <c r="E1112" s="17" t="s">
        <v>118</v>
      </c>
      <c r="F1112" s="19">
        <v>50</v>
      </c>
      <c r="G1112" s="17">
        <v>31</v>
      </c>
      <c r="H1112" s="17">
        <v>4</v>
      </c>
      <c r="I1112" s="20">
        <f t="shared" si="277"/>
        <v>376</v>
      </c>
      <c r="J1112" s="21">
        <v>140.13999999999999</v>
      </c>
      <c r="K1112" s="18">
        <v>44804</v>
      </c>
      <c r="L1112" s="21">
        <v>52.26</v>
      </c>
      <c r="M1112" s="21">
        <v>87.88</v>
      </c>
      <c r="N1112" s="21">
        <v>1.86</v>
      </c>
      <c r="O1112" s="21">
        <f t="shared" si="278"/>
        <v>0.93</v>
      </c>
      <c r="P1112" s="21">
        <f t="shared" si="279"/>
        <v>2.79</v>
      </c>
      <c r="Q1112" s="21">
        <f t="shared" si="280"/>
        <v>86.949999999999989</v>
      </c>
      <c r="S1112" s="21">
        <f t="shared" si="281"/>
        <v>89.74</v>
      </c>
      <c r="T1112" s="19">
        <v>40</v>
      </c>
      <c r="U1112" s="19">
        <f t="shared" si="282"/>
        <v>-10</v>
      </c>
      <c r="V1112" s="22">
        <f t="shared" si="283"/>
        <v>-120</v>
      </c>
      <c r="W1112" s="5">
        <f t="shared" si="284"/>
        <v>264</v>
      </c>
      <c r="X1112" s="21">
        <f t="shared" si="286"/>
        <v>0.33992424242424241</v>
      </c>
      <c r="Y1112" s="21">
        <f t="shared" si="287"/>
        <v>4.0790909090909091</v>
      </c>
      <c r="Z1112" s="21">
        <f t="shared" si="288"/>
        <v>85.660909090909087</v>
      </c>
      <c r="AA1112" s="21">
        <f t="shared" si="289"/>
        <v>-1.289090909090902</v>
      </c>
      <c r="AC1112" s="5">
        <v>4.0790909090909091</v>
      </c>
      <c r="AD1112" s="5">
        <v>0</v>
      </c>
      <c r="AE1112" s="5">
        <f t="shared" si="285"/>
        <v>4.0790909090909091</v>
      </c>
    </row>
    <row r="1113" spans="1:31" ht="12.75" customHeight="1" x14ac:dyDescent="0.35">
      <c r="A1113" s="17" t="s">
        <v>2650</v>
      </c>
      <c r="B1113" s="17" t="s">
        <v>2651</v>
      </c>
      <c r="C1113" s="17" t="s">
        <v>2652</v>
      </c>
      <c r="D1113" s="18">
        <v>37803</v>
      </c>
      <c r="E1113" s="17" t="s">
        <v>118</v>
      </c>
      <c r="F1113" s="19">
        <v>50</v>
      </c>
      <c r="G1113" s="17">
        <v>30</v>
      </c>
      <c r="H1113" s="17">
        <v>10</v>
      </c>
      <c r="I1113" s="20">
        <f t="shared" si="277"/>
        <v>370</v>
      </c>
      <c r="J1113" s="21">
        <v>-266</v>
      </c>
      <c r="K1113" s="18">
        <v>44804</v>
      </c>
      <c r="L1113" s="21">
        <v>-101.96</v>
      </c>
      <c r="M1113" s="21">
        <v>-164.04</v>
      </c>
      <c r="N1113" s="21">
        <v>-3.54</v>
      </c>
      <c r="O1113" s="21">
        <f t="shared" si="278"/>
        <v>-1.77</v>
      </c>
      <c r="P1113" s="21">
        <f t="shared" si="279"/>
        <v>-5.3100000000000005</v>
      </c>
      <c r="Q1113" s="21">
        <f t="shared" si="280"/>
        <v>-162.26999999999998</v>
      </c>
      <c r="S1113" s="21">
        <f t="shared" si="281"/>
        <v>-167.57999999999998</v>
      </c>
      <c r="T1113" s="19">
        <v>40</v>
      </c>
      <c r="U1113" s="19">
        <f t="shared" si="282"/>
        <v>-10</v>
      </c>
      <c r="V1113" s="22">
        <f t="shared" si="283"/>
        <v>-120</v>
      </c>
      <c r="W1113" s="5">
        <f t="shared" si="284"/>
        <v>258</v>
      </c>
      <c r="X1113" s="21">
        <f t="shared" si="286"/>
        <v>-0.64953488372093016</v>
      </c>
      <c r="Y1113" s="21">
        <f t="shared" si="287"/>
        <v>-7.7944186046511614</v>
      </c>
      <c r="Z1113" s="21">
        <f t="shared" si="288"/>
        <v>-159.78558139534883</v>
      </c>
      <c r="AA1113" s="21">
        <f t="shared" si="289"/>
        <v>2.4844186046511538</v>
      </c>
      <c r="AC1113" s="5">
        <v>-7.7944186046511614</v>
      </c>
      <c r="AD1113" s="5">
        <v>0</v>
      </c>
      <c r="AE1113" s="5">
        <f t="shared" si="285"/>
        <v>-7.7944186046511614</v>
      </c>
    </row>
    <row r="1114" spans="1:31" ht="12.75" customHeight="1" x14ac:dyDescent="0.35">
      <c r="A1114" s="17" t="s">
        <v>2653</v>
      </c>
      <c r="B1114" s="17" t="s">
        <v>2654</v>
      </c>
      <c r="C1114" s="17" t="s">
        <v>2645</v>
      </c>
      <c r="D1114" s="18">
        <v>37987</v>
      </c>
      <c r="E1114" s="17" t="s">
        <v>118</v>
      </c>
      <c r="F1114" s="19">
        <v>50</v>
      </c>
      <c r="G1114" s="17">
        <v>31</v>
      </c>
      <c r="H1114" s="17">
        <v>4</v>
      </c>
      <c r="I1114" s="20">
        <f t="shared" si="277"/>
        <v>376</v>
      </c>
      <c r="J1114" s="21">
        <v>1224.69</v>
      </c>
      <c r="K1114" s="18">
        <v>44804</v>
      </c>
      <c r="L1114" s="21">
        <v>457.14</v>
      </c>
      <c r="M1114" s="21">
        <v>767.55</v>
      </c>
      <c r="N1114" s="21">
        <v>16.32</v>
      </c>
      <c r="O1114" s="21">
        <f t="shared" si="278"/>
        <v>8.16</v>
      </c>
      <c r="P1114" s="21">
        <f t="shared" si="279"/>
        <v>24.48</v>
      </c>
      <c r="Q1114" s="21">
        <f t="shared" si="280"/>
        <v>759.39</v>
      </c>
      <c r="S1114" s="21">
        <f t="shared" si="281"/>
        <v>783.87</v>
      </c>
      <c r="T1114" s="19">
        <v>40</v>
      </c>
      <c r="U1114" s="19">
        <f t="shared" si="282"/>
        <v>-10</v>
      </c>
      <c r="V1114" s="22">
        <f t="shared" si="283"/>
        <v>-120</v>
      </c>
      <c r="W1114" s="5">
        <f t="shared" si="284"/>
        <v>264</v>
      </c>
      <c r="X1114" s="21">
        <f t="shared" si="286"/>
        <v>2.9692045454545455</v>
      </c>
      <c r="Y1114" s="21">
        <f t="shared" si="287"/>
        <v>35.630454545454548</v>
      </c>
      <c r="Z1114" s="21">
        <f t="shared" si="288"/>
        <v>748.23954545454546</v>
      </c>
      <c r="AA1114" s="21">
        <f t="shared" si="289"/>
        <v>-11.150454545454522</v>
      </c>
      <c r="AC1114" s="5">
        <v>35.630454545454548</v>
      </c>
      <c r="AD1114" s="5">
        <v>0</v>
      </c>
      <c r="AE1114" s="5">
        <f t="shared" si="285"/>
        <v>35.630454545454548</v>
      </c>
    </row>
    <row r="1115" spans="1:31" ht="12.75" customHeight="1" x14ac:dyDescent="0.35">
      <c r="A1115" s="17" t="s">
        <v>2655</v>
      </c>
      <c r="B1115" s="17" t="s">
        <v>2656</v>
      </c>
      <c r="C1115" s="17" t="s">
        <v>2645</v>
      </c>
      <c r="D1115" s="18">
        <v>38018</v>
      </c>
      <c r="E1115" s="17" t="s">
        <v>118</v>
      </c>
      <c r="F1115" s="19">
        <v>50</v>
      </c>
      <c r="G1115" s="17">
        <v>31</v>
      </c>
      <c r="H1115" s="17">
        <v>5</v>
      </c>
      <c r="I1115" s="20">
        <f t="shared" si="277"/>
        <v>377</v>
      </c>
      <c r="J1115" s="21">
        <v>768.1</v>
      </c>
      <c r="K1115" s="18">
        <v>44804</v>
      </c>
      <c r="L1115" s="21">
        <v>285.44</v>
      </c>
      <c r="M1115" s="21">
        <v>482.66</v>
      </c>
      <c r="N1115" s="21">
        <v>10.24</v>
      </c>
      <c r="O1115" s="21">
        <f t="shared" si="278"/>
        <v>5.12</v>
      </c>
      <c r="P1115" s="21">
        <f t="shared" si="279"/>
        <v>15.36</v>
      </c>
      <c r="Q1115" s="21">
        <f t="shared" si="280"/>
        <v>477.54</v>
      </c>
      <c r="S1115" s="21">
        <f t="shared" si="281"/>
        <v>492.90000000000003</v>
      </c>
      <c r="T1115" s="19">
        <v>40</v>
      </c>
      <c r="U1115" s="19">
        <f t="shared" si="282"/>
        <v>-10</v>
      </c>
      <c r="V1115" s="22">
        <f t="shared" si="283"/>
        <v>-120</v>
      </c>
      <c r="W1115" s="5">
        <f t="shared" si="284"/>
        <v>265</v>
      </c>
      <c r="X1115" s="21">
        <f t="shared" si="286"/>
        <v>1.86</v>
      </c>
      <c r="Y1115" s="21">
        <f t="shared" si="287"/>
        <v>22.32</v>
      </c>
      <c r="Z1115" s="21">
        <f t="shared" si="288"/>
        <v>470.58000000000004</v>
      </c>
      <c r="AA1115" s="21">
        <f t="shared" si="289"/>
        <v>-6.9599999999999795</v>
      </c>
      <c r="AC1115" s="5">
        <v>22.32</v>
      </c>
      <c r="AD1115" s="5">
        <v>0</v>
      </c>
      <c r="AE1115" s="5">
        <f t="shared" si="285"/>
        <v>22.32</v>
      </c>
    </row>
    <row r="1116" spans="1:31" ht="12.75" customHeight="1" x14ac:dyDescent="0.35">
      <c r="A1116" s="17" t="s">
        <v>2657</v>
      </c>
      <c r="B1116" s="17" t="s">
        <v>2658</v>
      </c>
      <c r="C1116" s="17" t="s">
        <v>2645</v>
      </c>
      <c r="D1116" s="18">
        <v>38047</v>
      </c>
      <c r="E1116" s="17" t="s">
        <v>118</v>
      </c>
      <c r="F1116" s="19">
        <v>50</v>
      </c>
      <c r="G1116" s="17">
        <v>31</v>
      </c>
      <c r="H1116" s="17">
        <v>6</v>
      </c>
      <c r="I1116" s="20">
        <f t="shared" si="277"/>
        <v>378</v>
      </c>
      <c r="J1116" s="21">
        <v>583.73</v>
      </c>
      <c r="K1116" s="18">
        <v>44804</v>
      </c>
      <c r="L1116" s="21">
        <v>216.07</v>
      </c>
      <c r="M1116" s="21">
        <v>367.66</v>
      </c>
      <c r="N1116" s="21">
        <v>7.78</v>
      </c>
      <c r="O1116" s="21">
        <f t="shared" si="278"/>
        <v>3.89</v>
      </c>
      <c r="P1116" s="21">
        <f t="shared" si="279"/>
        <v>11.67</v>
      </c>
      <c r="Q1116" s="21">
        <f t="shared" si="280"/>
        <v>363.77000000000004</v>
      </c>
      <c r="S1116" s="21">
        <f t="shared" si="281"/>
        <v>375.44</v>
      </c>
      <c r="T1116" s="19">
        <v>40</v>
      </c>
      <c r="U1116" s="19">
        <f t="shared" si="282"/>
        <v>-10</v>
      </c>
      <c r="V1116" s="22">
        <f t="shared" si="283"/>
        <v>-120</v>
      </c>
      <c r="W1116" s="5">
        <f t="shared" si="284"/>
        <v>266</v>
      </c>
      <c r="X1116" s="21">
        <f t="shared" si="286"/>
        <v>1.4114285714285715</v>
      </c>
      <c r="Y1116" s="21">
        <f t="shared" si="287"/>
        <v>16.937142857142859</v>
      </c>
      <c r="Z1116" s="21">
        <f t="shared" si="288"/>
        <v>358.50285714285712</v>
      </c>
      <c r="AA1116" s="21">
        <f t="shared" si="289"/>
        <v>-5.2671428571429146</v>
      </c>
      <c r="AC1116" s="5">
        <v>16.937142857142859</v>
      </c>
      <c r="AD1116" s="5">
        <v>0</v>
      </c>
      <c r="AE1116" s="5">
        <f t="shared" si="285"/>
        <v>16.937142857142859</v>
      </c>
    </row>
    <row r="1117" spans="1:31" ht="12.75" customHeight="1" x14ac:dyDescent="0.35">
      <c r="A1117" s="17" t="s">
        <v>2659</v>
      </c>
      <c r="B1117" s="17" t="s">
        <v>2660</v>
      </c>
      <c r="C1117" s="17" t="s">
        <v>2645</v>
      </c>
      <c r="D1117" s="18">
        <v>38078</v>
      </c>
      <c r="E1117" s="17" t="s">
        <v>118</v>
      </c>
      <c r="F1117" s="19">
        <v>50</v>
      </c>
      <c r="G1117" s="17">
        <v>31</v>
      </c>
      <c r="H1117" s="17">
        <v>7</v>
      </c>
      <c r="I1117" s="20">
        <f t="shared" si="277"/>
        <v>379</v>
      </c>
      <c r="J1117" s="21">
        <v>579.53</v>
      </c>
      <c r="K1117" s="18">
        <v>44804</v>
      </c>
      <c r="L1117" s="21">
        <v>213.45</v>
      </c>
      <c r="M1117" s="21">
        <v>366.08</v>
      </c>
      <c r="N1117" s="21">
        <v>7.72</v>
      </c>
      <c r="O1117" s="21">
        <f t="shared" si="278"/>
        <v>3.86</v>
      </c>
      <c r="P1117" s="21">
        <f t="shared" si="279"/>
        <v>11.58</v>
      </c>
      <c r="Q1117" s="21">
        <f t="shared" si="280"/>
        <v>362.21999999999997</v>
      </c>
      <c r="S1117" s="21">
        <f t="shared" si="281"/>
        <v>373.8</v>
      </c>
      <c r="T1117" s="19">
        <v>40</v>
      </c>
      <c r="U1117" s="19">
        <f t="shared" si="282"/>
        <v>-10</v>
      </c>
      <c r="V1117" s="22">
        <f t="shared" si="283"/>
        <v>-120</v>
      </c>
      <c r="W1117" s="5">
        <f t="shared" si="284"/>
        <v>267</v>
      </c>
      <c r="X1117" s="21">
        <f t="shared" si="286"/>
        <v>1.4000000000000001</v>
      </c>
      <c r="Y1117" s="21">
        <f t="shared" si="287"/>
        <v>16.8</v>
      </c>
      <c r="Z1117" s="21">
        <f t="shared" si="288"/>
        <v>357</v>
      </c>
      <c r="AA1117" s="21">
        <f t="shared" si="289"/>
        <v>-5.2199999999999704</v>
      </c>
      <c r="AC1117" s="5">
        <v>16.8</v>
      </c>
      <c r="AD1117" s="5">
        <v>0</v>
      </c>
      <c r="AE1117" s="5">
        <f t="shared" si="285"/>
        <v>16.8</v>
      </c>
    </row>
    <row r="1118" spans="1:31" ht="12.75" customHeight="1" x14ac:dyDescent="0.35">
      <c r="A1118" s="17" t="s">
        <v>2661</v>
      </c>
      <c r="B1118" s="17" t="s">
        <v>2662</v>
      </c>
      <c r="C1118" s="17" t="s">
        <v>2645</v>
      </c>
      <c r="D1118" s="18">
        <v>38108</v>
      </c>
      <c r="E1118" s="17" t="s">
        <v>118</v>
      </c>
      <c r="F1118" s="19">
        <v>50</v>
      </c>
      <c r="G1118" s="17">
        <v>31</v>
      </c>
      <c r="H1118" s="17">
        <v>8</v>
      </c>
      <c r="I1118" s="20">
        <f t="shared" si="277"/>
        <v>380</v>
      </c>
      <c r="J1118" s="21">
        <v>1123.1099999999999</v>
      </c>
      <c r="K1118" s="18">
        <v>44804</v>
      </c>
      <c r="L1118" s="21">
        <v>411.77</v>
      </c>
      <c r="M1118" s="21">
        <v>711.34</v>
      </c>
      <c r="N1118" s="21">
        <v>14.97</v>
      </c>
      <c r="O1118" s="21">
        <f t="shared" si="278"/>
        <v>7.4850000000000003</v>
      </c>
      <c r="P1118" s="21">
        <f t="shared" si="279"/>
        <v>22.455000000000002</v>
      </c>
      <c r="Q1118" s="21">
        <f t="shared" si="280"/>
        <v>703.85500000000002</v>
      </c>
      <c r="S1118" s="21">
        <f t="shared" si="281"/>
        <v>726.31000000000006</v>
      </c>
      <c r="T1118" s="19">
        <v>40</v>
      </c>
      <c r="U1118" s="19">
        <f t="shared" si="282"/>
        <v>-10</v>
      </c>
      <c r="V1118" s="22">
        <f t="shared" si="283"/>
        <v>-120</v>
      </c>
      <c r="W1118" s="5">
        <f t="shared" si="284"/>
        <v>268</v>
      </c>
      <c r="X1118" s="21">
        <f t="shared" si="286"/>
        <v>2.7101119402985079</v>
      </c>
      <c r="Y1118" s="21">
        <f t="shared" si="287"/>
        <v>32.521343283582098</v>
      </c>
      <c r="Z1118" s="21">
        <f t="shared" si="288"/>
        <v>693.78865671641802</v>
      </c>
      <c r="AA1118" s="21">
        <f t="shared" si="289"/>
        <v>-10.066343283582</v>
      </c>
      <c r="AC1118" s="5">
        <v>32.521343283582098</v>
      </c>
      <c r="AD1118" s="5">
        <v>0</v>
      </c>
      <c r="AE1118" s="5">
        <f t="shared" si="285"/>
        <v>32.521343283582098</v>
      </c>
    </row>
    <row r="1119" spans="1:31" ht="12.75" customHeight="1" x14ac:dyDescent="0.35">
      <c r="A1119" s="17" t="s">
        <v>2663</v>
      </c>
      <c r="B1119" s="17" t="s">
        <v>2664</v>
      </c>
      <c r="C1119" s="17" t="s">
        <v>2665</v>
      </c>
      <c r="D1119" s="18">
        <v>38108</v>
      </c>
      <c r="E1119" s="17" t="s">
        <v>118</v>
      </c>
      <c r="F1119" s="19">
        <v>50</v>
      </c>
      <c r="G1119" s="17">
        <v>31</v>
      </c>
      <c r="H1119" s="17">
        <v>8</v>
      </c>
      <c r="I1119" s="20">
        <f t="shared" si="277"/>
        <v>380</v>
      </c>
      <c r="J1119" s="21">
        <v>220.28</v>
      </c>
      <c r="K1119" s="18">
        <v>44804</v>
      </c>
      <c r="L1119" s="21">
        <v>80.86</v>
      </c>
      <c r="M1119" s="21">
        <v>139.41999999999999</v>
      </c>
      <c r="N1119" s="21">
        <v>2.94</v>
      </c>
      <c r="O1119" s="21">
        <f t="shared" si="278"/>
        <v>1.47</v>
      </c>
      <c r="P1119" s="21">
        <f t="shared" si="279"/>
        <v>4.41</v>
      </c>
      <c r="Q1119" s="21">
        <f t="shared" si="280"/>
        <v>137.94999999999999</v>
      </c>
      <c r="S1119" s="21">
        <f t="shared" si="281"/>
        <v>142.35999999999999</v>
      </c>
      <c r="T1119" s="19">
        <v>40</v>
      </c>
      <c r="U1119" s="19">
        <f t="shared" si="282"/>
        <v>-10</v>
      </c>
      <c r="V1119" s="22">
        <f t="shared" si="283"/>
        <v>-120</v>
      </c>
      <c r="W1119" s="5">
        <f t="shared" si="284"/>
        <v>268</v>
      </c>
      <c r="X1119" s="21">
        <f t="shared" si="286"/>
        <v>0.53119402985074626</v>
      </c>
      <c r="Y1119" s="21">
        <f t="shared" si="287"/>
        <v>6.3743283582089552</v>
      </c>
      <c r="Z1119" s="21">
        <f t="shared" si="288"/>
        <v>135.98567164179104</v>
      </c>
      <c r="AA1119" s="21">
        <f t="shared" si="289"/>
        <v>-1.9643283582089452</v>
      </c>
      <c r="AC1119" s="5">
        <v>6.3743283582089552</v>
      </c>
      <c r="AD1119" s="5">
        <v>0</v>
      </c>
      <c r="AE1119" s="5">
        <f t="shared" si="285"/>
        <v>6.3743283582089552</v>
      </c>
    </row>
    <row r="1120" spans="1:31" ht="12.75" customHeight="1" x14ac:dyDescent="0.35">
      <c r="A1120" s="17" t="s">
        <v>2666</v>
      </c>
      <c r="B1120" s="17" t="s">
        <v>2667</v>
      </c>
      <c r="C1120" s="17" t="s">
        <v>2645</v>
      </c>
      <c r="D1120" s="18">
        <v>38139</v>
      </c>
      <c r="E1120" s="17" t="s">
        <v>118</v>
      </c>
      <c r="F1120" s="19">
        <v>50</v>
      </c>
      <c r="G1120" s="17">
        <v>31</v>
      </c>
      <c r="H1120" s="17">
        <v>9</v>
      </c>
      <c r="I1120" s="20">
        <f t="shared" si="277"/>
        <v>381</v>
      </c>
      <c r="J1120" s="21">
        <v>396.84</v>
      </c>
      <c r="K1120" s="18">
        <v>44804</v>
      </c>
      <c r="L1120" s="21">
        <v>144.9</v>
      </c>
      <c r="M1120" s="21">
        <v>251.94</v>
      </c>
      <c r="N1120" s="21">
        <v>5.29</v>
      </c>
      <c r="O1120" s="21">
        <f t="shared" si="278"/>
        <v>2.645</v>
      </c>
      <c r="P1120" s="21">
        <f t="shared" si="279"/>
        <v>7.9350000000000005</v>
      </c>
      <c r="Q1120" s="21">
        <f t="shared" si="280"/>
        <v>249.29499999999999</v>
      </c>
      <c r="S1120" s="21">
        <f t="shared" si="281"/>
        <v>257.23</v>
      </c>
      <c r="T1120" s="19">
        <v>40</v>
      </c>
      <c r="U1120" s="19">
        <f t="shared" si="282"/>
        <v>-10</v>
      </c>
      <c r="V1120" s="22">
        <f t="shared" si="283"/>
        <v>-120</v>
      </c>
      <c r="W1120" s="5">
        <f t="shared" si="284"/>
        <v>269</v>
      </c>
      <c r="X1120" s="21">
        <f t="shared" si="286"/>
        <v>0.95624535315985137</v>
      </c>
      <c r="Y1120" s="21">
        <f t="shared" si="287"/>
        <v>11.474944237918216</v>
      </c>
      <c r="Z1120" s="21">
        <f t="shared" si="288"/>
        <v>245.75505576208181</v>
      </c>
      <c r="AA1120" s="21">
        <f t="shared" si="289"/>
        <v>-3.5399442379181778</v>
      </c>
      <c r="AC1120" s="5">
        <v>11.474944237918216</v>
      </c>
      <c r="AD1120" s="5">
        <v>0</v>
      </c>
      <c r="AE1120" s="5">
        <f t="shared" si="285"/>
        <v>11.474944237918216</v>
      </c>
    </row>
    <row r="1121" spans="1:31" ht="12.75" customHeight="1" x14ac:dyDescent="0.35">
      <c r="A1121" s="17" t="s">
        <v>2668</v>
      </c>
      <c r="B1121" s="17" t="s">
        <v>2669</v>
      </c>
      <c r="C1121" s="17" t="s">
        <v>2645</v>
      </c>
      <c r="D1121" s="18">
        <v>38169</v>
      </c>
      <c r="E1121" s="17" t="s">
        <v>118</v>
      </c>
      <c r="F1121" s="19">
        <v>50</v>
      </c>
      <c r="G1121" s="17">
        <v>31</v>
      </c>
      <c r="H1121" s="17">
        <v>10</v>
      </c>
      <c r="I1121" s="20">
        <f t="shared" si="277"/>
        <v>382</v>
      </c>
      <c r="J1121" s="21">
        <v>649.39</v>
      </c>
      <c r="K1121" s="18">
        <v>44804</v>
      </c>
      <c r="L1121" s="21">
        <v>235.98</v>
      </c>
      <c r="M1121" s="21">
        <v>413.41</v>
      </c>
      <c r="N1121" s="21">
        <v>8.66</v>
      </c>
      <c r="O1121" s="21">
        <f t="shared" si="278"/>
        <v>4.33</v>
      </c>
      <c r="P1121" s="21">
        <f t="shared" si="279"/>
        <v>12.99</v>
      </c>
      <c r="Q1121" s="21">
        <f t="shared" si="280"/>
        <v>409.08000000000004</v>
      </c>
      <c r="S1121" s="21">
        <f t="shared" si="281"/>
        <v>422.07000000000005</v>
      </c>
      <c r="T1121" s="19">
        <v>40</v>
      </c>
      <c r="U1121" s="19">
        <f t="shared" si="282"/>
        <v>-10</v>
      </c>
      <c r="V1121" s="22">
        <f t="shared" si="283"/>
        <v>-120</v>
      </c>
      <c r="W1121" s="5">
        <f t="shared" si="284"/>
        <v>270</v>
      </c>
      <c r="X1121" s="21">
        <f t="shared" si="286"/>
        <v>1.5632222222222225</v>
      </c>
      <c r="Y1121" s="21">
        <f t="shared" si="287"/>
        <v>18.75866666666667</v>
      </c>
      <c r="Z1121" s="21">
        <f t="shared" si="288"/>
        <v>403.31133333333338</v>
      </c>
      <c r="AA1121" s="21">
        <f t="shared" si="289"/>
        <v>-5.7686666666666611</v>
      </c>
      <c r="AC1121" s="5">
        <v>18.75866666666667</v>
      </c>
      <c r="AD1121" s="5">
        <v>0</v>
      </c>
      <c r="AE1121" s="5">
        <f t="shared" si="285"/>
        <v>18.75866666666667</v>
      </c>
    </row>
    <row r="1122" spans="1:31" ht="12.75" customHeight="1" x14ac:dyDescent="0.35">
      <c r="A1122" s="17" t="s">
        <v>2670</v>
      </c>
      <c r="B1122" s="17" t="s">
        <v>2671</v>
      </c>
      <c r="C1122" s="17" t="s">
        <v>2672</v>
      </c>
      <c r="D1122" s="18">
        <v>38169</v>
      </c>
      <c r="E1122" s="17" t="s">
        <v>118</v>
      </c>
      <c r="F1122" s="19">
        <v>50</v>
      </c>
      <c r="G1122" s="17">
        <v>31</v>
      </c>
      <c r="H1122" s="17">
        <v>10</v>
      </c>
      <c r="I1122" s="20">
        <f t="shared" si="277"/>
        <v>382</v>
      </c>
      <c r="J1122" s="21">
        <v>1438.43</v>
      </c>
      <c r="K1122" s="18">
        <v>44804</v>
      </c>
      <c r="L1122" s="21">
        <v>522.66999999999996</v>
      </c>
      <c r="M1122" s="21">
        <v>915.76</v>
      </c>
      <c r="N1122" s="21">
        <v>19.18</v>
      </c>
      <c r="O1122" s="21">
        <f t="shared" si="278"/>
        <v>9.59</v>
      </c>
      <c r="P1122" s="21">
        <f t="shared" si="279"/>
        <v>28.77</v>
      </c>
      <c r="Q1122" s="21">
        <f t="shared" si="280"/>
        <v>906.17</v>
      </c>
      <c r="S1122" s="21">
        <f t="shared" si="281"/>
        <v>934.93999999999994</v>
      </c>
      <c r="T1122" s="19">
        <v>40</v>
      </c>
      <c r="U1122" s="19">
        <f t="shared" si="282"/>
        <v>-10</v>
      </c>
      <c r="V1122" s="22">
        <f t="shared" si="283"/>
        <v>-120</v>
      </c>
      <c r="W1122" s="5">
        <f t="shared" si="284"/>
        <v>270</v>
      </c>
      <c r="X1122" s="21">
        <f t="shared" si="286"/>
        <v>3.4627407407407405</v>
      </c>
      <c r="Y1122" s="21">
        <f t="shared" si="287"/>
        <v>41.552888888888887</v>
      </c>
      <c r="Z1122" s="21">
        <f t="shared" si="288"/>
        <v>893.38711111111104</v>
      </c>
      <c r="AA1122" s="21">
        <f t="shared" si="289"/>
        <v>-12.78288888888892</v>
      </c>
      <c r="AC1122" s="5">
        <v>41.552888888888887</v>
      </c>
      <c r="AD1122" s="5">
        <v>0</v>
      </c>
      <c r="AE1122" s="5">
        <f t="shared" si="285"/>
        <v>41.552888888888887</v>
      </c>
    </row>
    <row r="1123" spans="1:31" ht="12.75" customHeight="1" x14ac:dyDescent="0.35">
      <c r="A1123" s="17" t="s">
        <v>2673</v>
      </c>
      <c r="B1123" s="17" t="s">
        <v>2674</v>
      </c>
      <c r="C1123" s="17" t="s">
        <v>2645</v>
      </c>
      <c r="D1123" s="18">
        <v>38200</v>
      </c>
      <c r="E1123" s="17" t="s">
        <v>118</v>
      </c>
      <c r="F1123" s="19">
        <v>50</v>
      </c>
      <c r="G1123" s="17">
        <v>31</v>
      </c>
      <c r="H1123" s="17">
        <v>11</v>
      </c>
      <c r="I1123" s="20">
        <f t="shared" si="277"/>
        <v>383</v>
      </c>
      <c r="J1123" s="21">
        <v>2508.9499999999998</v>
      </c>
      <c r="K1123" s="18">
        <v>44804</v>
      </c>
      <c r="L1123" s="21">
        <v>907.42</v>
      </c>
      <c r="M1123" s="21">
        <v>1601.53</v>
      </c>
      <c r="N1123" s="21">
        <v>33.450000000000003</v>
      </c>
      <c r="O1123" s="21">
        <f t="shared" si="278"/>
        <v>16.725000000000001</v>
      </c>
      <c r="P1123" s="21">
        <f t="shared" si="279"/>
        <v>50.175000000000004</v>
      </c>
      <c r="Q1123" s="21">
        <f t="shared" si="280"/>
        <v>1584.8050000000001</v>
      </c>
      <c r="S1123" s="21">
        <f t="shared" si="281"/>
        <v>1634.98</v>
      </c>
      <c r="T1123" s="19">
        <v>40</v>
      </c>
      <c r="U1123" s="19">
        <f t="shared" si="282"/>
        <v>-10</v>
      </c>
      <c r="V1123" s="22">
        <f t="shared" si="283"/>
        <v>-120</v>
      </c>
      <c r="W1123" s="5">
        <f t="shared" si="284"/>
        <v>271</v>
      </c>
      <c r="X1123" s="21">
        <f t="shared" si="286"/>
        <v>6.0331365313653134</v>
      </c>
      <c r="Y1123" s="21">
        <f t="shared" si="287"/>
        <v>72.397638376383753</v>
      </c>
      <c r="Z1123" s="21">
        <f t="shared" si="288"/>
        <v>1562.5823616236162</v>
      </c>
      <c r="AA1123" s="21">
        <f t="shared" si="289"/>
        <v>-22.222638376383884</v>
      </c>
      <c r="AC1123" s="5">
        <v>72.397638376383753</v>
      </c>
      <c r="AD1123" s="5">
        <v>0</v>
      </c>
      <c r="AE1123" s="5">
        <f t="shared" si="285"/>
        <v>72.397638376383753</v>
      </c>
    </row>
    <row r="1124" spans="1:31" ht="12.75" customHeight="1" x14ac:dyDescent="0.35">
      <c r="A1124" s="17" t="s">
        <v>2675</v>
      </c>
      <c r="B1124" s="17" t="s">
        <v>2676</v>
      </c>
      <c r="C1124" s="17" t="s">
        <v>2645</v>
      </c>
      <c r="D1124" s="18">
        <v>38231</v>
      </c>
      <c r="E1124" s="17" t="s">
        <v>118</v>
      </c>
      <c r="F1124" s="19">
        <v>50</v>
      </c>
      <c r="G1124" s="17">
        <v>32</v>
      </c>
      <c r="H1124" s="17">
        <v>0</v>
      </c>
      <c r="I1124" s="20">
        <f t="shared" si="277"/>
        <v>384</v>
      </c>
      <c r="J1124" s="21">
        <v>1974.55</v>
      </c>
      <c r="K1124" s="18">
        <v>44804</v>
      </c>
      <c r="L1124" s="21">
        <v>710.64</v>
      </c>
      <c r="M1124" s="21">
        <v>1263.9100000000001</v>
      </c>
      <c r="N1124" s="21">
        <v>26.32</v>
      </c>
      <c r="O1124" s="21">
        <f t="shared" si="278"/>
        <v>13.16</v>
      </c>
      <c r="P1124" s="21">
        <f t="shared" si="279"/>
        <v>39.480000000000004</v>
      </c>
      <c r="Q1124" s="21">
        <f t="shared" si="280"/>
        <v>1250.75</v>
      </c>
      <c r="S1124" s="21">
        <f t="shared" si="281"/>
        <v>1290.23</v>
      </c>
      <c r="T1124" s="19">
        <v>40</v>
      </c>
      <c r="U1124" s="19">
        <f t="shared" si="282"/>
        <v>-10</v>
      </c>
      <c r="V1124" s="22">
        <f t="shared" si="283"/>
        <v>-120</v>
      </c>
      <c r="W1124" s="5">
        <f t="shared" si="284"/>
        <v>272</v>
      </c>
      <c r="X1124" s="21">
        <f t="shared" si="286"/>
        <v>4.7434926470588232</v>
      </c>
      <c r="Y1124" s="21">
        <f t="shared" si="287"/>
        <v>56.921911764705882</v>
      </c>
      <c r="Z1124" s="21">
        <f t="shared" si="288"/>
        <v>1233.3080882352942</v>
      </c>
      <c r="AA1124" s="21">
        <f t="shared" si="289"/>
        <v>-17.441911764705765</v>
      </c>
      <c r="AC1124" s="5">
        <v>56.921911764705882</v>
      </c>
      <c r="AD1124" s="5">
        <v>0</v>
      </c>
      <c r="AE1124" s="5">
        <f t="shared" si="285"/>
        <v>56.921911764705882</v>
      </c>
    </row>
    <row r="1125" spans="1:31" ht="12.75" customHeight="1" x14ac:dyDescent="0.35">
      <c r="A1125" s="17" t="s">
        <v>2677</v>
      </c>
      <c r="B1125" s="17" t="s">
        <v>2678</v>
      </c>
      <c r="C1125" s="17" t="s">
        <v>2645</v>
      </c>
      <c r="D1125" s="18">
        <v>38261</v>
      </c>
      <c r="E1125" s="17" t="s">
        <v>118</v>
      </c>
      <c r="F1125" s="19">
        <v>50</v>
      </c>
      <c r="G1125" s="17">
        <v>32</v>
      </c>
      <c r="H1125" s="17">
        <v>1</v>
      </c>
      <c r="I1125" s="20">
        <f t="shared" si="277"/>
        <v>385</v>
      </c>
      <c r="J1125" s="21">
        <v>1292.8800000000001</v>
      </c>
      <c r="K1125" s="18">
        <v>44804</v>
      </c>
      <c r="L1125" s="21">
        <v>463.34</v>
      </c>
      <c r="M1125" s="21">
        <v>829.54</v>
      </c>
      <c r="N1125" s="21">
        <v>17.239999999999998</v>
      </c>
      <c r="O1125" s="21">
        <f t="shared" si="278"/>
        <v>8.6199999999999992</v>
      </c>
      <c r="P1125" s="21">
        <f t="shared" si="279"/>
        <v>25.86</v>
      </c>
      <c r="Q1125" s="21">
        <f t="shared" si="280"/>
        <v>820.92</v>
      </c>
      <c r="S1125" s="21">
        <f t="shared" si="281"/>
        <v>846.78</v>
      </c>
      <c r="T1125" s="19">
        <v>40</v>
      </c>
      <c r="U1125" s="19">
        <f t="shared" si="282"/>
        <v>-10</v>
      </c>
      <c r="V1125" s="22">
        <f t="shared" si="283"/>
        <v>-120</v>
      </c>
      <c r="W1125" s="5">
        <f t="shared" si="284"/>
        <v>273</v>
      </c>
      <c r="X1125" s="21">
        <f t="shared" si="286"/>
        <v>3.1017582417582417</v>
      </c>
      <c r="Y1125" s="21">
        <f t="shared" si="287"/>
        <v>37.221098901098898</v>
      </c>
      <c r="Z1125" s="21">
        <f t="shared" si="288"/>
        <v>809.55890109890106</v>
      </c>
      <c r="AA1125" s="21">
        <f t="shared" si="289"/>
        <v>-11.361098901098899</v>
      </c>
      <c r="AC1125" s="5">
        <v>37.221098901098898</v>
      </c>
      <c r="AD1125" s="5">
        <v>0</v>
      </c>
      <c r="AE1125" s="5">
        <f t="shared" si="285"/>
        <v>37.221098901098898</v>
      </c>
    </row>
    <row r="1126" spans="1:31" ht="12.75" customHeight="1" x14ac:dyDescent="0.35">
      <c r="A1126" s="17" t="s">
        <v>2679</v>
      </c>
      <c r="B1126" s="17" t="s">
        <v>2680</v>
      </c>
      <c r="C1126" s="17" t="s">
        <v>2645</v>
      </c>
      <c r="D1126" s="18">
        <v>38292</v>
      </c>
      <c r="E1126" s="17" t="s">
        <v>118</v>
      </c>
      <c r="F1126" s="19">
        <v>50</v>
      </c>
      <c r="G1126" s="17">
        <v>32</v>
      </c>
      <c r="H1126" s="17">
        <v>2</v>
      </c>
      <c r="I1126" s="20">
        <f t="shared" si="277"/>
        <v>386</v>
      </c>
      <c r="J1126" s="21">
        <v>519.46</v>
      </c>
      <c r="K1126" s="18">
        <v>44804</v>
      </c>
      <c r="L1126" s="21">
        <v>185.29</v>
      </c>
      <c r="M1126" s="21">
        <v>334.17</v>
      </c>
      <c r="N1126" s="21">
        <v>6.92</v>
      </c>
      <c r="O1126" s="21">
        <f t="shared" si="278"/>
        <v>3.46</v>
      </c>
      <c r="P1126" s="21">
        <f t="shared" si="279"/>
        <v>10.379999999999999</v>
      </c>
      <c r="Q1126" s="21">
        <f t="shared" si="280"/>
        <v>330.71000000000004</v>
      </c>
      <c r="S1126" s="21">
        <f t="shared" si="281"/>
        <v>341.09000000000003</v>
      </c>
      <c r="T1126" s="19">
        <v>40</v>
      </c>
      <c r="U1126" s="19">
        <f t="shared" si="282"/>
        <v>-10</v>
      </c>
      <c r="V1126" s="22">
        <f t="shared" si="283"/>
        <v>-120</v>
      </c>
      <c r="W1126" s="5">
        <f t="shared" si="284"/>
        <v>274</v>
      </c>
      <c r="X1126" s="21">
        <f t="shared" si="286"/>
        <v>1.2448540145985403</v>
      </c>
      <c r="Y1126" s="21">
        <f t="shared" si="287"/>
        <v>14.938248175182483</v>
      </c>
      <c r="Z1126" s="21">
        <f t="shared" si="288"/>
        <v>326.15175182481755</v>
      </c>
      <c r="AA1126" s="21">
        <f t="shared" si="289"/>
        <v>-4.5582481751824844</v>
      </c>
      <c r="AC1126" s="5">
        <v>14.938248175182483</v>
      </c>
      <c r="AD1126" s="5">
        <v>0</v>
      </c>
      <c r="AE1126" s="5">
        <f t="shared" si="285"/>
        <v>14.938248175182483</v>
      </c>
    </row>
    <row r="1127" spans="1:31" ht="12.75" customHeight="1" x14ac:dyDescent="0.35">
      <c r="A1127" s="17" t="s">
        <v>2681</v>
      </c>
      <c r="B1127" s="17" t="s">
        <v>2682</v>
      </c>
      <c r="C1127" s="17" t="s">
        <v>2645</v>
      </c>
      <c r="D1127" s="18">
        <v>38322</v>
      </c>
      <c r="E1127" s="17" t="s">
        <v>118</v>
      </c>
      <c r="F1127" s="19">
        <v>50</v>
      </c>
      <c r="G1127" s="17">
        <v>32</v>
      </c>
      <c r="H1127" s="17">
        <v>3</v>
      </c>
      <c r="I1127" s="20">
        <f t="shared" si="277"/>
        <v>387</v>
      </c>
      <c r="J1127" s="21">
        <v>1710.5</v>
      </c>
      <c r="K1127" s="18">
        <v>44804</v>
      </c>
      <c r="L1127" s="21">
        <v>607.22</v>
      </c>
      <c r="M1127" s="21">
        <v>1103.28</v>
      </c>
      <c r="N1127" s="21">
        <v>22.8</v>
      </c>
      <c r="O1127" s="21">
        <f t="shared" si="278"/>
        <v>11.4</v>
      </c>
      <c r="P1127" s="21">
        <f t="shared" si="279"/>
        <v>34.200000000000003</v>
      </c>
      <c r="Q1127" s="21">
        <f t="shared" si="280"/>
        <v>1091.8799999999999</v>
      </c>
      <c r="S1127" s="21">
        <f t="shared" si="281"/>
        <v>1126.08</v>
      </c>
      <c r="T1127" s="19">
        <v>40</v>
      </c>
      <c r="U1127" s="19">
        <f t="shared" si="282"/>
        <v>-10</v>
      </c>
      <c r="V1127" s="22">
        <f t="shared" si="283"/>
        <v>-120</v>
      </c>
      <c r="W1127" s="5">
        <f t="shared" si="284"/>
        <v>275</v>
      </c>
      <c r="X1127" s="21">
        <f t="shared" si="286"/>
        <v>4.0948363636363636</v>
      </c>
      <c r="Y1127" s="21">
        <f t="shared" si="287"/>
        <v>49.13803636363636</v>
      </c>
      <c r="Z1127" s="21">
        <f t="shared" si="288"/>
        <v>1076.9419636363637</v>
      </c>
      <c r="AA1127" s="21">
        <f t="shared" si="289"/>
        <v>-14.938036363636229</v>
      </c>
      <c r="AC1127" s="5">
        <v>49.13803636363636</v>
      </c>
      <c r="AD1127" s="5">
        <v>0</v>
      </c>
      <c r="AE1127" s="5">
        <f t="shared" si="285"/>
        <v>49.13803636363636</v>
      </c>
    </row>
    <row r="1128" spans="1:31" ht="12.75" customHeight="1" x14ac:dyDescent="0.35">
      <c r="A1128" s="17" t="s">
        <v>2683</v>
      </c>
      <c r="B1128" s="17" t="s">
        <v>2684</v>
      </c>
      <c r="C1128" s="17" t="s">
        <v>2685</v>
      </c>
      <c r="D1128" s="18">
        <v>38353</v>
      </c>
      <c r="E1128" s="17" t="s">
        <v>118</v>
      </c>
      <c r="F1128" s="19">
        <v>50</v>
      </c>
      <c r="G1128" s="17">
        <v>32</v>
      </c>
      <c r="H1128" s="17">
        <v>4</v>
      </c>
      <c r="I1128" s="20">
        <f t="shared" si="277"/>
        <v>388</v>
      </c>
      <c r="J1128" s="21">
        <v>20.59</v>
      </c>
      <c r="K1128" s="18">
        <v>44804</v>
      </c>
      <c r="L1128" s="21">
        <v>7.24</v>
      </c>
      <c r="M1128" s="21">
        <v>13.35</v>
      </c>
      <c r="N1128" s="21">
        <v>0.27</v>
      </c>
      <c r="O1128" s="21">
        <f t="shared" si="278"/>
        <v>0.13500000000000001</v>
      </c>
      <c r="P1128" s="21">
        <f t="shared" si="279"/>
        <v>0.40500000000000003</v>
      </c>
      <c r="Q1128" s="21">
        <f t="shared" si="280"/>
        <v>13.215</v>
      </c>
      <c r="S1128" s="21">
        <f t="shared" si="281"/>
        <v>13.62</v>
      </c>
      <c r="T1128" s="19">
        <v>40</v>
      </c>
      <c r="U1128" s="19">
        <f t="shared" si="282"/>
        <v>-10</v>
      </c>
      <c r="V1128" s="22">
        <f t="shared" si="283"/>
        <v>-120</v>
      </c>
      <c r="W1128" s="5">
        <f t="shared" si="284"/>
        <v>276</v>
      </c>
      <c r="X1128" s="21">
        <f t="shared" si="286"/>
        <v>4.9347826086956516E-2</v>
      </c>
      <c r="Y1128" s="21">
        <f t="shared" si="287"/>
        <v>0.59217391304347822</v>
      </c>
      <c r="Z1128" s="21">
        <f t="shared" si="288"/>
        <v>13.027826086956521</v>
      </c>
      <c r="AA1128" s="21">
        <f t="shared" si="289"/>
        <v>-0.18717391304347863</v>
      </c>
      <c r="AC1128" s="5">
        <v>0.59217391304347822</v>
      </c>
      <c r="AD1128" s="5">
        <v>0</v>
      </c>
      <c r="AE1128" s="5">
        <f t="shared" si="285"/>
        <v>0.59217391304347822</v>
      </c>
    </row>
    <row r="1129" spans="1:31" ht="12.75" customHeight="1" x14ac:dyDescent="0.35">
      <c r="A1129" s="17" t="s">
        <v>2686</v>
      </c>
      <c r="B1129" s="17" t="s">
        <v>2687</v>
      </c>
      <c r="C1129" s="17" t="s">
        <v>2645</v>
      </c>
      <c r="D1129" s="18">
        <v>38353</v>
      </c>
      <c r="E1129" s="17" t="s">
        <v>118</v>
      </c>
      <c r="F1129" s="19">
        <v>50</v>
      </c>
      <c r="G1129" s="17">
        <v>32</v>
      </c>
      <c r="H1129" s="17">
        <v>4</v>
      </c>
      <c r="I1129" s="20">
        <f t="shared" si="277"/>
        <v>388</v>
      </c>
      <c r="J1129" s="21">
        <v>886.78</v>
      </c>
      <c r="K1129" s="18">
        <v>44804</v>
      </c>
      <c r="L1129" s="21">
        <v>313.41000000000003</v>
      </c>
      <c r="M1129" s="21">
        <v>573.37</v>
      </c>
      <c r="N1129" s="21">
        <v>11.82</v>
      </c>
      <c r="O1129" s="21">
        <f t="shared" si="278"/>
        <v>5.91</v>
      </c>
      <c r="P1129" s="21">
        <f t="shared" si="279"/>
        <v>17.73</v>
      </c>
      <c r="Q1129" s="21">
        <f t="shared" si="280"/>
        <v>567.46</v>
      </c>
      <c r="S1129" s="21">
        <f t="shared" si="281"/>
        <v>585.19000000000005</v>
      </c>
      <c r="T1129" s="19">
        <v>40</v>
      </c>
      <c r="U1129" s="19">
        <f t="shared" si="282"/>
        <v>-10</v>
      </c>
      <c r="V1129" s="22">
        <f t="shared" si="283"/>
        <v>-120</v>
      </c>
      <c r="W1129" s="5">
        <f t="shared" si="284"/>
        <v>276</v>
      </c>
      <c r="X1129" s="21">
        <f t="shared" si="286"/>
        <v>2.1202536231884062</v>
      </c>
      <c r="Y1129" s="21">
        <f t="shared" si="287"/>
        <v>25.443043478260876</v>
      </c>
      <c r="Z1129" s="21">
        <f t="shared" si="288"/>
        <v>559.74695652173921</v>
      </c>
      <c r="AA1129" s="21">
        <f t="shared" si="289"/>
        <v>-7.713043478260829</v>
      </c>
      <c r="AC1129" s="5">
        <v>25.443043478260876</v>
      </c>
      <c r="AD1129" s="5">
        <v>0</v>
      </c>
      <c r="AE1129" s="5">
        <f t="shared" si="285"/>
        <v>25.443043478260876</v>
      </c>
    </row>
    <row r="1130" spans="1:31" ht="12.75" customHeight="1" x14ac:dyDescent="0.35">
      <c r="A1130" s="17" t="s">
        <v>2688</v>
      </c>
      <c r="B1130" s="17" t="s">
        <v>2689</v>
      </c>
      <c r="C1130" s="17" t="s">
        <v>2645</v>
      </c>
      <c r="D1130" s="18">
        <v>38384</v>
      </c>
      <c r="E1130" s="17" t="s">
        <v>118</v>
      </c>
      <c r="F1130" s="19">
        <v>50</v>
      </c>
      <c r="G1130" s="17">
        <v>32</v>
      </c>
      <c r="H1130" s="17">
        <v>5</v>
      </c>
      <c r="I1130" s="20">
        <f t="shared" si="277"/>
        <v>389</v>
      </c>
      <c r="J1130" s="21">
        <v>203.44</v>
      </c>
      <c r="K1130" s="18">
        <v>44804</v>
      </c>
      <c r="L1130" s="21">
        <v>71.569999999999993</v>
      </c>
      <c r="M1130" s="21">
        <v>131.87</v>
      </c>
      <c r="N1130" s="21">
        <v>2.71</v>
      </c>
      <c r="O1130" s="21">
        <f t="shared" si="278"/>
        <v>1.355</v>
      </c>
      <c r="P1130" s="21">
        <f t="shared" si="279"/>
        <v>4.0649999999999995</v>
      </c>
      <c r="Q1130" s="21">
        <f t="shared" si="280"/>
        <v>130.51500000000001</v>
      </c>
      <c r="S1130" s="21">
        <f t="shared" si="281"/>
        <v>134.58000000000001</v>
      </c>
      <c r="T1130" s="19">
        <v>40</v>
      </c>
      <c r="U1130" s="19">
        <f t="shared" si="282"/>
        <v>-10</v>
      </c>
      <c r="V1130" s="22">
        <f t="shared" si="283"/>
        <v>-120</v>
      </c>
      <c r="W1130" s="5">
        <f t="shared" si="284"/>
        <v>277</v>
      </c>
      <c r="X1130" s="21">
        <f t="shared" si="286"/>
        <v>0.48584837545126358</v>
      </c>
      <c r="Y1130" s="21">
        <f t="shared" si="287"/>
        <v>5.8301805054151625</v>
      </c>
      <c r="Z1130" s="21">
        <f t="shared" si="288"/>
        <v>128.74981949458484</v>
      </c>
      <c r="AA1130" s="21">
        <f t="shared" si="289"/>
        <v>-1.7651805054151737</v>
      </c>
      <c r="AC1130" s="5">
        <v>5.8301805054151625</v>
      </c>
      <c r="AD1130" s="5">
        <v>0</v>
      </c>
      <c r="AE1130" s="5">
        <f t="shared" si="285"/>
        <v>5.8301805054151625</v>
      </c>
    </row>
    <row r="1131" spans="1:31" ht="12.75" customHeight="1" x14ac:dyDescent="0.35">
      <c r="A1131" s="17" t="s">
        <v>2690</v>
      </c>
      <c r="B1131" s="17" t="s">
        <v>2691</v>
      </c>
      <c r="C1131" s="17" t="s">
        <v>2645</v>
      </c>
      <c r="D1131" s="18">
        <v>38412</v>
      </c>
      <c r="E1131" s="17" t="s">
        <v>118</v>
      </c>
      <c r="F1131" s="19">
        <v>50</v>
      </c>
      <c r="G1131" s="17">
        <v>32</v>
      </c>
      <c r="H1131" s="17">
        <v>6</v>
      </c>
      <c r="I1131" s="20">
        <f t="shared" si="277"/>
        <v>390</v>
      </c>
      <c r="J1131" s="21">
        <v>879.74</v>
      </c>
      <c r="K1131" s="18">
        <v>44804</v>
      </c>
      <c r="L1131" s="21">
        <v>308</v>
      </c>
      <c r="M1131" s="21">
        <v>571.74</v>
      </c>
      <c r="N1131" s="21">
        <v>11.73</v>
      </c>
      <c r="O1131" s="21">
        <f t="shared" si="278"/>
        <v>5.8650000000000002</v>
      </c>
      <c r="P1131" s="21">
        <f t="shared" si="279"/>
        <v>17.594999999999999</v>
      </c>
      <c r="Q1131" s="21">
        <f t="shared" si="280"/>
        <v>565.875</v>
      </c>
      <c r="S1131" s="21">
        <f t="shared" si="281"/>
        <v>583.47</v>
      </c>
      <c r="T1131" s="19">
        <v>40</v>
      </c>
      <c r="U1131" s="19">
        <f t="shared" si="282"/>
        <v>-10</v>
      </c>
      <c r="V1131" s="22">
        <f t="shared" si="283"/>
        <v>-120</v>
      </c>
      <c r="W1131" s="5">
        <f t="shared" si="284"/>
        <v>278</v>
      </c>
      <c r="X1131" s="21">
        <f t="shared" si="286"/>
        <v>2.0988129496402879</v>
      </c>
      <c r="Y1131" s="21">
        <f t="shared" si="287"/>
        <v>25.185755395683454</v>
      </c>
      <c r="Z1131" s="21">
        <f t="shared" si="288"/>
        <v>558.28424460431654</v>
      </c>
      <c r="AA1131" s="21">
        <f t="shared" si="289"/>
        <v>-7.590755395683459</v>
      </c>
      <c r="AC1131" s="5">
        <v>25.185755395683454</v>
      </c>
      <c r="AD1131" s="5">
        <v>0</v>
      </c>
      <c r="AE1131" s="5">
        <f t="shared" si="285"/>
        <v>25.185755395683454</v>
      </c>
    </row>
    <row r="1132" spans="1:31" ht="12.75" customHeight="1" x14ac:dyDescent="0.35">
      <c r="A1132" s="17" t="s">
        <v>2692</v>
      </c>
      <c r="B1132" s="17" t="s">
        <v>2693</v>
      </c>
      <c r="C1132" s="17" t="s">
        <v>2645</v>
      </c>
      <c r="D1132" s="18">
        <v>38443</v>
      </c>
      <c r="E1132" s="17" t="s">
        <v>118</v>
      </c>
      <c r="F1132" s="19">
        <v>50</v>
      </c>
      <c r="G1132" s="17">
        <v>32</v>
      </c>
      <c r="H1132" s="17">
        <v>7</v>
      </c>
      <c r="I1132" s="20">
        <f t="shared" si="277"/>
        <v>391</v>
      </c>
      <c r="J1132" s="21">
        <v>1492.62</v>
      </c>
      <c r="K1132" s="18">
        <v>44804</v>
      </c>
      <c r="L1132" s="21">
        <v>519.9</v>
      </c>
      <c r="M1132" s="21">
        <v>972.72</v>
      </c>
      <c r="N1132" s="21">
        <v>19.899999999999999</v>
      </c>
      <c r="O1132" s="21">
        <f t="shared" si="278"/>
        <v>9.9499999999999993</v>
      </c>
      <c r="P1132" s="21">
        <f t="shared" si="279"/>
        <v>29.849999999999998</v>
      </c>
      <c r="Q1132" s="21">
        <f t="shared" si="280"/>
        <v>962.77</v>
      </c>
      <c r="S1132" s="21">
        <f t="shared" si="281"/>
        <v>992.62</v>
      </c>
      <c r="T1132" s="19">
        <v>40</v>
      </c>
      <c r="U1132" s="19">
        <f t="shared" si="282"/>
        <v>-10</v>
      </c>
      <c r="V1132" s="22">
        <f t="shared" si="283"/>
        <v>-120</v>
      </c>
      <c r="W1132" s="5">
        <f t="shared" si="284"/>
        <v>279</v>
      </c>
      <c r="X1132" s="21">
        <f t="shared" si="286"/>
        <v>3.5577777777777779</v>
      </c>
      <c r="Y1132" s="21">
        <f t="shared" si="287"/>
        <v>42.693333333333335</v>
      </c>
      <c r="Z1132" s="21">
        <f t="shared" si="288"/>
        <v>949.92666666666662</v>
      </c>
      <c r="AA1132" s="21">
        <f t="shared" si="289"/>
        <v>-12.843333333333362</v>
      </c>
      <c r="AC1132" s="5">
        <v>42.693333333333335</v>
      </c>
      <c r="AD1132" s="5">
        <v>0</v>
      </c>
      <c r="AE1132" s="5">
        <f t="shared" si="285"/>
        <v>42.693333333333335</v>
      </c>
    </row>
    <row r="1133" spans="1:31" ht="12.75" customHeight="1" x14ac:dyDescent="0.35">
      <c r="A1133" s="17" t="s">
        <v>2694</v>
      </c>
      <c r="B1133" s="17" t="s">
        <v>2695</v>
      </c>
      <c r="C1133" s="17" t="s">
        <v>2665</v>
      </c>
      <c r="D1133" s="18">
        <v>38443</v>
      </c>
      <c r="E1133" s="17" t="s">
        <v>118</v>
      </c>
      <c r="F1133" s="19">
        <v>50</v>
      </c>
      <c r="G1133" s="17">
        <v>32</v>
      </c>
      <c r="H1133" s="17">
        <v>7</v>
      </c>
      <c r="I1133" s="20">
        <f t="shared" si="277"/>
        <v>391</v>
      </c>
      <c r="J1133" s="21">
        <v>159.07</v>
      </c>
      <c r="K1133" s="18">
        <v>44804</v>
      </c>
      <c r="L1133" s="21">
        <v>55.4</v>
      </c>
      <c r="M1133" s="21">
        <v>103.67</v>
      </c>
      <c r="N1133" s="21">
        <v>2.12</v>
      </c>
      <c r="O1133" s="21">
        <f t="shared" si="278"/>
        <v>1.06</v>
      </c>
      <c r="P1133" s="21">
        <f t="shared" si="279"/>
        <v>3.18</v>
      </c>
      <c r="Q1133" s="21">
        <f t="shared" si="280"/>
        <v>102.61</v>
      </c>
      <c r="S1133" s="21">
        <f t="shared" si="281"/>
        <v>105.79</v>
      </c>
      <c r="T1133" s="19">
        <v>40</v>
      </c>
      <c r="U1133" s="19">
        <f t="shared" si="282"/>
        <v>-10</v>
      </c>
      <c r="V1133" s="22">
        <f t="shared" si="283"/>
        <v>-120</v>
      </c>
      <c r="W1133" s="5">
        <f t="shared" si="284"/>
        <v>279</v>
      </c>
      <c r="X1133" s="21">
        <f t="shared" si="286"/>
        <v>0.37917562724014336</v>
      </c>
      <c r="Y1133" s="21">
        <f t="shared" si="287"/>
        <v>4.5501075268817202</v>
      </c>
      <c r="Z1133" s="21">
        <f t="shared" si="288"/>
        <v>101.23989247311829</v>
      </c>
      <c r="AA1133" s="21">
        <f t="shared" si="289"/>
        <v>-1.3701075268817107</v>
      </c>
      <c r="AC1133" s="5">
        <v>4.5501075268817202</v>
      </c>
      <c r="AD1133" s="5">
        <v>0</v>
      </c>
      <c r="AE1133" s="5">
        <f t="shared" si="285"/>
        <v>4.5501075268817202</v>
      </c>
    </row>
    <row r="1134" spans="1:31" ht="12.75" customHeight="1" x14ac:dyDescent="0.35">
      <c r="A1134" s="17" t="s">
        <v>2696</v>
      </c>
      <c r="B1134" s="17" t="s">
        <v>2697</v>
      </c>
      <c r="C1134" s="17" t="s">
        <v>2645</v>
      </c>
      <c r="D1134" s="18">
        <v>38473</v>
      </c>
      <c r="E1134" s="17" t="s">
        <v>118</v>
      </c>
      <c r="F1134" s="19">
        <v>50</v>
      </c>
      <c r="G1134" s="17">
        <v>32</v>
      </c>
      <c r="H1134" s="17">
        <v>8</v>
      </c>
      <c r="I1134" s="20">
        <f t="shared" si="277"/>
        <v>392</v>
      </c>
      <c r="J1134" s="21">
        <v>1133.6099999999999</v>
      </c>
      <c r="K1134" s="18">
        <v>44804</v>
      </c>
      <c r="L1134" s="21">
        <v>392.96</v>
      </c>
      <c r="M1134" s="21">
        <v>740.65</v>
      </c>
      <c r="N1134" s="21">
        <v>15.11</v>
      </c>
      <c r="O1134" s="21">
        <f t="shared" si="278"/>
        <v>7.5549999999999997</v>
      </c>
      <c r="P1134" s="21">
        <f t="shared" si="279"/>
        <v>22.664999999999999</v>
      </c>
      <c r="Q1134" s="21">
        <f t="shared" si="280"/>
        <v>733.09500000000003</v>
      </c>
      <c r="S1134" s="21">
        <f t="shared" si="281"/>
        <v>755.76</v>
      </c>
      <c r="T1134" s="19">
        <v>40</v>
      </c>
      <c r="U1134" s="19">
        <f t="shared" si="282"/>
        <v>-10</v>
      </c>
      <c r="V1134" s="22">
        <f t="shared" si="283"/>
        <v>-120</v>
      </c>
      <c r="W1134" s="5">
        <f t="shared" si="284"/>
        <v>280</v>
      </c>
      <c r="X1134" s="21">
        <f t="shared" si="286"/>
        <v>2.6991428571428573</v>
      </c>
      <c r="Y1134" s="21">
        <f t="shared" si="287"/>
        <v>32.389714285714291</v>
      </c>
      <c r="Z1134" s="21">
        <f t="shared" si="288"/>
        <v>723.37028571428573</v>
      </c>
      <c r="AA1134" s="21">
        <f t="shared" si="289"/>
        <v>-9.724714285714299</v>
      </c>
      <c r="AC1134" s="5">
        <v>32.389714285714291</v>
      </c>
      <c r="AD1134" s="5">
        <v>0</v>
      </c>
      <c r="AE1134" s="5">
        <f t="shared" si="285"/>
        <v>32.389714285714291</v>
      </c>
    </row>
    <row r="1135" spans="1:31" ht="12.75" customHeight="1" x14ac:dyDescent="0.35">
      <c r="A1135" s="17" t="s">
        <v>2698</v>
      </c>
      <c r="B1135" s="17" t="s">
        <v>2699</v>
      </c>
      <c r="C1135" s="17" t="s">
        <v>2645</v>
      </c>
      <c r="D1135" s="18">
        <v>38504</v>
      </c>
      <c r="E1135" s="17" t="s">
        <v>118</v>
      </c>
      <c r="F1135" s="19">
        <v>50</v>
      </c>
      <c r="G1135" s="17">
        <v>32</v>
      </c>
      <c r="H1135" s="17">
        <v>9</v>
      </c>
      <c r="I1135" s="20">
        <f t="shared" si="277"/>
        <v>393</v>
      </c>
      <c r="J1135" s="21">
        <v>891.77</v>
      </c>
      <c r="K1135" s="18">
        <v>44804</v>
      </c>
      <c r="L1135" s="21">
        <v>307.74</v>
      </c>
      <c r="M1135" s="21">
        <v>584.03</v>
      </c>
      <c r="N1135" s="21">
        <v>11.89</v>
      </c>
      <c r="O1135" s="21">
        <f t="shared" si="278"/>
        <v>5.9450000000000003</v>
      </c>
      <c r="P1135" s="21">
        <f t="shared" si="279"/>
        <v>17.835000000000001</v>
      </c>
      <c r="Q1135" s="21">
        <f t="shared" si="280"/>
        <v>578.08499999999992</v>
      </c>
      <c r="S1135" s="21">
        <f t="shared" si="281"/>
        <v>595.91999999999996</v>
      </c>
      <c r="T1135" s="19">
        <v>40</v>
      </c>
      <c r="U1135" s="19">
        <f t="shared" si="282"/>
        <v>-10</v>
      </c>
      <c r="V1135" s="22">
        <f t="shared" si="283"/>
        <v>-120</v>
      </c>
      <c r="W1135" s="5">
        <f t="shared" si="284"/>
        <v>281</v>
      </c>
      <c r="X1135" s="21">
        <f t="shared" si="286"/>
        <v>2.120711743772242</v>
      </c>
      <c r="Y1135" s="21">
        <f t="shared" si="287"/>
        <v>25.448540925266904</v>
      </c>
      <c r="Z1135" s="21">
        <f t="shared" si="288"/>
        <v>570.47145907473305</v>
      </c>
      <c r="AA1135" s="21">
        <f t="shared" si="289"/>
        <v>-7.6135409252668751</v>
      </c>
      <c r="AC1135" s="5">
        <v>25.448540925266904</v>
      </c>
      <c r="AD1135" s="5">
        <v>0</v>
      </c>
      <c r="AE1135" s="5">
        <f t="shared" si="285"/>
        <v>25.448540925266904</v>
      </c>
    </row>
    <row r="1136" spans="1:31" ht="12.75" customHeight="1" x14ac:dyDescent="0.35">
      <c r="A1136" s="17" t="s">
        <v>2700</v>
      </c>
      <c r="B1136" s="17" t="s">
        <v>2701</v>
      </c>
      <c r="C1136" s="17" t="s">
        <v>2645</v>
      </c>
      <c r="D1136" s="18">
        <v>38534</v>
      </c>
      <c r="E1136" s="17" t="s">
        <v>118</v>
      </c>
      <c r="F1136" s="19">
        <v>50</v>
      </c>
      <c r="G1136" s="17">
        <v>32</v>
      </c>
      <c r="H1136" s="17">
        <v>10</v>
      </c>
      <c r="I1136" s="20">
        <f t="shared" si="277"/>
        <v>394</v>
      </c>
      <c r="J1136" s="21">
        <v>3642.07</v>
      </c>
      <c r="K1136" s="18">
        <v>44804</v>
      </c>
      <c r="L1136" s="21">
        <v>1250.42</v>
      </c>
      <c r="M1136" s="21">
        <v>2391.65</v>
      </c>
      <c r="N1136" s="21">
        <v>48.56</v>
      </c>
      <c r="O1136" s="21">
        <f t="shared" si="278"/>
        <v>24.28</v>
      </c>
      <c r="P1136" s="21">
        <f t="shared" si="279"/>
        <v>72.84</v>
      </c>
      <c r="Q1136" s="21">
        <f t="shared" si="280"/>
        <v>2367.37</v>
      </c>
      <c r="S1136" s="21">
        <f t="shared" si="281"/>
        <v>2440.21</v>
      </c>
      <c r="T1136" s="19">
        <v>40</v>
      </c>
      <c r="U1136" s="19">
        <f t="shared" si="282"/>
        <v>-10</v>
      </c>
      <c r="V1136" s="22">
        <f t="shared" si="283"/>
        <v>-120</v>
      </c>
      <c r="W1136" s="5">
        <f t="shared" si="284"/>
        <v>282</v>
      </c>
      <c r="X1136" s="21">
        <f t="shared" si="286"/>
        <v>8.6532269503546093</v>
      </c>
      <c r="Y1136" s="21">
        <f t="shared" si="287"/>
        <v>103.83872340425532</v>
      </c>
      <c r="Z1136" s="21">
        <f t="shared" si="288"/>
        <v>2336.3712765957448</v>
      </c>
      <c r="AA1136" s="21">
        <f t="shared" si="289"/>
        <v>-30.998723404255088</v>
      </c>
      <c r="AC1136" s="5">
        <v>103.83872340425532</v>
      </c>
      <c r="AD1136" s="5">
        <v>0</v>
      </c>
      <c r="AE1136" s="5">
        <f t="shared" si="285"/>
        <v>103.83872340425532</v>
      </c>
    </row>
    <row r="1137" spans="1:31" ht="12.75" customHeight="1" x14ac:dyDescent="0.35">
      <c r="A1137" s="17" t="s">
        <v>2702</v>
      </c>
      <c r="B1137" s="17" t="s">
        <v>2703</v>
      </c>
      <c r="C1137" s="17" t="s">
        <v>2645</v>
      </c>
      <c r="D1137" s="18">
        <v>38565</v>
      </c>
      <c r="E1137" s="17" t="s">
        <v>118</v>
      </c>
      <c r="F1137" s="19">
        <v>50</v>
      </c>
      <c r="G1137" s="17">
        <v>32</v>
      </c>
      <c r="H1137" s="17">
        <v>11</v>
      </c>
      <c r="I1137" s="20">
        <f t="shared" si="277"/>
        <v>395</v>
      </c>
      <c r="J1137" s="21">
        <v>1701.32</v>
      </c>
      <c r="K1137" s="18">
        <v>44804</v>
      </c>
      <c r="L1137" s="21">
        <v>581.35</v>
      </c>
      <c r="M1137" s="21">
        <v>1119.97</v>
      </c>
      <c r="N1137" s="21">
        <v>22.68</v>
      </c>
      <c r="O1137" s="21">
        <f t="shared" si="278"/>
        <v>11.34</v>
      </c>
      <c r="P1137" s="21">
        <f t="shared" si="279"/>
        <v>34.019999999999996</v>
      </c>
      <c r="Q1137" s="21">
        <f t="shared" si="280"/>
        <v>1108.6300000000001</v>
      </c>
      <c r="S1137" s="21">
        <f t="shared" si="281"/>
        <v>1142.6500000000001</v>
      </c>
      <c r="T1137" s="19">
        <v>40</v>
      </c>
      <c r="U1137" s="19">
        <f t="shared" si="282"/>
        <v>-10</v>
      </c>
      <c r="V1137" s="22">
        <f t="shared" si="283"/>
        <v>-120</v>
      </c>
      <c r="W1137" s="5">
        <f t="shared" si="284"/>
        <v>283</v>
      </c>
      <c r="X1137" s="21">
        <f t="shared" si="286"/>
        <v>4.0376325088339229</v>
      </c>
      <c r="Y1137" s="21">
        <f t="shared" si="287"/>
        <v>48.451590106007075</v>
      </c>
      <c r="Z1137" s="21">
        <f t="shared" si="288"/>
        <v>1094.1984098939929</v>
      </c>
      <c r="AA1137" s="21">
        <f t="shared" si="289"/>
        <v>-14.431590106007206</v>
      </c>
      <c r="AC1137" s="5">
        <v>48.451590106007075</v>
      </c>
      <c r="AD1137" s="5">
        <v>0</v>
      </c>
      <c r="AE1137" s="5">
        <f t="shared" si="285"/>
        <v>48.451590106007075</v>
      </c>
    </row>
    <row r="1138" spans="1:31" ht="12.75" customHeight="1" x14ac:dyDescent="0.35">
      <c r="A1138" s="17" t="s">
        <v>2704</v>
      </c>
      <c r="B1138" s="17" t="s">
        <v>2705</v>
      </c>
      <c r="C1138" s="17" t="s">
        <v>2645</v>
      </c>
      <c r="D1138" s="18">
        <v>38596</v>
      </c>
      <c r="E1138" s="17" t="s">
        <v>118</v>
      </c>
      <c r="F1138" s="19">
        <v>50</v>
      </c>
      <c r="G1138" s="17">
        <v>33</v>
      </c>
      <c r="H1138" s="17">
        <v>0</v>
      </c>
      <c r="I1138" s="20">
        <f t="shared" si="277"/>
        <v>396</v>
      </c>
      <c r="J1138" s="21">
        <v>437.06</v>
      </c>
      <c r="K1138" s="18">
        <v>44804</v>
      </c>
      <c r="L1138" s="21">
        <v>148.58000000000001</v>
      </c>
      <c r="M1138" s="21">
        <v>288.48</v>
      </c>
      <c r="N1138" s="21">
        <v>5.82</v>
      </c>
      <c r="O1138" s="21">
        <f t="shared" si="278"/>
        <v>2.91</v>
      </c>
      <c r="P1138" s="21">
        <f t="shared" si="279"/>
        <v>8.73</v>
      </c>
      <c r="Q1138" s="21">
        <f t="shared" si="280"/>
        <v>285.57</v>
      </c>
      <c r="S1138" s="21">
        <f t="shared" si="281"/>
        <v>294.3</v>
      </c>
      <c r="T1138" s="19">
        <v>40</v>
      </c>
      <c r="U1138" s="19">
        <f t="shared" si="282"/>
        <v>-10</v>
      </c>
      <c r="V1138" s="22">
        <f t="shared" si="283"/>
        <v>-120</v>
      </c>
      <c r="W1138" s="5">
        <f t="shared" si="284"/>
        <v>284</v>
      </c>
      <c r="X1138" s="21">
        <f t="shared" si="286"/>
        <v>1.0362676056338029</v>
      </c>
      <c r="Y1138" s="21">
        <f t="shared" si="287"/>
        <v>12.435211267605634</v>
      </c>
      <c r="Z1138" s="21">
        <f t="shared" si="288"/>
        <v>281.8647887323944</v>
      </c>
      <c r="AA1138" s="21">
        <f t="shared" si="289"/>
        <v>-3.7052112676055913</v>
      </c>
      <c r="AC1138" s="5">
        <v>12.435211267605634</v>
      </c>
      <c r="AD1138" s="5">
        <v>0</v>
      </c>
      <c r="AE1138" s="5">
        <f t="shared" si="285"/>
        <v>12.435211267605634</v>
      </c>
    </row>
    <row r="1139" spans="1:31" ht="12.75" customHeight="1" x14ac:dyDescent="0.35">
      <c r="A1139" s="17" t="s">
        <v>2706</v>
      </c>
      <c r="B1139" s="17" t="s">
        <v>2707</v>
      </c>
      <c r="C1139" s="17" t="s">
        <v>2708</v>
      </c>
      <c r="D1139" s="18">
        <v>38626</v>
      </c>
      <c r="E1139" s="17" t="s">
        <v>118</v>
      </c>
      <c r="F1139" s="19">
        <v>50</v>
      </c>
      <c r="G1139" s="17">
        <v>33</v>
      </c>
      <c r="H1139" s="17">
        <v>1</v>
      </c>
      <c r="I1139" s="20">
        <f t="shared" si="277"/>
        <v>397</v>
      </c>
      <c r="J1139" s="21">
        <v>91.78</v>
      </c>
      <c r="K1139" s="18">
        <v>44804</v>
      </c>
      <c r="L1139" s="21">
        <v>31.12</v>
      </c>
      <c r="M1139" s="21">
        <v>60.66</v>
      </c>
      <c r="N1139" s="21">
        <v>1.22</v>
      </c>
      <c r="O1139" s="21">
        <f t="shared" si="278"/>
        <v>0.61</v>
      </c>
      <c r="P1139" s="21">
        <f t="shared" si="279"/>
        <v>1.83</v>
      </c>
      <c r="Q1139" s="21">
        <f t="shared" si="280"/>
        <v>60.05</v>
      </c>
      <c r="S1139" s="21">
        <f t="shared" si="281"/>
        <v>61.879999999999995</v>
      </c>
      <c r="T1139" s="19">
        <v>40</v>
      </c>
      <c r="U1139" s="19">
        <f t="shared" si="282"/>
        <v>-10</v>
      </c>
      <c r="V1139" s="22">
        <f t="shared" si="283"/>
        <v>-120</v>
      </c>
      <c r="W1139" s="5">
        <f t="shared" si="284"/>
        <v>285</v>
      </c>
      <c r="X1139" s="21">
        <f t="shared" si="286"/>
        <v>0.21712280701754386</v>
      </c>
      <c r="Y1139" s="21">
        <f t="shared" si="287"/>
        <v>2.6054736842105264</v>
      </c>
      <c r="Z1139" s="21">
        <f t="shared" si="288"/>
        <v>59.274526315789473</v>
      </c>
      <c r="AA1139" s="21">
        <f t="shared" si="289"/>
        <v>-0.77547368421052454</v>
      </c>
      <c r="AC1139" s="5">
        <v>2.6054736842105264</v>
      </c>
      <c r="AD1139" s="5">
        <v>0</v>
      </c>
      <c r="AE1139" s="5">
        <f t="shared" si="285"/>
        <v>2.6054736842105264</v>
      </c>
    </row>
    <row r="1140" spans="1:31" ht="12.75" customHeight="1" x14ac:dyDescent="0.35">
      <c r="A1140" s="17" t="s">
        <v>2709</v>
      </c>
      <c r="B1140" s="17" t="s">
        <v>2710</v>
      </c>
      <c r="C1140" s="17" t="s">
        <v>2711</v>
      </c>
      <c r="D1140" s="18">
        <v>38626</v>
      </c>
      <c r="E1140" s="17" t="s">
        <v>118</v>
      </c>
      <c r="F1140" s="19">
        <v>50</v>
      </c>
      <c r="G1140" s="17">
        <v>33</v>
      </c>
      <c r="H1140" s="17">
        <v>1</v>
      </c>
      <c r="I1140" s="20">
        <f t="shared" si="277"/>
        <v>397</v>
      </c>
      <c r="J1140" s="21">
        <v>158.81</v>
      </c>
      <c r="K1140" s="18">
        <v>44804</v>
      </c>
      <c r="L1140" s="21">
        <v>53.8</v>
      </c>
      <c r="M1140" s="21">
        <v>105.01</v>
      </c>
      <c r="N1140" s="21">
        <v>2.12</v>
      </c>
      <c r="O1140" s="21">
        <f t="shared" si="278"/>
        <v>1.06</v>
      </c>
      <c r="P1140" s="21">
        <f t="shared" si="279"/>
        <v>3.18</v>
      </c>
      <c r="Q1140" s="21">
        <f t="shared" si="280"/>
        <v>103.95</v>
      </c>
      <c r="S1140" s="21">
        <f t="shared" si="281"/>
        <v>107.13000000000001</v>
      </c>
      <c r="T1140" s="19">
        <v>40</v>
      </c>
      <c r="U1140" s="19">
        <f t="shared" si="282"/>
        <v>-10</v>
      </c>
      <c r="V1140" s="22">
        <f t="shared" si="283"/>
        <v>-120</v>
      </c>
      <c r="W1140" s="5">
        <f t="shared" si="284"/>
        <v>285</v>
      </c>
      <c r="X1140" s="21">
        <f t="shared" si="286"/>
        <v>0.37589473684210528</v>
      </c>
      <c r="Y1140" s="21">
        <f t="shared" si="287"/>
        <v>4.5107368421052634</v>
      </c>
      <c r="Z1140" s="21">
        <f t="shared" si="288"/>
        <v>102.61926315789475</v>
      </c>
      <c r="AA1140" s="21">
        <f t="shared" si="289"/>
        <v>-1.330736842105253</v>
      </c>
      <c r="AC1140" s="5">
        <v>4.5107368421052634</v>
      </c>
      <c r="AD1140" s="5">
        <v>0</v>
      </c>
      <c r="AE1140" s="5">
        <f t="shared" si="285"/>
        <v>4.5107368421052634</v>
      </c>
    </row>
    <row r="1141" spans="1:31" ht="12.75" customHeight="1" x14ac:dyDescent="0.35">
      <c r="A1141" s="17" t="s">
        <v>2712</v>
      </c>
      <c r="B1141" s="17" t="s">
        <v>2713</v>
      </c>
      <c r="C1141" s="17" t="s">
        <v>2645</v>
      </c>
      <c r="D1141" s="18">
        <v>38626</v>
      </c>
      <c r="E1141" s="17" t="s">
        <v>118</v>
      </c>
      <c r="F1141" s="19">
        <v>50</v>
      </c>
      <c r="G1141" s="17">
        <v>33</v>
      </c>
      <c r="H1141" s="17">
        <v>1</v>
      </c>
      <c r="I1141" s="20">
        <f t="shared" si="277"/>
        <v>397</v>
      </c>
      <c r="J1141" s="21">
        <v>1306.6199999999999</v>
      </c>
      <c r="K1141" s="18">
        <v>44804</v>
      </c>
      <c r="L1141" s="21">
        <v>442.04</v>
      </c>
      <c r="M1141" s="21">
        <v>864.58</v>
      </c>
      <c r="N1141" s="21">
        <v>17.420000000000002</v>
      </c>
      <c r="O1141" s="21">
        <f t="shared" si="278"/>
        <v>8.7100000000000009</v>
      </c>
      <c r="P1141" s="21">
        <f t="shared" si="279"/>
        <v>26.130000000000003</v>
      </c>
      <c r="Q1141" s="21">
        <f t="shared" si="280"/>
        <v>855.87</v>
      </c>
      <c r="S1141" s="21">
        <f t="shared" si="281"/>
        <v>882</v>
      </c>
      <c r="T1141" s="19">
        <v>40</v>
      </c>
      <c r="U1141" s="19">
        <f t="shared" si="282"/>
        <v>-10</v>
      </c>
      <c r="V1141" s="22">
        <f t="shared" si="283"/>
        <v>-120</v>
      </c>
      <c r="W1141" s="5">
        <f t="shared" si="284"/>
        <v>285</v>
      </c>
      <c r="X1141" s="21">
        <f t="shared" si="286"/>
        <v>3.094736842105263</v>
      </c>
      <c r="Y1141" s="21">
        <f t="shared" si="287"/>
        <v>37.136842105263156</v>
      </c>
      <c r="Z1141" s="21">
        <f t="shared" si="288"/>
        <v>844.86315789473679</v>
      </c>
      <c r="AA1141" s="21">
        <f t="shared" si="289"/>
        <v>-11.006842105263217</v>
      </c>
      <c r="AC1141" s="5">
        <v>37.136842105263156</v>
      </c>
      <c r="AD1141" s="5">
        <v>0</v>
      </c>
      <c r="AE1141" s="5">
        <f t="shared" si="285"/>
        <v>37.136842105263156</v>
      </c>
    </row>
    <row r="1142" spans="1:31" ht="12.75" customHeight="1" x14ac:dyDescent="0.35">
      <c r="A1142" s="17" t="s">
        <v>2714</v>
      </c>
      <c r="B1142" s="17" t="s">
        <v>2715</v>
      </c>
      <c r="C1142" s="17" t="s">
        <v>2716</v>
      </c>
      <c r="D1142" s="18">
        <v>38626</v>
      </c>
      <c r="E1142" s="17" t="s">
        <v>118</v>
      </c>
      <c r="F1142" s="19">
        <v>50</v>
      </c>
      <c r="G1142" s="17">
        <v>33</v>
      </c>
      <c r="H1142" s="17">
        <v>1</v>
      </c>
      <c r="I1142" s="20">
        <f t="shared" si="277"/>
        <v>397</v>
      </c>
      <c r="J1142" s="21">
        <v>-25</v>
      </c>
      <c r="K1142" s="18">
        <v>44804</v>
      </c>
      <c r="L1142" s="21">
        <v>-25</v>
      </c>
      <c r="M1142" s="21">
        <v>0</v>
      </c>
      <c r="N1142" s="21">
        <v>0</v>
      </c>
      <c r="O1142" s="21">
        <f t="shared" si="278"/>
        <v>0</v>
      </c>
      <c r="P1142" s="21">
        <f t="shared" si="279"/>
        <v>0</v>
      </c>
      <c r="Q1142" s="21">
        <f t="shared" si="280"/>
        <v>0</v>
      </c>
      <c r="S1142" s="21">
        <f t="shared" si="281"/>
        <v>0</v>
      </c>
      <c r="T1142" s="19">
        <v>40</v>
      </c>
      <c r="U1142" s="19">
        <f t="shared" si="282"/>
        <v>-10</v>
      </c>
      <c r="V1142" s="22">
        <f t="shared" si="283"/>
        <v>-120</v>
      </c>
      <c r="W1142" s="5">
        <f t="shared" si="284"/>
        <v>285</v>
      </c>
      <c r="X1142" s="21">
        <f t="shared" si="286"/>
        <v>0</v>
      </c>
      <c r="Y1142" s="21">
        <f t="shared" si="287"/>
        <v>0</v>
      </c>
      <c r="Z1142" s="21">
        <f t="shared" si="288"/>
        <v>0</v>
      </c>
      <c r="AA1142" s="21">
        <f t="shared" si="289"/>
        <v>0</v>
      </c>
      <c r="AC1142" s="5">
        <v>0</v>
      </c>
      <c r="AD1142" s="5">
        <v>0</v>
      </c>
      <c r="AE1142" s="5">
        <f t="shared" si="285"/>
        <v>0</v>
      </c>
    </row>
    <row r="1143" spans="1:31" ht="12.75" customHeight="1" x14ac:dyDescent="0.35">
      <c r="A1143" s="17" t="s">
        <v>2717</v>
      </c>
      <c r="B1143" s="17" t="s">
        <v>2718</v>
      </c>
      <c r="C1143" s="17" t="s">
        <v>2645</v>
      </c>
      <c r="D1143" s="18">
        <v>38657</v>
      </c>
      <c r="E1143" s="17" t="s">
        <v>118</v>
      </c>
      <c r="F1143" s="19">
        <v>50</v>
      </c>
      <c r="G1143" s="17">
        <v>33</v>
      </c>
      <c r="H1143" s="17">
        <v>2</v>
      </c>
      <c r="I1143" s="20">
        <f t="shared" si="277"/>
        <v>398</v>
      </c>
      <c r="J1143" s="21">
        <v>496.81</v>
      </c>
      <c r="K1143" s="18">
        <v>44804</v>
      </c>
      <c r="L1143" s="21">
        <v>167.33</v>
      </c>
      <c r="M1143" s="21">
        <v>329.48</v>
      </c>
      <c r="N1143" s="21">
        <v>6.62</v>
      </c>
      <c r="O1143" s="21">
        <f t="shared" si="278"/>
        <v>3.31</v>
      </c>
      <c r="P1143" s="21">
        <f t="shared" si="279"/>
        <v>9.93</v>
      </c>
      <c r="Q1143" s="21">
        <f t="shared" si="280"/>
        <v>326.17</v>
      </c>
      <c r="S1143" s="21">
        <f t="shared" si="281"/>
        <v>336.1</v>
      </c>
      <c r="T1143" s="19">
        <v>40</v>
      </c>
      <c r="U1143" s="19">
        <f t="shared" si="282"/>
        <v>-10</v>
      </c>
      <c r="V1143" s="22">
        <f t="shared" si="283"/>
        <v>-120</v>
      </c>
      <c r="W1143" s="5">
        <f t="shared" si="284"/>
        <v>286</v>
      </c>
      <c r="X1143" s="21">
        <f t="shared" si="286"/>
        <v>1.1751748251748253</v>
      </c>
      <c r="Y1143" s="21">
        <f t="shared" si="287"/>
        <v>14.102097902097903</v>
      </c>
      <c r="Z1143" s="21">
        <f t="shared" si="288"/>
        <v>321.99790209790211</v>
      </c>
      <c r="AA1143" s="21">
        <f t="shared" si="289"/>
        <v>-4.172097902097903</v>
      </c>
      <c r="AC1143" s="5">
        <v>14.102097902097903</v>
      </c>
      <c r="AD1143" s="5">
        <v>0</v>
      </c>
      <c r="AE1143" s="5">
        <f t="shared" si="285"/>
        <v>14.102097902097903</v>
      </c>
    </row>
    <row r="1144" spans="1:31" ht="12.75" customHeight="1" x14ac:dyDescent="0.35">
      <c r="A1144" s="17" t="s">
        <v>2719</v>
      </c>
      <c r="B1144" s="17" t="s">
        <v>2720</v>
      </c>
      <c r="C1144" s="17" t="s">
        <v>2721</v>
      </c>
      <c r="D1144" s="18">
        <v>38657</v>
      </c>
      <c r="E1144" s="17" t="s">
        <v>118</v>
      </c>
      <c r="F1144" s="19">
        <v>50</v>
      </c>
      <c r="G1144" s="17">
        <v>33</v>
      </c>
      <c r="H1144" s="17">
        <v>2</v>
      </c>
      <c r="I1144" s="20">
        <f t="shared" si="277"/>
        <v>398</v>
      </c>
      <c r="J1144" s="21">
        <v>44.45</v>
      </c>
      <c r="K1144" s="18">
        <v>44804</v>
      </c>
      <c r="L1144" s="21">
        <v>14.9</v>
      </c>
      <c r="M1144" s="21">
        <v>29.55</v>
      </c>
      <c r="N1144" s="21">
        <v>0.59</v>
      </c>
      <c r="O1144" s="21">
        <f t="shared" si="278"/>
        <v>0.29499999999999998</v>
      </c>
      <c r="P1144" s="21">
        <f t="shared" si="279"/>
        <v>0.88500000000000001</v>
      </c>
      <c r="Q1144" s="21">
        <f t="shared" si="280"/>
        <v>29.254999999999999</v>
      </c>
      <c r="S1144" s="21">
        <f t="shared" si="281"/>
        <v>30.14</v>
      </c>
      <c r="T1144" s="19">
        <v>40</v>
      </c>
      <c r="U1144" s="19">
        <f t="shared" si="282"/>
        <v>-10</v>
      </c>
      <c r="V1144" s="22">
        <f t="shared" si="283"/>
        <v>-120</v>
      </c>
      <c r="W1144" s="5">
        <f t="shared" si="284"/>
        <v>286</v>
      </c>
      <c r="X1144" s="21">
        <f t="shared" si="286"/>
        <v>0.10538461538461538</v>
      </c>
      <c r="Y1144" s="21">
        <f t="shared" si="287"/>
        <v>1.2646153846153845</v>
      </c>
      <c r="Z1144" s="21">
        <f t="shared" si="288"/>
        <v>28.875384615384615</v>
      </c>
      <c r="AA1144" s="21">
        <f t="shared" si="289"/>
        <v>-0.37961538461538424</v>
      </c>
      <c r="AC1144" s="5">
        <v>1.2646153846153845</v>
      </c>
      <c r="AD1144" s="5">
        <v>0</v>
      </c>
      <c r="AE1144" s="5">
        <f t="shared" si="285"/>
        <v>1.2646153846153845</v>
      </c>
    </row>
    <row r="1145" spans="1:31" ht="12.75" customHeight="1" x14ac:dyDescent="0.35">
      <c r="A1145" s="17" t="s">
        <v>2722</v>
      </c>
      <c r="B1145" s="17" t="s">
        <v>2723</v>
      </c>
      <c r="C1145" s="17" t="s">
        <v>2724</v>
      </c>
      <c r="D1145" s="18">
        <v>38657</v>
      </c>
      <c r="E1145" s="17" t="s">
        <v>118</v>
      </c>
      <c r="F1145" s="19">
        <v>50</v>
      </c>
      <c r="G1145" s="17">
        <v>33</v>
      </c>
      <c r="H1145" s="17">
        <v>2</v>
      </c>
      <c r="I1145" s="20">
        <f t="shared" si="277"/>
        <v>398</v>
      </c>
      <c r="J1145" s="21">
        <v>62.45</v>
      </c>
      <c r="K1145" s="18">
        <v>44804</v>
      </c>
      <c r="L1145" s="21">
        <v>21.04</v>
      </c>
      <c r="M1145" s="21">
        <v>41.41</v>
      </c>
      <c r="N1145" s="21">
        <v>0.83</v>
      </c>
      <c r="O1145" s="21">
        <f t="shared" si="278"/>
        <v>0.41499999999999998</v>
      </c>
      <c r="P1145" s="21">
        <f t="shared" si="279"/>
        <v>1.2449999999999999</v>
      </c>
      <c r="Q1145" s="21">
        <f t="shared" si="280"/>
        <v>40.994999999999997</v>
      </c>
      <c r="S1145" s="21">
        <f t="shared" si="281"/>
        <v>42.239999999999995</v>
      </c>
      <c r="T1145" s="19">
        <v>40</v>
      </c>
      <c r="U1145" s="19">
        <f t="shared" si="282"/>
        <v>-10</v>
      </c>
      <c r="V1145" s="22">
        <f t="shared" si="283"/>
        <v>-120</v>
      </c>
      <c r="W1145" s="5">
        <f t="shared" si="284"/>
        <v>286</v>
      </c>
      <c r="X1145" s="21">
        <f t="shared" si="286"/>
        <v>0.14769230769230768</v>
      </c>
      <c r="Y1145" s="21">
        <f t="shared" si="287"/>
        <v>1.7723076923076921</v>
      </c>
      <c r="Z1145" s="21">
        <f t="shared" si="288"/>
        <v>40.467692307692303</v>
      </c>
      <c r="AA1145" s="21">
        <f t="shared" si="289"/>
        <v>-0.52730769230769425</v>
      </c>
      <c r="AC1145" s="5">
        <v>1.7723076923076921</v>
      </c>
      <c r="AD1145" s="5">
        <v>0</v>
      </c>
      <c r="AE1145" s="5">
        <f t="shared" si="285"/>
        <v>1.7723076923076921</v>
      </c>
    </row>
    <row r="1146" spans="1:31" ht="12.75" customHeight="1" x14ac:dyDescent="0.35">
      <c r="A1146" s="17" t="s">
        <v>2725</v>
      </c>
      <c r="B1146" s="17" t="s">
        <v>2726</v>
      </c>
      <c r="C1146" s="17" t="s">
        <v>2645</v>
      </c>
      <c r="D1146" s="18">
        <v>38687</v>
      </c>
      <c r="E1146" s="17" t="s">
        <v>118</v>
      </c>
      <c r="F1146" s="19">
        <v>50</v>
      </c>
      <c r="G1146" s="17">
        <v>33</v>
      </c>
      <c r="H1146" s="17">
        <v>3</v>
      </c>
      <c r="I1146" s="20">
        <f t="shared" si="277"/>
        <v>399</v>
      </c>
      <c r="J1146" s="21">
        <v>1563.63</v>
      </c>
      <c r="K1146" s="18">
        <v>44804</v>
      </c>
      <c r="L1146" s="21">
        <v>523.78</v>
      </c>
      <c r="M1146" s="21">
        <v>1039.8499999999999</v>
      </c>
      <c r="N1146" s="21">
        <v>20.84</v>
      </c>
      <c r="O1146" s="21">
        <f t="shared" si="278"/>
        <v>10.42</v>
      </c>
      <c r="P1146" s="21">
        <f t="shared" si="279"/>
        <v>31.259999999999998</v>
      </c>
      <c r="Q1146" s="21">
        <f t="shared" si="280"/>
        <v>1029.4299999999998</v>
      </c>
      <c r="S1146" s="21">
        <f t="shared" si="281"/>
        <v>1060.6899999999998</v>
      </c>
      <c r="T1146" s="19">
        <v>40</v>
      </c>
      <c r="U1146" s="19">
        <f t="shared" si="282"/>
        <v>-10</v>
      </c>
      <c r="V1146" s="22">
        <f t="shared" si="283"/>
        <v>-120</v>
      </c>
      <c r="W1146" s="5">
        <f t="shared" si="284"/>
        <v>287</v>
      </c>
      <c r="X1146" s="21">
        <f t="shared" si="286"/>
        <v>3.6957839721254349</v>
      </c>
      <c r="Y1146" s="21">
        <f t="shared" si="287"/>
        <v>44.349407665505218</v>
      </c>
      <c r="Z1146" s="21">
        <f t="shared" si="288"/>
        <v>1016.3405923344947</v>
      </c>
      <c r="AA1146" s="21">
        <f t="shared" si="289"/>
        <v>-13.089407665505178</v>
      </c>
      <c r="AC1146" s="5">
        <v>44.349407665505218</v>
      </c>
      <c r="AD1146" s="5">
        <v>0</v>
      </c>
      <c r="AE1146" s="5">
        <f t="shared" si="285"/>
        <v>44.349407665505218</v>
      </c>
    </row>
    <row r="1147" spans="1:31" ht="12.75" customHeight="1" x14ac:dyDescent="0.35">
      <c r="A1147" s="17" t="s">
        <v>2727</v>
      </c>
      <c r="B1147" s="17" t="s">
        <v>2728</v>
      </c>
      <c r="C1147" s="17" t="s">
        <v>2645</v>
      </c>
      <c r="D1147" s="18">
        <v>38718</v>
      </c>
      <c r="E1147" s="17" t="s">
        <v>118</v>
      </c>
      <c r="F1147" s="19">
        <v>50</v>
      </c>
      <c r="G1147" s="17">
        <v>33</v>
      </c>
      <c r="H1147" s="17">
        <v>4</v>
      </c>
      <c r="I1147" s="20">
        <f t="shared" si="277"/>
        <v>400</v>
      </c>
      <c r="J1147" s="21">
        <v>1118.1099999999999</v>
      </c>
      <c r="K1147" s="18">
        <v>44804</v>
      </c>
      <c r="L1147" s="21">
        <v>372.66</v>
      </c>
      <c r="M1147" s="21">
        <v>745.45</v>
      </c>
      <c r="N1147" s="21">
        <v>14.9</v>
      </c>
      <c r="O1147" s="21">
        <f t="shared" si="278"/>
        <v>7.45</v>
      </c>
      <c r="P1147" s="21">
        <f t="shared" si="279"/>
        <v>22.35</v>
      </c>
      <c r="Q1147" s="21">
        <f t="shared" si="280"/>
        <v>738</v>
      </c>
      <c r="S1147" s="21">
        <f t="shared" si="281"/>
        <v>760.35</v>
      </c>
      <c r="T1147" s="19">
        <v>40</v>
      </c>
      <c r="U1147" s="19">
        <f t="shared" si="282"/>
        <v>-10</v>
      </c>
      <c r="V1147" s="22">
        <f t="shared" si="283"/>
        <v>-120</v>
      </c>
      <c r="W1147" s="5">
        <f t="shared" si="284"/>
        <v>288</v>
      </c>
      <c r="X1147" s="21">
        <f t="shared" si="286"/>
        <v>2.6401041666666667</v>
      </c>
      <c r="Y1147" s="21">
        <f t="shared" si="287"/>
        <v>31.681249999999999</v>
      </c>
      <c r="Z1147" s="21">
        <f t="shared" si="288"/>
        <v>728.66875000000005</v>
      </c>
      <c r="AA1147" s="21">
        <f t="shared" si="289"/>
        <v>-9.3312499999999545</v>
      </c>
      <c r="AC1147" s="5">
        <v>31.681249999999999</v>
      </c>
      <c r="AD1147" s="5">
        <v>0</v>
      </c>
      <c r="AE1147" s="5">
        <f t="shared" si="285"/>
        <v>31.681249999999999</v>
      </c>
    </row>
    <row r="1148" spans="1:31" ht="12.75" customHeight="1" x14ac:dyDescent="0.35">
      <c r="A1148" s="17" t="s">
        <v>2729</v>
      </c>
      <c r="B1148" s="17" t="s">
        <v>2730</v>
      </c>
      <c r="C1148" s="17" t="s">
        <v>2731</v>
      </c>
      <c r="D1148" s="18">
        <v>38718</v>
      </c>
      <c r="E1148" s="17" t="s">
        <v>118</v>
      </c>
      <c r="F1148" s="19">
        <v>50</v>
      </c>
      <c r="G1148" s="17">
        <v>33</v>
      </c>
      <c r="H1148" s="17">
        <v>4</v>
      </c>
      <c r="I1148" s="20">
        <f t="shared" si="277"/>
        <v>400</v>
      </c>
      <c r="J1148" s="21">
        <v>1403.84</v>
      </c>
      <c r="K1148" s="18">
        <v>44804</v>
      </c>
      <c r="L1148" s="21">
        <v>468</v>
      </c>
      <c r="M1148" s="21">
        <v>935.84</v>
      </c>
      <c r="N1148" s="21">
        <v>18.72</v>
      </c>
      <c r="O1148" s="21">
        <f t="shared" si="278"/>
        <v>9.36</v>
      </c>
      <c r="P1148" s="21">
        <f t="shared" si="279"/>
        <v>28.08</v>
      </c>
      <c r="Q1148" s="21">
        <f t="shared" si="280"/>
        <v>926.48</v>
      </c>
      <c r="S1148" s="21">
        <f t="shared" si="281"/>
        <v>954.56000000000006</v>
      </c>
      <c r="T1148" s="19">
        <v>40</v>
      </c>
      <c r="U1148" s="19">
        <f t="shared" si="282"/>
        <v>-10</v>
      </c>
      <c r="V1148" s="22">
        <f t="shared" si="283"/>
        <v>-120</v>
      </c>
      <c r="W1148" s="5">
        <f t="shared" si="284"/>
        <v>288</v>
      </c>
      <c r="X1148" s="21">
        <f t="shared" si="286"/>
        <v>3.3144444444444447</v>
      </c>
      <c r="Y1148" s="21">
        <f t="shared" si="287"/>
        <v>39.773333333333341</v>
      </c>
      <c r="Z1148" s="21">
        <f t="shared" si="288"/>
        <v>914.78666666666675</v>
      </c>
      <c r="AA1148" s="21">
        <f t="shared" si="289"/>
        <v>-11.693333333333271</v>
      </c>
      <c r="AC1148" s="5">
        <v>39.773333333333341</v>
      </c>
      <c r="AD1148" s="5">
        <v>0</v>
      </c>
      <c r="AE1148" s="5">
        <f t="shared" si="285"/>
        <v>39.773333333333341</v>
      </c>
    </row>
    <row r="1149" spans="1:31" ht="12.75" customHeight="1" x14ac:dyDescent="0.35">
      <c r="A1149" s="17" t="s">
        <v>2732</v>
      </c>
      <c r="B1149" s="17" t="s">
        <v>2733</v>
      </c>
      <c r="C1149" s="17" t="s">
        <v>2734</v>
      </c>
      <c r="D1149" s="18">
        <v>38718</v>
      </c>
      <c r="E1149" s="17" t="s">
        <v>118</v>
      </c>
      <c r="F1149" s="19">
        <v>50</v>
      </c>
      <c r="G1149" s="17">
        <v>33</v>
      </c>
      <c r="H1149" s="17">
        <v>4</v>
      </c>
      <c r="I1149" s="20">
        <f t="shared" si="277"/>
        <v>400</v>
      </c>
      <c r="J1149" s="21">
        <v>10767.74</v>
      </c>
      <c r="K1149" s="18">
        <v>44804</v>
      </c>
      <c r="L1149" s="21">
        <v>3589.34</v>
      </c>
      <c r="M1149" s="21">
        <v>7178.4</v>
      </c>
      <c r="N1149" s="21">
        <v>143.57</v>
      </c>
      <c r="O1149" s="21">
        <f t="shared" si="278"/>
        <v>71.784999999999997</v>
      </c>
      <c r="P1149" s="21">
        <f t="shared" si="279"/>
        <v>215.35499999999999</v>
      </c>
      <c r="Q1149" s="21">
        <f t="shared" si="280"/>
        <v>7106.6149999999998</v>
      </c>
      <c r="S1149" s="21">
        <f t="shared" si="281"/>
        <v>7321.9699999999993</v>
      </c>
      <c r="T1149" s="19">
        <v>40</v>
      </c>
      <c r="U1149" s="19">
        <f t="shared" si="282"/>
        <v>-10</v>
      </c>
      <c r="V1149" s="22">
        <f t="shared" si="283"/>
        <v>-120</v>
      </c>
      <c r="W1149" s="5">
        <f t="shared" si="284"/>
        <v>288</v>
      </c>
      <c r="X1149" s="21">
        <f t="shared" si="286"/>
        <v>25.423506944444441</v>
      </c>
      <c r="Y1149" s="21">
        <f t="shared" si="287"/>
        <v>305.08208333333329</v>
      </c>
      <c r="Z1149" s="21">
        <f t="shared" si="288"/>
        <v>7016.8879166666657</v>
      </c>
      <c r="AA1149" s="21">
        <f t="shared" si="289"/>
        <v>-89.727083333334122</v>
      </c>
      <c r="AC1149" s="5">
        <v>305.08208333333329</v>
      </c>
      <c r="AD1149" s="5">
        <v>0</v>
      </c>
      <c r="AE1149" s="5">
        <f t="shared" si="285"/>
        <v>305.08208333333329</v>
      </c>
    </row>
    <row r="1150" spans="1:31" ht="12.75" customHeight="1" x14ac:dyDescent="0.35">
      <c r="A1150" s="17" t="s">
        <v>2735</v>
      </c>
      <c r="B1150" s="17" t="s">
        <v>2736</v>
      </c>
      <c r="C1150" s="17" t="s">
        <v>2737</v>
      </c>
      <c r="D1150" s="18">
        <v>38718</v>
      </c>
      <c r="E1150" s="17" t="s">
        <v>118</v>
      </c>
      <c r="F1150" s="19">
        <v>50</v>
      </c>
      <c r="G1150" s="17">
        <v>33</v>
      </c>
      <c r="H1150" s="17">
        <v>4</v>
      </c>
      <c r="I1150" s="20">
        <f t="shared" si="277"/>
        <v>400</v>
      </c>
      <c r="J1150" s="21">
        <v>3445.83</v>
      </c>
      <c r="K1150" s="18">
        <v>44804</v>
      </c>
      <c r="L1150" s="21">
        <v>1148.6600000000001</v>
      </c>
      <c r="M1150" s="21">
        <v>2297.17</v>
      </c>
      <c r="N1150" s="21">
        <v>45.94</v>
      </c>
      <c r="O1150" s="21">
        <f t="shared" si="278"/>
        <v>22.97</v>
      </c>
      <c r="P1150" s="21">
        <f t="shared" si="279"/>
        <v>68.91</v>
      </c>
      <c r="Q1150" s="21">
        <f t="shared" si="280"/>
        <v>2274.2000000000003</v>
      </c>
      <c r="S1150" s="21">
        <f t="shared" si="281"/>
        <v>2343.11</v>
      </c>
      <c r="T1150" s="19">
        <v>40</v>
      </c>
      <c r="U1150" s="19">
        <f t="shared" si="282"/>
        <v>-10</v>
      </c>
      <c r="V1150" s="22">
        <f t="shared" si="283"/>
        <v>-120</v>
      </c>
      <c r="W1150" s="5">
        <f t="shared" si="284"/>
        <v>288</v>
      </c>
      <c r="X1150" s="21">
        <f t="shared" si="286"/>
        <v>8.1357986111111114</v>
      </c>
      <c r="Y1150" s="21">
        <f t="shared" si="287"/>
        <v>97.629583333333329</v>
      </c>
      <c r="Z1150" s="21">
        <f t="shared" si="288"/>
        <v>2245.4804166666668</v>
      </c>
      <c r="AA1150" s="21">
        <f t="shared" si="289"/>
        <v>-28.719583333333503</v>
      </c>
      <c r="AC1150" s="5">
        <v>97.629583333333329</v>
      </c>
      <c r="AD1150" s="5">
        <v>0</v>
      </c>
      <c r="AE1150" s="5">
        <f t="shared" si="285"/>
        <v>97.629583333333329</v>
      </c>
    </row>
    <row r="1151" spans="1:31" ht="12.75" customHeight="1" x14ac:dyDescent="0.35">
      <c r="A1151" s="17" t="s">
        <v>2738</v>
      </c>
      <c r="B1151" s="17" t="s">
        <v>2739</v>
      </c>
      <c r="C1151" s="17" t="s">
        <v>2645</v>
      </c>
      <c r="D1151" s="18">
        <v>38749</v>
      </c>
      <c r="E1151" s="17" t="s">
        <v>118</v>
      </c>
      <c r="F1151" s="19">
        <v>50</v>
      </c>
      <c r="G1151" s="17">
        <v>33</v>
      </c>
      <c r="H1151" s="17">
        <v>5</v>
      </c>
      <c r="I1151" s="20">
        <f t="shared" si="277"/>
        <v>401</v>
      </c>
      <c r="J1151" s="21">
        <v>1022.32</v>
      </c>
      <c r="K1151" s="18">
        <v>44804</v>
      </c>
      <c r="L1151" s="21">
        <v>339.12</v>
      </c>
      <c r="M1151" s="21">
        <v>683.2</v>
      </c>
      <c r="N1151" s="21">
        <v>13.63</v>
      </c>
      <c r="O1151" s="21">
        <f t="shared" si="278"/>
        <v>6.8150000000000004</v>
      </c>
      <c r="P1151" s="21">
        <f t="shared" si="279"/>
        <v>20.445</v>
      </c>
      <c r="Q1151" s="21">
        <f t="shared" si="280"/>
        <v>676.38499999999999</v>
      </c>
      <c r="S1151" s="21">
        <f t="shared" si="281"/>
        <v>696.83</v>
      </c>
      <c r="T1151" s="19">
        <v>40</v>
      </c>
      <c r="U1151" s="19">
        <f t="shared" si="282"/>
        <v>-10</v>
      </c>
      <c r="V1151" s="22">
        <f t="shared" si="283"/>
        <v>-120</v>
      </c>
      <c r="W1151" s="5">
        <f t="shared" si="284"/>
        <v>289</v>
      </c>
      <c r="X1151" s="21">
        <f t="shared" si="286"/>
        <v>2.4111764705882353</v>
      </c>
      <c r="Y1151" s="21">
        <f t="shared" si="287"/>
        <v>28.934117647058823</v>
      </c>
      <c r="Z1151" s="21">
        <f t="shared" si="288"/>
        <v>667.89588235294127</v>
      </c>
      <c r="AA1151" s="21">
        <f t="shared" si="289"/>
        <v>-8.4891176470587197</v>
      </c>
      <c r="AC1151" s="5">
        <v>28.934117647058823</v>
      </c>
      <c r="AD1151" s="5">
        <v>0</v>
      </c>
      <c r="AE1151" s="5">
        <f t="shared" si="285"/>
        <v>28.934117647058823</v>
      </c>
    </row>
    <row r="1152" spans="1:31" ht="12.75" customHeight="1" x14ac:dyDescent="0.35">
      <c r="A1152" s="17" t="s">
        <v>2740</v>
      </c>
      <c r="B1152" s="17" t="s">
        <v>2741</v>
      </c>
      <c r="C1152" s="17" t="s">
        <v>2645</v>
      </c>
      <c r="D1152" s="18">
        <v>38777</v>
      </c>
      <c r="E1152" s="17" t="s">
        <v>118</v>
      </c>
      <c r="F1152" s="19">
        <v>50</v>
      </c>
      <c r="G1152" s="17">
        <v>33</v>
      </c>
      <c r="H1152" s="17">
        <v>6</v>
      </c>
      <c r="I1152" s="20">
        <f t="shared" si="277"/>
        <v>402</v>
      </c>
      <c r="J1152" s="21">
        <v>1091.94</v>
      </c>
      <c r="K1152" s="18">
        <v>44804</v>
      </c>
      <c r="L1152" s="21">
        <v>360.36</v>
      </c>
      <c r="M1152" s="21">
        <v>731.58</v>
      </c>
      <c r="N1152" s="21">
        <v>14.56</v>
      </c>
      <c r="O1152" s="21">
        <f t="shared" si="278"/>
        <v>7.28</v>
      </c>
      <c r="P1152" s="21">
        <f t="shared" si="279"/>
        <v>21.84</v>
      </c>
      <c r="Q1152" s="21">
        <f t="shared" si="280"/>
        <v>724.30000000000007</v>
      </c>
      <c r="S1152" s="21">
        <f t="shared" si="281"/>
        <v>746.14</v>
      </c>
      <c r="T1152" s="19">
        <v>40</v>
      </c>
      <c r="U1152" s="19">
        <f t="shared" si="282"/>
        <v>-10</v>
      </c>
      <c r="V1152" s="22">
        <f t="shared" si="283"/>
        <v>-120</v>
      </c>
      <c r="W1152" s="5">
        <f t="shared" si="284"/>
        <v>290</v>
      </c>
      <c r="X1152" s="21">
        <f t="shared" si="286"/>
        <v>2.572896551724138</v>
      </c>
      <c r="Y1152" s="21">
        <f t="shared" si="287"/>
        <v>30.874758620689654</v>
      </c>
      <c r="Z1152" s="21">
        <f t="shared" si="288"/>
        <v>715.26524137931028</v>
      </c>
      <c r="AA1152" s="21">
        <f t="shared" si="289"/>
        <v>-9.0347586206897859</v>
      </c>
      <c r="AC1152" s="5">
        <v>30.874758620689654</v>
      </c>
      <c r="AD1152" s="5">
        <v>0</v>
      </c>
      <c r="AE1152" s="5">
        <f t="shared" si="285"/>
        <v>30.874758620689654</v>
      </c>
    </row>
    <row r="1153" spans="1:31" ht="12.75" customHeight="1" x14ac:dyDescent="0.35">
      <c r="A1153" s="17" t="s">
        <v>2742</v>
      </c>
      <c r="B1153" s="17" t="s">
        <v>2743</v>
      </c>
      <c r="C1153" s="17" t="s">
        <v>2645</v>
      </c>
      <c r="D1153" s="18">
        <v>38808</v>
      </c>
      <c r="E1153" s="17" t="s">
        <v>118</v>
      </c>
      <c r="F1153" s="19">
        <v>50</v>
      </c>
      <c r="G1153" s="17">
        <v>33</v>
      </c>
      <c r="H1153" s="17">
        <v>7</v>
      </c>
      <c r="I1153" s="20">
        <f t="shared" si="277"/>
        <v>403</v>
      </c>
      <c r="J1153" s="21">
        <v>897.39</v>
      </c>
      <c r="K1153" s="18">
        <v>44804</v>
      </c>
      <c r="L1153" s="21">
        <v>294.68</v>
      </c>
      <c r="M1153" s="21">
        <v>602.71</v>
      </c>
      <c r="N1153" s="21">
        <v>11.96</v>
      </c>
      <c r="O1153" s="21">
        <f t="shared" si="278"/>
        <v>5.98</v>
      </c>
      <c r="P1153" s="21">
        <f t="shared" si="279"/>
        <v>17.940000000000001</v>
      </c>
      <c r="Q1153" s="21">
        <f t="shared" si="280"/>
        <v>596.73</v>
      </c>
      <c r="S1153" s="21">
        <f t="shared" si="281"/>
        <v>614.67000000000007</v>
      </c>
      <c r="T1153" s="19">
        <v>40</v>
      </c>
      <c r="U1153" s="19">
        <f t="shared" si="282"/>
        <v>-10</v>
      </c>
      <c r="V1153" s="22">
        <f t="shared" si="283"/>
        <v>-120</v>
      </c>
      <c r="W1153" s="5">
        <f t="shared" si="284"/>
        <v>291</v>
      </c>
      <c r="X1153" s="21">
        <f t="shared" si="286"/>
        <v>2.1122680412371135</v>
      </c>
      <c r="Y1153" s="21">
        <f t="shared" si="287"/>
        <v>25.347216494845362</v>
      </c>
      <c r="Z1153" s="21">
        <f t="shared" si="288"/>
        <v>589.32278350515469</v>
      </c>
      <c r="AA1153" s="21">
        <f t="shared" si="289"/>
        <v>-7.4072164948453292</v>
      </c>
      <c r="AC1153" s="5">
        <v>25.347216494845362</v>
      </c>
      <c r="AD1153" s="5">
        <v>0</v>
      </c>
      <c r="AE1153" s="5">
        <f t="shared" si="285"/>
        <v>25.347216494845362</v>
      </c>
    </row>
    <row r="1154" spans="1:31" ht="12.75" customHeight="1" x14ac:dyDescent="0.35">
      <c r="A1154" s="17" t="s">
        <v>2744</v>
      </c>
      <c r="B1154" s="17" t="s">
        <v>2745</v>
      </c>
      <c r="C1154" s="17" t="s">
        <v>2746</v>
      </c>
      <c r="D1154" s="18">
        <v>38808</v>
      </c>
      <c r="E1154" s="17" t="s">
        <v>118</v>
      </c>
      <c r="F1154" s="19">
        <v>50</v>
      </c>
      <c r="G1154" s="17">
        <v>33</v>
      </c>
      <c r="H1154" s="17">
        <v>7</v>
      </c>
      <c r="I1154" s="20">
        <f t="shared" si="277"/>
        <v>403</v>
      </c>
      <c r="J1154" s="21">
        <v>2481.71</v>
      </c>
      <c r="K1154" s="18">
        <v>44804</v>
      </c>
      <c r="L1154" s="21">
        <v>814.93</v>
      </c>
      <c r="M1154" s="21">
        <v>1666.78</v>
      </c>
      <c r="N1154" s="21">
        <v>33.090000000000003</v>
      </c>
      <c r="O1154" s="21">
        <f t="shared" si="278"/>
        <v>16.545000000000002</v>
      </c>
      <c r="P1154" s="21">
        <f t="shared" si="279"/>
        <v>49.635000000000005</v>
      </c>
      <c r="Q1154" s="21">
        <f t="shared" si="280"/>
        <v>1650.2349999999999</v>
      </c>
      <c r="S1154" s="21">
        <f t="shared" si="281"/>
        <v>1699.87</v>
      </c>
      <c r="T1154" s="19">
        <v>40</v>
      </c>
      <c r="U1154" s="19">
        <f t="shared" si="282"/>
        <v>-10</v>
      </c>
      <c r="V1154" s="22">
        <f t="shared" si="283"/>
        <v>-120</v>
      </c>
      <c r="W1154" s="5">
        <f t="shared" si="284"/>
        <v>291</v>
      </c>
      <c r="X1154" s="21">
        <f t="shared" si="286"/>
        <v>5.8414776632302399</v>
      </c>
      <c r="Y1154" s="21">
        <f t="shared" si="287"/>
        <v>70.097731958762878</v>
      </c>
      <c r="Z1154" s="21">
        <f t="shared" si="288"/>
        <v>1629.7722680412371</v>
      </c>
      <c r="AA1154" s="21">
        <f t="shared" si="289"/>
        <v>-20.462731958762788</v>
      </c>
      <c r="AC1154" s="5">
        <v>70.097731958762878</v>
      </c>
      <c r="AD1154" s="5">
        <v>0</v>
      </c>
      <c r="AE1154" s="5">
        <f t="shared" si="285"/>
        <v>70.097731958762878</v>
      </c>
    </row>
    <row r="1155" spans="1:31" ht="12.75" customHeight="1" x14ac:dyDescent="0.35">
      <c r="A1155" s="17" t="s">
        <v>2747</v>
      </c>
      <c r="B1155" s="17" t="s">
        <v>2748</v>
      </c>
      <c r="C1155" s="17" t="s">
        <v>2749</v>
      </c>
      <c r="D1155" s="18">
        <v>38808</v>
      </c>
      <c r="E1155" s="17" t="s">
        <v>118</v>
      </c>
      <c r="F1155" s="19">
        <v>50</v>
      </c>
      <c r="G1155" s="17">
        <v>33</v>
      </c>
      <c r="H1155" s="17">
        <v>7</v>
      </c>
      <c r="I1155" s="20">
        <f t="shared" si="277"/>
        <v>403</v>
      </c>
      <c r="J1155" s="21">
        <v>12.77</v>
      </c>
      <c r="K1155" s="18">
        <v>44804</v>
      </c>
      <c r="L1155" s="21">
        <v>4.26</v>
      </c>
      <c r="M1155" s="21">
        <v>8.51</v>
      </c>
      <c r="N1155" s="21">
        <v>0.17</v>
      </c>
      <c r="O1155" s="21">
        <f t="shared" si="278"/>
        <v>8.5000000000000006E-2</v>
      </c>
      <c r="P1155" s="21">
        <f t="shared" si="279"/>
        <v>0.255</v>
      </c>
      <c r="Q1155" s="21">
        <f t="shared" si="280"/>
        <v>8.4249999999999989</v>
      </c>
      <c r="S1155" s="21">
        <f t="shared" si="281"/>
        <v>8.68</v>
      </c>
      <c r="T1155" s="19">
        <v>40</v>
      </c>
      <c r="U1155" s="19">
        <f t="shared" si="282"/>
        <v>-10</v>
      </c>
      <c r="V1155" s="22">
        <f t="shared" si="283"/>
        <v>-120</v>
      </c>
      <c r="W1155" s="5">
        <f t="shared" si="284"/>
        <v>291</v>
      </c>
      <c r="X1155" s="21">
        <f t="shared" si="286"/>
        <v>2.9828178694158075E-2</v>
      </c>
      <c r="Y1155" s="21">
        <f t="shared" si="287"/>
        <v>0.3579381443298969</v>
      </c>
      <c r="Z1155" s="21">
        <f t="shared" si="288"/>
        <v>8.3220618556701034</v>
      </c>
      <c r="AA1155" s="21">
        <f t="shared" si="289"/>
        <v>-0.10293814432989556</v>
      </c>
      <c r="AC1155" s="5">
        <v>0.3579381443298969</v>
      </c>
      <c r="AD1155" s="5">
        <v>0</v>
      </c>
      <c r="AE1155" s="5">
        <f t="shared" si="285"/>
        <v>0.3579381443298969</v>
      </c>
    </row>
    <row r="1156" spans="1:31" ht="12.75" customHeight="1" x14ac:dyDescent="0.35">
      <c r="A1156" s="17" t="s">
        <v>2750</v>
      </c>
      <c r="B1156" s="17" t="s">
        <v>2751</v>
      </c>
      <c r="C1156" s="17" t="s">
        <v>2645</v>
      </c>
      <c r="D1156" s="18">
        <v>38838</v>
      </c>
      <c r="E1156" s="17" t="s">
        <v>118</v>
      </c>
      <c r="F1156" s="19">
        <v>50</v>
      </c>
      <c r="G1156" s="17">
        <v>33</v>
      </c>
      <c r="H1156" s="17">
        <v>8</v>
      </c>
      <c r="I1156" s="20">
        <f t="shared" ref="I1156:I1219" si="290">(G1156*12)+H1156</f>
        <v>404</v>
      </c>
      <c r="J1156" s="21">
        <v>1141.8</v>
      </c>
      <c r="K1156" s="18">
        <v>44804</v>
      </c>
      <c r="L1156" s="21">
        <v>373.04</v>
      </c>
      <c r="M1156" s="21">
        <v>768.76</v>
      </c>
      <c r="N1156" s="21">
        <v>15.22</v>
      </c>
      <c r="O1156" s="21">
        <f t="shared" ref="O1156:O1219" si="291">+N1156/8*4</f>
        <v>7.61</v>
      </c>
      <c r="P1156" s="21">
        <f t="shared" ref="P1156:P1219" si="292">+N1156+O1156</f>
        <v>22.830000000000002</v>
      </c>
      <c r="Q1156" s="21">
        <f t="shared" ref="Q1156:Q1219" si="293">+M1156-O1156</f>
        <v>761.15</v>
      </c>
      <c r="S1156" s="21">
        <f t="shared" ref="S1156:S1219" si="294">+M1156+N1156</f>
        <v>783.98</v>
      </c>
      <c r="T1156" s="19">
        <v>40</v>
      </c>
      <c r="U1156" s="19">
        <f t="shared" ref="U1156:U1219" si="295">+T1156-F1156</f>
        <v>-10</v>
      </c>
      <c r="V1156" s="22">
        <f t="shared" ref="V1156:V1219" si="296">+U1156*12</f>
        <v>-120</v>
      </c>
      <c r="W1156" s="5">
        <f t="shared" si="284"/>
        <v>292</v>
      </c>
      <c r="X1156" s="21">
        <f t="shared" si="286"/>
        <v>2.6848630136986302</v>
      </c>
      <c r="Y1156" s="21">
        <f t="shared" si="287"/>
        <v>32.218356164383565</v>
      </c>
      <c r="Z1156" s="21">
        <f t="shared" si="288"/>
        <v>751.7616438356165</v>
      </c>
      <c r="AA1156" s="21">
        <f t="shared" si="289"/>
        <v>-9.388356164383481</v>
      </c>
      <c r="AC1156" s="5">
        <v>32.218356164383565</v>
      </c>
      <c r="AD1156" s="5">
        <v>0</v>
      </c>
      <c r="AE1156" s="5">
        <f t="shared" si="285"/>
        <v>32.218356164383565</v>
      </c>
    </row>
    <row r="1157" spans="1:31" ht="12.75" customHeight="1" x14ac:dyDescent="0.35">
      <c r="A1157" s="17" t="s">
        <v>2752</v>
      </c>
      <c r="B1157" s="17" t="s">
        <v>2753</v>
      </c>
      <c r="C1157" s="17" t="s">
        <v>2645</v>
      </c>
      <c r="D1157" s="18">
        <v>38869</v>
      </c>
      <c r="E1157" s="17" t="s">
        <v>118</v>
      </c>
      <c r="F1157" s="19">
        <v>50</v>
      </c>
      <c r="G1157" s="17">
        <v>33</v>
      </c>
      <c r="H1157" s="17">
        <v>9</v>
      </c>
      <c r="I1157" s="20">
        <f t="shared" si="290"/>
        <v>405</v>
      </c>
      <c r="J1157" s="21">
        <v>1654.14</v>
      </c>
      <c r="K1157" s="18">
        <v>44804</v>
      </c>
      <c r="L1157" s="21">
        <v>537.55999999999995</v>
      </c>
      <c r="M1157" s="21">
        <v>1116.58</v>
      </c>
      <c r="N1157" s="21">
        <v>22.05</v>
      </c>
      <c r="O1157" s="21">
        <f t="shared" si="291"/>
        <v>11.025</v>
      </c>
      <c r="P1157" s="21">
        <f t="shared" si="292"/>
        <v>33.075000000000003</v>
      </c>
      <c r="Q1157" s="21">
        <f t="shared" si="293"/>
        <v>1105.5549999999998</v>
      </c>
      <c r="S1157" s="21">
        <f t="shared" si="294"/>
        <v>1138.6299999999999</v>
      </c>
      <c r="T1157" s="19">
        <v>40</v>
      </c>
      <c r="U1157" s="19">
        <f t="shared" si="295"/>
        <v>-10</v>
      </c>
      <c r="V1157" s="22">
        <f t="shared" si="296"/>
        <v>-120</v>
      </c>
      <c r="W1157" s="5">
        <f t="shared" ref="W1157:W1218" si="297">+I1157+8+V1157</f>
        <v>293</v>
      </c>
      <c r="X1157" s="21">
        <f t="shared" si="286"/>
        <v>3.8861092150170644</v>
      </c>
      <c r="Y1157" s="21">
        <f t="shared" si="287"/>
        <v>46.633310580204771</v>
      </c>
      <c r="Z1157" s="21">
        <f t="shared" si="288"/>
        <v>1091.9966894197951</v>
      </c>
      <c r="AA1157" s="21">
        <f t="shared" si="289"/>
        <v>-13.558310580204761</v>
      </c>
      <c r="AC1157" s="5">
        <v>46.633310580204771</v>
      </c>
      <c r="AD1157" s="5">
        <v>0</v>
      </c>
      <c r="AE1157" s="5">
        <f t="shared" ref="AE1157:AE1220" si="298">+AC1157+AD1157</f>
        <v>46.633310580204771</v>
      </c>
    </row>
    <row r="1158" spans="1:31" ht="12.75" customHeight="1" x14ac:dyDescent="0.35">
      <c r="A1158" s="17" t="s">
        <v>2754</v>
      </c>
      <c r="B1158" s="17" t="s">
        <v>2755</v>
      </c>
      <c r="C1158" s="17" t="s">
        <v>2645</v>
      </c>
      <c r="D1158" s="18">
        <v>38899</v>
      </c>
      <c r="E1158" s="17" t="s">
        <v>118</v>
      </c>
      <c r="F1158" s="19">
        <v>50</v>
      </c>
      <c r="G1158" s="17">
        <v>33</v>
      </c>
      <c r="H1158" s="17">
        <v>10</v>
      </c>
      <c r="I1158" s="20">
        <f t="shared" si="290"/>
        <v>406</v>
      </c>
      <c r="J1158" s="21">
        <v>1294.94</v>
      </c>
      <c r="K1158" s="18">
        <v>44804</v>
      </c>
      <c r="L1158" s="21">
        <v>418.72</v>
      </c>
      <c r="M1158" s="21">
        <v>876.22</v>
      </c>
      <c r="N1158" s="21">
        <v>17.260000000000002</v>
      </c>
      <c r="O1158" s="21">
        <f t="shared" si="291"/>
        <v>8.6300000000000008</v>
      </c>
      <c r="P1158" s="21">
        <f t="shared" si="292"/>
        <v>25.89</v>
      </c>
      <c r="Q1158" s="21">
        <f t="shared" si="293"/>
        <v>867.59</v>
      </c>
      <c r="S1158" s="21">
        <f t="shared" si="294"/>
        <v>893.48</v>
      </c>
      <c r="T1158" s="19">
        <v>40</v>
      </c>
      <c r="U1158" s="19">
        <f t="shared" si="295"/>
        <v>-10</v>
      </c>
      <c r="V1158" s="22">
        <f t="shared" si="296"/>
        <v>-120</v>
      </c>
      <c r="W1158" s="5">
        <f t="shared" si="297"/>
        <v>294</v>
      </c>
      <c r="X1158" s="21">
        <f t="shared" si="286"/>
        <v>3.039047619047619</v>
      </c>
      <c r="Y1158" s="21">
        <f t="shared" si="287"/>
        <v>36.46857142857143</v>
      </c>
      <c r="Z1158" s="21">
        <f t="shared" si="288"/>
        <v>857.01142857142861</v>
      </c>
      <c r="AA1158" s="21">
        <f t="shared" si="289"/>
        <v>-10.578571428571422</v>
      </c>
      <c r="AC1158" s="5">
        <v>36.46857142857143</v>
      </c>
      <c r="AD1158" s="5">
        <v>0</v>
      </c>
      <c r="AE1158" s="5">
        <f t="shared" si="298"/>
        <v>36.46857142857143</v>
      </c>
    </row>
    <row r="1159" spans="1:31" ht="12.75" customHeight="1" x14ac:dyDescent="0.35">
      <c r="A1159" s="17" t="s">
        <v>2756</v>
      </c>
      <c r="B1159" s="17" t="s">
        <v>2757</v>
      </c>
      <c r="C1159" s="17" t="s">
        <v>2758</v>
      </c>
      <c r="D1159" s="18">
        <v>38899</v>
      </c>
      <c r="E1159" s="17" t="s">
        <v>118</v>
      </c>
      <c r="F1159" s="19">
        <v>50</v>
      </c>
      <c r="G1159" s="17">
        <v>33</v>
      </c>
      <c r="H1159" s="17">
        <v>10</v>
      </c>
      <c r="I1159" s="20">
        <f t="shared" si="290"/>
        <v>406</v>
      </c>
      <c r="J1159" s="21">
        <v>4495.5600000000004</v>
      </c>
      <c r="K1159" s="18">
        <v>44804</v>
      </c>
      <c r="L1159" s="21">
        <v>1453.54</v>
      </c>
      <c r="M1159" s="21">
        <v>3042.02</v>
      </c>
      <c r="N1159" s="21">
        <v>59.94</v>
      </c>
      <c r="O1159" s="21">
        <f t="shared" si="291"/>
        <v>29.97</v>
      </c>
      <c r="P1159" s="21">
        <f t="shared" si="292"/>
        <v>89.91</v>
      </c>
      <c r="Q1159" s="21">
        <f t="shared" si="293"/>
        <v>3012.05</v>
      </c>
      <c r="S1159" s="21">
        <f t="shared" si="294"/>
        <v>3101.96</v>
      </c>
      <c r="T1159" s="19">
        <v>40</v>
      </c>
      <c r="U1159" s="19">
        <f t="shared" si="295"/>
        <v>-10</v>
      </c>
      <c r="V1159" s="22">
        <f t="shared" si="296"/>
        <v>-120</v>
      </c>
      <c r="W1159" s="5">
        <f t="shared" si="297"/>
        <v>294</v>
      </c>
      <c r="X1159" s="21">
        <f t="shared" si="286"/>
        <v>10.550884353741496</v>
      </c>
      <c r="Y1159" s="21">
        <f t="shared" si="287"/>
        <v>126.61061224489796</v>
      </c>
      <c r="Z1159" s="21">
        <f t="shared" si="288"/>
        <v>2975.3493877551023</v>
      </c>
      <c r="AA1159" s="21">
        <f t="shared" si="289"/>
        <v>-36.700612244897911</v>
      </c>
      <c r="AC1159" s="5">
        <v>126.61061224489796</v>
      </c>
      <c r="AD1159" s="5">
        <v>0</v>
      </c>
      <c r="AE1159" s="5">
        <f t="shared" si="298"/>
        <v>126.61061224489796</v>
      </c>
    </row>
    <row r="1160" spans="1:31" ht="12.75" customHeight="1" x14ac:dyDescent="0.35">
      <c r="A1160" s="17" t="s">
        <v>2759</v>
      </c>
      <c r="B1160" s="17" t="s">
        <v>2760</v>
      </c>
      <c r="C1160" s="17" t="s">
        <v>2761</v>
      </c>
      <c r="D1160" s="18">
        <v>38899</v>
      </c>
      <c r="E1160" s="17" t="s">
        <v>118</v>
      </c>
      <c r="F1160" s="19">
        <v>50</v>
      </c>
      <c r="G1160" s="17">
        <v>33</v>
      </c>
      <c r="H1160" s="17">
        <v>10</v>
      </c>
      <c r="I1160" s="20">
        <f t="shared" si="290"/>
        <v>406</v>
      </c>
      <c r="J1160" s="21">
        <v>61.54</v>
      </c>
      <c r="K1160" s="18">
        <v>44804</v>
      </c>
      <c r="L1160" s="21">
        <v>19.89</v>
      </c>
      <c r="M1160" s="21">
        <v>41.65</v>
      </c>
      <c r="N1160" s="21">
        <v>0.82</v>
      </c>
      <c r="O1160" s="21">
        <f t="shared" si="291"/>
        <v>0.41</v>
      </c>
      <c r="P1160" s="21">
        <f t="shared" si="292"/>
        <v>1.23</v>
      </c>
      <c r="Q1160" s="21">
        <f t="shared" si="293"/>
        <v>41.24</v>
      </c>
      <c r="S1160" s="21">
        <f t="shared" si="294"/>
        <v>42.47</v>
      </c>
      <c r="T1160" s="19">
        <v>40</v>
      </c>
      <c r="U1160" s="19">
        <f t="shared" si="295"/>
        <v>-10</v>
      </c>
      <c r="V1160" s="22">
        <f t="shared" si="296"/>
        <v>-120</v>
      </c>
      <c r="W1160" s="5">
        <f t="shared" si="297"/>
        <v>294</v>
      </c>
      <c r="X1160" s="21">
        <f t="shared" si="286"/>
        <v>0.14445578231292516</v>
      </c>
      <c r="Y1160" s="21">
        <f t="shared" si="287"/>
        <v>1.733469387755102</v>
      </c>
      <c r="Z1160" s="21">
        <f t="shared" si="288"/>
        <v>40.736530612244898</v>
      </c>
      <c r="AA1160" s="21">
        <f t="shared" si="289"/>
        <v>-0.50346938775510353</v>
      </c>
      <c r="AC1160" s="5">
        <v>1.733469387755102</v>
      </c>
      <c r="AD1160" s="5">
        <v>0</v>
      </c>
      <c r="AE1160" s="5">
        <f t="shared" si="298"/>
        <v>1.733469387755102</v>
      </c>
    </row>
    <row r="1161" spans="1:31" ht="12.75" customHeight="1" x14ac:dyDescent="0.35">
      <c r="A1161" s="17" t="s">
        <v>2762</v>
      </c>
      <c r="B1161" s="17" t="s">
        <v>2763</v>
      </c>
      <c r="C1161" s="17" t="s">
        <v>2764</v>
      </c>
      <c r="D1161" s="18">
        <v>38899</v>
      </c>
      <c r="E1161" s="17" t="s">
        <v>118</v>
      </c>
      <c r="F1161" s="19">
        <v>50</v>
      </c>
      <c r="G1161" s="17">
        <v>33</v>
      </c>
      <c r="H1161" s="17">
        <v>10</v>
      </c>
      <c r="I1161" s="20">
        <f t="shared" si="290"/>
        <v>406</v>
      </c>
      <c r="J1161" s="21">
        <v>6420.74</v>
      </c>
      <c r="K1161" s="18">
        <v>44804</v>
      </c>
      <c r="L1161" s="21">
        <v>2076.12</v>
      </c>
      <c r="M1161" s="21">
        <v>4344.62</v>
      </c>
      <c r="N1161" s="21">
        <v>85.61</v>
      </c>
      <c r="O1161" s="21">
        <f t="shared" si="291"/>
        <v>42.805</v>
      </c>
      <c r="P1161" s="21">
        <f t="shared" si="292"/>
        <v>128.41499999999999</v>
      </c>
      <c r="Q1161" s="21">
        <f t="shared" si="293"/>
        <v>4301.8149999999996</v>
      </c>
      <c r="S1161" s="21">
        <f t="shared" si="294"/>
        <v>4430.2299999999996</v>
      </c>
      <c r="T1161" s="19">
        <v>40</v>
      </c>
      <c r="U1161" s="19">
        <f t="shared" si="295"/>
        <v>-10</v>
      </c>
      <c r="V1161" s="22">
        <f t="shared" si="296"/>
        <v>-120</v>
      </c>
      <c r="W1161" s="5">
        <f t="shared" si="297"/>
        <v>294</v>
      </c>
      <c r="X1161" s="21">
        <f t="shared" si="286"/>
        <v>15.068809523809522</v>
      </c>
      <c r="Y1161" s="21">
        <f t="shared" si="287"/>
        <v>180.82571428571427</v>
      </c>
      <c r="Z1161" s="21">
        <f t="shared" si="288"/>
        <v>4249.4042857142849</v>
      </c>
      <c r="AA1161" s="21">
        <f t="shared" si="289"/>
        <v>-52.410714285714675</v>
      </c>
      <c r="AC1161" s="5">
        <v>180.82571428571427</v>
      </c>
      <c r="AD1161" s="5">
        <v>0</v>
      </c>
      <c r="AE1161" s="5">
        <f t="shared" si="298"/>
        <v>180.82571428571427</v>
      </c>
    </row>
    <row r="1162" spans="1:31" ht="12.75" customHeight="1" x14ac:dyDescent="0.35">
      <c r="A1162" s="17" t="s">
        <v>2765</v>
      </c>
      <c r="B1162" s="17" t="s">
        <v>2766</v>
      </c>
      <c r="C1162" s="17" t="s">
        <v>2767</v>
      </c>
      <c r="D1162" s="18">
        <v>38899</v>
      </c>
      <c r="E1162" s="17" t="s">
        <v>118</v>
      </c>
      <c r="F1162" s="19">
        <v>50</v>
      </c>
      <c r="G1162" s="17">
        <v>33</v>
      </c>
      <c r="H1162" s="17">
        <v>10</v>
      </c>
      <c r="I1162" s="20">
        <f t="shared" si="290"/>
        <v>406</v>
      </c>
      <c r="J1162" s="21">
        <v>100.4</v>
      </c>
      <c r="K1162" s="18">
        <v>44804</v>
      </c>
      <c r="L1162" s="21">
        <v>32.5</v>
      </c>
      <c r="M1162" s="21">
        <v>67.900000000000006</v>
      </c>
      <c r="N1162" s="21">
        <v>1.34</v>
      </c>
      <c r="O1162" s="21">
        <f t="shared" si="291"/>
        <v>0.67</v>
      </c>
      <c r="P1162" s="21">
        <f t="shared" si="292"/>
        <v>2.0100000000000002</v>
      </c>
      <c r="Q1162" s="21">
        <f t="shared" si="293"/>
        <v>67.23</v>
      </c>
      <c r="S1162" s="21">
        <f t="shared" si="294"/>
        <v>69.240000000000009</v>
      </c>
      <c r="T1162" s="19">
        <v>40</v>
      </c>
      <c r="U1162" s="19">
        <f t="shared" si="295"/>
        <v>-10</v>
      </c>
      <c r="V1162" s="22">
        <f t="shared" si="296"/>
        <v>-120</v>
      </c>
      <c r="W1162" s="5">
        <f t="shared" si="297"/>
        <v>294</v>
      </c>
      <c r="X1162" s="21">
        <f t="shared" si="286"/>
        <v>0.23551020408163267</v>
      </c>
      <c r="Y1162" s="21">
        <f t="shared" si="287"/>
        <v>2.826122448979592</v>
      </c>
      <c r="Z1162" s="21">
        <f t="shared" si="288"/>
        <v>66.41387755102042</v>
      </c>
      <c r="AA1162" s="21">
        <f t="shared" si="289"/>
        <v>-0.81612244897958419</v>
      </c>
      <c r="AC1162" s="5">
        <v>2.826122448979592</v>
      </c>
      <c r="AD1162" s="5">
        <v>0</v>
      </c>
      <c r="AE1162" s="5">
        <f t="shared" si="298"/>
        <v>2.826122448979592</v>
      </c>
    </row>
    <row r="1163" spans="1:31" ht="12.75" customHeight="1" x14ac:dyDescent="0.35">
      <c r="A1163" s="17" t="s">
        <v>2768</v>
      </c>
      <c r="B1163" s="17" t="s">
        <v>2769</v>
      </c>
      <c r="C1163" s="17" t="s">
        <v>2645</v>
      </c>
      <c r="D1163" s="18">
        <v>38930</v>
      </c>
      <c r="E1163" s="17" t="s">
        <v>118</v>
      </c>
      <c r="F1163" s="19">
        <v>50</v>
      </c>
      <c r="G1163" s="17">
        <v>33</v>
      </c>
      <c r="H1163" s="17">
        <v>11</v>
      </c>
      <c r="I1163" s="20">
        <f t="shared" si="290"/>
        <v>407</v>
      </c>
      <c r="J1163" s="21">
        <v>314.13</v>
      </c>
      <c r="K1163" s="18">
        <v>44804</v>
      </c>
      <c r="L1163" s="21">
        <v>101</v>
      </c>
      <c r="M1163" s="21">
        <v>213.13</v>
      </c>
      <c r="N1163" s="21">
        <v>4.18</v>
      </c>
      <c r="O1163" s="21">
        <f t="shared" si="291"/>
        <v>2.09</v>
      </c>
      <c r="P1163" s="21">
        <f t="shared" si="292"/>
        <v>6.27</v>
      </c>
      <c r="Q1163" s="21">
        <f t="shared" si="293"/>
        <v>211.04</v>
      </c>
      <c r="S1163" s="21">
        <f t="shared" si="294"/>
        <v>217.31</v>
      </c>
      <c r="T1163" s="19">
        <v>40</v>
      </c>
      <c r="U1163" s="19">
        <f t="shared" si="295"/>
        <v>-10</v>
      </c>
      <c r="V1163" s="22">
        <f t="shared" si="296"/>
        <v>-120</v>
      </c>
      <c r="W1163" s="5">
        <f t="shared" si="297"/>
        <v>295</v>
      </c>
      <c r="X1163" s="21">
        <f t="shared" si="286"/>
        <v>0.73664406779661018</v>
      </c>
      <c r="Y1163" s="21">
        <f t="shared" si="287"/>
        <v>8.8397288135593222</v>
      </c>
      <c r="Z1163" s="21">
        <f t="shared" si="288"/>
        <v>208.47027118644067</v>
      </c>
      <c r="AA1163" s="21">
        <f t="shared" si="289"/>
        <v>-2.5697288135593226</v>
      </c>
      <c r="AC1163" s="5">
        <v>8.8397288135593222</v>
      </c>
      <c r="AD1163" s="5">
        <v>0</v>
      </c>
      <c r="AE1163" s="5">
        <f t="shared" si="298"/>
        <v>8.8397288135593222</v>
      </c>
    </row>
    <row r="1164" spans="1:31" ht="12.75" customHeight="1" x14ac:dyDescent="0.35">
      <c r="A1164" s="17" t="s">
        <v>2770</v>
      </c>
      <c r="B1164" s="17" t="s">
        <v>2771</v>
      </c>
      <c r="C1164" s="17" t="s">
        <v>2645</v>
      </c>
      <c r="D1164" s="18">
        <v>38961</v>
      </c>
      <c r="E1164" s="17" t="s">
        <v>118</v>
      </c>
      <c r="F1164" s="19">
        <v>50</v>
      </c>
      <c r="G1164" s="17">
        <v>34</v>
      </c>
      <c r="H1164" s="17">
        <v>0</v>
      </c>
      <c r="I1164" s="20">
        <f t="shared" si="290"/>
        <v>408</v>
      </c>
      <c r="J1164" s="21">
        <v>691.65</v>
      </c>
      <c r="K1164" s="18">
        <v>44804</v>
      </c>
      <c r="L1164" s="21">
        <v>221.13</v>
      </c>
      <c r="M1164" s="21">
        <v>470.52</v>
      </c>
      <c r="N1164" s="21">
        <v>9.2200000000000006</v>
      </c>
      <c r="O1164" s="21">
        <f t="shared" si="291"/>
        <v>4.6100000000000003</v>
      </c>
      <c r="P1164" s="21">
        <f t="shared" si="292"/>
        <v>13.830000000000002</v>
      </c>
      <c r="Q1164" s="21">
        <f t="shared" si="293"/>
        <v>465.90999999999997</v>
      </c>
      <c r="S1164" s="21">
        <f t="shared" si="294"/>
        <v>479.74</v>
      </c>
      <c r="T1164" s="19">
        <v>40</v>
      </c>
      <c r="U1164" s="19">
        <f t="shared" si="295"/>
        <v>-10</v>
      </c>
      <c r="V1164" s="22">
        <f t="shared" si="296"/>
        <v>-120</v>
      </c>
      <c r="W1164" s="5">
        <f t="shared" si="297"/>
        <v>296</v>
      </c>
      <c r="X1164" s="21">
        <f t="shared" si="286"/>
        <v>1.6207432432432434</v>
      </c>
      <c r="Y1164" s="21">
        <f t="shared" si="287"/>
        <v>19.44891891891892</v>
      </c>
      <c r="Z1164" s="21">
        <f t="shared" si="288"/>
        <v>460.29108108108107</v>
      </c>
      <c r="AA1164" s="21">
        <f t="shared" si="289"/>
        <v>-5.6189189189188937</v>
      </c>
      <c r="AC1164" s="5">
        <v>19.44891891891892</v>
      </c>
      <c r="AD1164" s="5">
        <v>0</v>
      </c>
      <c r="AE1164" s="5">
        <f t="shared" si="298"/>
        <v>19.44891891891892</v>
      </c>
    </row>
    <row r="1165" spans="1:31" ht="12.75" customHeight="1" x14ac:dyDescent="0.35">
      <c r="A1165" s="17" t="s">
        <v>2772</v>
      </c>
      <c r="B1165" s="17" t="s">
        <v>2773</v>
      </c>
      <c r="C1165" s="17" t="s">
        <v>2645</v>
      </c>
      <c r="D1165" s="18">
        <v>38991</v>
      </c>
      <c r="E1165" s="17" t="s">
        <v>118</v>
      </c>
      <c r="F1165" s="19">
        <v>50</v>
      </c>
      <c r="G1165" s="17">
        <v>34</v>
      </c>
      <c r="H1165" s="17">
        <v>1</v>
      </c>
      <c r="I1165" s="20">
        <f t="shared" si="290"/>
        <v>409</v>
      </c>
      <c r="J1165" s="21">
        <v>604.98</v>
      </c>
      <c r="K1165" s="18">
        <v>44804</v>
      </c>
      <c r="L1165" s="21">
        <v>192.6</v>
      </c>
      <c r="M1165" s="21">
        <v>412.38</v>
      </c>
      <c r="N1165" s="21">
        <v>8.06</v>
      </c>
      <c r="O1165" s="21">
        <f t="shared" si="291"/>
        <v>4.03</v>
      </c>
      <c r="P1165" s="21">
        <f t="shared" si="292"/>
        <v>12.09</v>
      </c>
      <c r="Q1165" s="21">
        <f t="shared" si="293"/>
        <v>408.35</v>
      </c>
      <c r="S1165" s="21">
        <f t="shared" si="294"/>
        <v>420.44</v>
      </c>
      <c r="T1165" s="19">
        <v>40</v>
      </c>
      <c r="U1165" s="19">
        <f t="shared" si="295"/>
        <v>-10</v>
      </c>
      <c r="V1165" s="22">
        <f t="shared" si="296"/>
        <v>-120</v>
      </c>
      <c r="W1165" s="5">
        <f t="shared" si="297"/>
        <v>297</v>
      </c>
      <c r="X1165" s="21">
        <f t="shared" si="286"/>
        <v>1.4156228956228956</v>
      </c>
      <c r="Y1165" s="21">
        <f t="shared" si="287"/>
        <v>16.987474747474746</v>
      </c>
      <c r="Z1165" s="21">
        <f t="shared" si="288"/>
        <v>403.45252525252528</v>
      </c>
      <c r="AA1165" s="21">
        <f t="shared" si="289"/>
        <v>-4.897474747474746</v>
      </c>
      <c r="AC1165" s="5">
        <v>16.987474747474746</v>
      </c>
      <c r="AD1165" s="5">
        <v>0</v>
      </c>
      <c r="AE1165" s="5">
        <f t="shared" si="298"/>
        <v>16.987474747474746</v>
      </c>
    </row>
    <row r="1166" spans="1:31" ht="12.75" customHeight="1" x14ac:dyDescent="0.35">
      <c r="A1166" s="17" t="s">
        <v>2774</v>
      </c>
      <c r="B1166" s="17" t="s">
        <v>2775</v>
      </c>
      <c r="C1166" s="17" t="s">
        <v>2776</v>
      </c>
      <c r="D1166" s="18">
        <v>38991</v>
      </c>
      <c r="E1166" s="17" t="s">
        <v>118</v>
      </c>
      <c r="F1166" s="19">
        <v>50</v>
      </c>
      <c r="G1166" s="17">
        <v>34</v>
      </c>
      <c r="H1166" s="17">
        <v>1</v>
      </c>
      <c r="I1166" s="20">
        <f t="shared" si="290"/>
        <v>409</v>
      </c>
      <c r="J1166" s="21">
        <v>617.45000000000005</v>
      </c>
      <c r="K1166" s="18">
        <v>44804</v>
      </c>
      <c r="L1166" s="21">
        <v>196.58</v>
      </c>
      <c r="M1166" s="21">
        <v>420.87</v>
      </c>
      <c r="N1166" s="21">
        <v>8.23</v>
      </c>
      <c r="O1166" s="21">
        <f t="shared" si="291"/>
        <v>4.1150000000000002</v>
      </c>
      <c r="P1166" s="21">
        <f t="shared" si="292"/>
        <v>12.345000000000001</v>
      </c>
      <c r="Q1166" s="21">
        <f t="shared" si="293"/>
        <v>416.755</v>
      </c>
      <c r="S1166" s="21">
        <f t="shared" si="294"/>
        <v>429.1</v>
      </c>
      <c r="T1166" s="19">
        <v>40</v>
      </c>
      <c r="U1166" s="19">
        <f t="shared" si="295"/>
        <v>-10</v>
      </c>
      <c r="V1166" s="22">
        <f t="shared" si="296"/>
        <v>-120</v>
      </c>
      <c r="W1166" s="5">
        <f t="shared" si="297"/>
        <v>297</v>
      </c>
      <c r="X1166" s="21">
        <f t="shared" si="286"/>
        <v>1.4447811447811449</v>
      </c>
      <c r="Y1166" s="21">
        <f t="shared" si="287"/>
        <v>17.337373737373738</v>
      </c>
      <c r="Z1166" s="21">
        <f t="shared" si="288"/>
        <v>411.76262626262627</v>
      </c>
      <c r="AA1166" s="21">
        <f t="shared" si="289"/>
        <v>-4.9923737373737254</v>
      </c>
      <c r="AC1166" s="5">
        <v>17.337373737373738</v>
      </c>
      <c r="AD1166" s="5">
        <v>0</v>
      </c>
      <c r="AE1166" s="5">
        <f t="shared" si="298"/>
        <v>17.337373737373738</v>
      </c>
    </row>
    <row r="1167" spans="1:31" ht="12.75" customHeight="1" x14ac:dyDescent="0.35">
      <c r="A1167" s="17" t="s">
        <v>2777</v>
      </c>
      <c r="B1167" s="17" t="s">
        <v>2778</v>
      </c>
      <c r="C1167" s="17" t="s">
        <v>2779</v>
      </c>
      <c r="D1167" s="18">
        <v>38991</v>
      </c>
      <c r="E1167" s="17" t="s">
        <v>118</v>
      </c>
      <c r="F1167" s="19">
        <v>50</v>
      </c>
      <c r="G1167" s="17">
        <v>34</v>
      </c>
      <c r="H1167" s="17">
        <v>1</v>
      </c>
      <c r="I1167" s="20">
        <f t="shared" si="290"/>
        <v>409</v>
      </c>
      <c r="J1167" s="21">
        <v>352.83</v>
      </c>
      <c r="K1167" s="18">
        <v>44804</v>
      </c>
      <c r="L1167" s="21">
        <v>112.38</v>
      </c>
      <c r="M1167" s="21">
        <v>240.45</v>
      </c>
      <c r="N1167" s="21">
        <v>4.7</v>
      </c>
      <c r="O1167" s="21">
        <f t="shared" si="291"/>
        <v>2.35</v>
      </c>
      <c r="P1167" s="21">
        <f t="shared" si="292"/>
        <v>7.0500000000000007</v>
      </c>
      <c r="Q1167" s="21">
        <f t="shared" si="293"/>
        <v>238.1</v>
      </c>
      <c r="S1167" s="21">
        <f t="shared" si="294"/>
        <v>245.14999999999998</v>
      </c>
      <c r="T1167" s="19">
        <v>40</v>
      </c>
      <c r="U1167" s="19">
        <f t="shared" si="295"/>
        <v>-10</v>
      </c>
      <c r="V1167" s="22">
        <f t="shared" si="296"/>
        <v>-120</v>
      </c>
      <c r="W1167" s="5">
        <f t="shared" si="297"/>
        <v>297</v>
      </c>
      <c r="X1167" s="21">
        <f t="shared" si="286"/>
        <v>0.82542087542087539</v>
      </c>
      <c r="Y1167" s="21">
        <f t="shared" si="287"/>
        <v>9.9050505050505038</v>
      </c>
      <c r="Z1167" s="21">
        <f t="shared" si="288"/>
        <v>235.24494949494948</v>
      </c>
      <c r="AA1167" s="21">
        <f t="shared" si="289"/>
        <v>-2.8550505050505137</v>
      </c>
      <c r="AC1167" s="5">
        <v>9.9050505050505038</v>
      </c>
      <c r="AD1167" s="5">
        <v>0</v>
      </c>
      <c r="AE1167" s="5">
        <f t="shared" si="298"/>
        <v>9.9050505050505038</v>
      </c>
    </row>
    <row r="1168" spans="1:31" ht="12.75" customHeight="1" x14ac:dyDescent="0.35">
      <c r="A1168" s="17" t="s">
        <v>2780</v>
      </c>
      <c r="B1168" s="17" t="s">
        <v>2781</v>
      </c>
      <c r="C1168" s="17" t="s">
        <v>2782</v>
      </c>
      <c r="D1168" s="18">
        <v>38991</v>
      </c>
      <c r="E1168" s="17" t="s">
        <v>118</v>
      </c>
      <c r="F1168" s="19">
        <v>50</v>
      </c>
      <c r="G1168" s="17">
        <v>34</v>
      </c>
      <c r="H1168" s="17">
        <v>1</v>
      </c>
      <c r="I1168" s="20">
        <f t="shared" si="290"/>
        <v>409</v>
      </c>
      <c r="J1168" s="21">
        <v>156.81</v>
      </c>
      <c r="K1168" s="18">
        <v>44804</v>
      </c>
      <c r="L1168" s="21">
        <v>49.97</v>
      </c>
      <c r="M1168" s="21">
        <v>106.84</v>
      </c>
      <c r="N1168" s="21">
        <v>2.09</v>
      </c>
      <c r="O1168" s="21">
        <f t="shared" si="291"/>
        <v>1.0449999999999999</v>
      </c>
      <c r="P1168" s="21">
        <f t="shared" si="292"/>
        <v>3.1349999999999998</v>
      </c>
      <c r="Q1168" s="21">
        <f t="shared" si="293"/>
        <v>105.795</v>
      </c>
      <c r="S1168" s="21">
        <f t="shared" si="294"/>
        <v>108.93</v>
      </c>
      <c r="T1168" s="19">
        <v>40</v>
      </c>
      <c r="U1168" s="19">
        <f t="shared" si="295"/>
        <v>-10</v>
      </c>
      <c r="V1168" s="22">
        <f t="shared" si="296"/>
        <v>-120</v>
      </c>
      <c r="W1168" s="5">
        <f t="shared" si="297"/>
        <v>297</v>
      </c>
      <c r="X1168" s="21">
        <f t="shared" si="286"/>
        <v>0.3667676767676768</v>
      </c>
      <c r="Y1168" s="21">
        <f t="shared" si="287"/>
        <v>4.4012121212121214</v>
      </c>
      <c r="Z1168" s="21">
        <f t="shared" si="288"/>
        <v>104.52878787878788</v>
      </c>
      <c r="AA1168" s="21">
        <f t="shared" si="289"/>
        <v>-1.2662121212121207</v>
      </c>
      <c r="AC1168" s="5">
        <v>4.4012121212121214</v>
      </c>
      <c r="AD1168" s="5">
        <v>0</v>
      </c>
      <c r="AE1168" s="5">
        <f t="shared" si="298"/>
        <v>4.4012121212121214</v>
      </c>
    </row>
    <row r="1169" spans="1:31" ht="12.75" customHeight="1" x14ac:dyDescent="0.35">
      <c r="A1169" s="17" t="s">
        <v>2783</v>
      </c>
      <c r="B1169" s="17" t="s">
        <v>2784</v>
      </c>
      <c r="C1169" s="17" t="s">
        <v>2776</v>
      </c>
      <c r="D1169" s="18">
        <v>38991</v>
      </c>
      <c r="E1169" s="17" t="s">
        <v>118</v>
      </c>
      <c r="F1169" s="19">
        <v>50</v>
      </c>
      <c r="G1169" s="17">
        <v>34</v>
      </c>
      <c r="H1169" s="17">
        <v>1</v>
      </c>
      <c r="I1169" s="20">
        <f t="shared" si="290"/>
        <v>409</v>
      </c>
      <c r="J1169" s="21">
        <v>1032.67</v>
      </c>
      <c r="K1169" s="18">
        <v>44804</v>
      </c>
      <c r="L1169" s="21">
        <v>328.67</v>
      </c>
      <c r="M1169" s="21">
        <v>704</v>
      </c>
      <c r="N1169" s="21">
        <v>13.76</v>
      </c>
      <c r="O1169" s="21">
        <f t="shared" si="291"/>
        <v>6.88</v>
      </c>
      <c r="P1169" s="21">
        <f t="shared" si="292"/>
        <v>20.64</v>
      </c>
      <c r="Q1169" s="21">
        <f t="shared" si="293"/>
        <v>697.12</v>
      </c>
      <c r="S1169" s="21">
        <f t="shared" si="294"/>
        <v>717.76</v>
      </c>
      <c r="T1169" s="19">
        <v>40</v>
      </c>
      <c r="U1169" s="19">
        <f t="shared" si="295"/>
        <v>-10</v>
      </c>
      <c r="V1169" s="22">
        <f t="shared" si="296"/>
        <v>-120</v>
      </c>
      <c r="W1169" s="5">
        <f t="shared" si="297"/>
        <v>297</v>
      </c>
      <c r="X1169" s="21">
        <f t="shared" si="286"/>
        <v>2.4167003367003366</v>
      </c>
      <c r="Y1169" s="21">
        <f t="shared" si="287"/>
        <v>29.000404040404039</v>
      </c>
      <c r="Z1169" s="21">
        <f t="shared" si="288"/>
        <v>688.75959595959591</v>
      </c>
      <c r="AA1169" s="21">
        <f t="shared" si="289"/>
        <v>-8.3604040404040916</v>
      </c>
      <c r="AC1169" s="5">
        <v>29.000404040404039</v>
      </c>
      <c r="AD1169" s="5">
        <v>0</v>
      </c>
      <c r="AE1169" s="5">
        <f t="shared" si="298"/>
        <v>29.000404040404039</v>
      </c>
    </row>
    <row r="1170" spans="1:31" ht="12.75" customHeight="1" x14ac:dyDescent="0.35">
      <c r="A1170" s="17" t="s">
        <v>2785</v>
      </c>
      <c r="B1170" s="17" t="s">
        <v>2786</v>
      </c>
      <c r="C1170" s="17" t="s">
        <v>2645</v>
      </c>
      <c r="D1170" s="18">
        <v>39022</v>
      </c>
      <c r="E1170" s="17" t="s">
        <v>118</v>
      </c>
      <c r="F1170" s="19">
        <v>50</v>
      </c>
      <c r="G1170" s="17">
        <v>34</v>
      </c>
      <c r="H1170" s="17">
        <v>2</v>
      </c>
      <c r="I1170" s="20">
        <f t="shared" si="290"/>
        <v>410</v>
      </c>
      <c r="J1170" s="21">
        <v>1090.9100000000001</v>
      </c>
      <c r="K1170" s="18">
        <v>44804</v>
      </c>
      <c r="L1170" s="21">
        <v>345.49</v>
      </c>
      <c r="M1170" s="21">
        <v>745.42</v>
      </c>
      <c r="N1170" s="21">
        <v>14.54</v>
      </c>
      <c r="O1170" s="21">
        <f t="shared" si="291"/>
        <v>7.27</v>
      </c>
      <c r="P1170" s="21">
        <f t="shared" si="292"/>
        <v>21.81</v>
      </c>
      <c r="Q1170" s="21">
        <f t="shared" si="293"/>
        <v>738.15</v>
      </c>
      <c r="S1170" s="21">
        <f t="shared" si="294"/>
        <v>759.95999999999992</v>
      </c>
      <c r="T1170" s="19">
        <v>40</v>
      </c>
      <c r="U1170" s="19">
        <f t="shared" si="295"/>
        <v>-10</v>
      </c>
      <c r="V1170" s="22">
        <f t="shared" si="296"/>
        <v>-120</v>
      </c>
      <c r="W1170" s="5">
        <f t="shared" si="297"/>
        <v>298</v>
      </c>
      <c r="X1170" s="21">
        <f t="shared" ref="X1170:X1233" si="299">+S1170/W1170</f>
        <v>2.5502013422818788</v>
      </c>
      <c r="Y1170" s="21">
        <f t="shared" ref="Y1170:Y1233" si="300">+X1170*12</f>
        <v>30.602416107382545</v>
      </c>
      <c r="Z1170" s="21">
        <f t="shared" ref="Z1170:Z1233" si="301">+S1170-Y1170</f>
        <v>729.35758389261741</v>
      </c>
      <c r="AA1170" s="21">
        <f t="shared" ref="AA1170:AA1233" si="302">+Z1170-Q1170</f>
        <v>-8.7924161073825644</v>
      </c>
      <c r="AC1170" s="5">
        <v>30.602416107382545</v>
      </c>
      <c r="AD1170" s="5">
        <v>0</v>
      </c>
      <c r="AE1170" s="5">
        <f t="shared" si="298"/>
        <v>30.602416107382545</v>
      </c>
    </row>
    <row r="1171" spans="1:31" ht="12.75" customHeight="1" x14ac:dyDescent="0.35">
      <c r="A1171" s="17" t="s">
        <v>2787</v>
      </c>
      <c r="B1171" s="17" t="s">
        <v>2788</v>
      </c>
      <c r="C1171" s="17" t="s">
        <v>2645</v>
      </c>
      <c r="D1171" s="18">
        <v>39052</v>
      </c>
      <c r="E1171" s="17" t="s">
        <v>118</v>
      </c>
      <c r="F1171" s="19">
        <v>50</v>
      </c>
      <c r="G1171" s="17">
        <v>34</v>
      </c>
      <c r="H1171" s="17">
        <v>3</v>
      </c>
      <c r="I1171" s="20">
        <f t="shared" si="290"/>
        <v>411</v>
      </c>
      <c r="J1171" s="21">
        <v>789.93</v>
      </c>
      <c r="K1171" s="18">
        <v>44804</v>
      </c>
      <c r="L1171" s="21">
        <v>248.86</v>
      </c>
      <c r="M1171" s="21">
        <v>541.07000000000005</v>
      </c>
      <c r="N1171" s="21">
        <v>10.53</v>
      </c>
      <c r="O1171" s="21">
        <f t="shared" si="291"/>
        <v>5.2649999999999997</v>
      </c>
      <c r="P1171" s="21">
        <f t="shared" si="292"/>
        <v>15.794999999999998</v>
      </c>
      <c r="Q1171" s="21">
        <f t="shared" si="293"/>
        <v>535.80500000000006</v>
      </c>
      <c r="S1171" s="21">
        <f t="shared" si="294"/>
        <v>551.6</v>
      </c>
      <c r="T1171" s="19">
        <v>40</v>
      </c>
      <c r="U1171" s="19">
        <f t="shared" si="295"/>
        <v>-10</v>
      </c>
      <c r="V1171" s="22">
        <f t="shared" si="296"/>
        <v>-120</v>
      </c>
      <c r="W1171" s="5">
        <f t="shared" si="297"/>
        <v>299</v>
      </c>
      <c r="X1171" s="21">
        <f t="shared" si="299"/>
        <v>1.8448160535117057</v>
      </c>
      <c r="Y1171" s="21">
        <f t="shared" si="300"/>
        <v>22.137792642140468</v>
      </c>
      <c r="Z1171" s="21">
        <f t="shared" si="301"/>
        <v>529.4622073578596</v>
      </c>
      <c r="AA1171" s="21">
        <f t="shared" si="302"/>
        <v>-6.3427926421404663</v>
      </c>
      <c r="AC1171" s="5">
        <v>22.137792642140468</v>
      </c>
      <c r="AD1171" s="5">
        <v>0</v>
      </c>
      <c r="AE1171" s="5">
        <f t="shared" si="298"/>
        <v>22.137792642140468</v>
      </c>
    </row>
    <row r="1172" spans="1:31" ht="12.75" customHeight="1" x14ac:dyDescent="0.35">
      <c r="A1172" s="17" t="s">
        <v>2789</v>
      </c>
      <c r="B1172" s="17" t="s">
        <v>2790</v>
      </c>
      <c r="C1172" s="17" t="s">
        <v>2665</v>
      </c>
      <c r="D1172" s="18">
        <v>39052</v>
      </c>
      <c r="E1172" s="17" t="s">
        <v>118</v>
      </c>
      <c r="F1172" s="19">
        <v>50</v>
      </c>
      <c r="G1172" s="17">
        <v>34</v>
      </c>
      <c r="H1172" s="17">
        <v>3</v>
      </c>
      <c r="I1172" s="20">
        <f t="shared" si="290"/>
        <v>411</v>
      </c>
      <c r="J1172" s="21">
        <v>212.79</v>
      </c>
      <c r="K1172" s="18">
        <v>44804</v>
      </c>
      <c r="L1172" s="21">
        <v>67.11</v>
      </c>
      <c r="M1172" s="21">
        <v>145.68</v>
      </c>
      <c r="N1172" s="21">
        <v>2.84</v>
      </c>
      <c r="O1172" s="21">
        <f t="shared" si="291"/>
        <v>1.42</v>
      </c>
      <c r="P1172" s="21">
        <f t="shared" si="292"/>
        <v>4.26</v>
      </c>
      <c r="Q1172" s="21">
        <f t="shared" si="293"/>
        <v>144.26000000000002</v>
      </c>
      <c r="S1172" s="21">
        <f t="shared" si="294"/>
        <v>148.52000000000001</v>
      </c>
      <c r="T1172" s="19">
        <v>40</v>
      </c>
      <c r="U1172" s="19">
        <f t="shared" si="295"/>
        <v>-10</v>
      </c>
      <c r="V1172" s="22">
        <f t="shared" si="296"/>
        <v>-120</v>
      </c>
      <c r="W1172" s="5">
        <f t="shared" si="297"/>
        <v>299</v>
      </c>
      <c r="X1172" s="21">
        <f t="shared" si="299"/>
        <v>0.49672240802675588</v>
      </c>
      <c r="Y1172" s="21">
        <f t="shared" si="300"/>
        <v>5.9606688963210708</v>
      </c>
      <c r="Z1172" s="21">
        <f t="shared" si="301"/>
        <v>142.55933110367894</v>
      </c>
      <c r="AA1172" s="21">
        <f t="shared" si="302"/>
        <v>-1.7006688963210763</v>
      </c>
      <c r="AC1172" s="5">
        <v>5.9606688963210708</v>
      </c>
      <c r="AD1172" s="5">
        <v>0</v>
      </c>
      <c r="AE1172" s="5">
        <f t="shared" si="298"/>
        <v>5.9606688963210708</v>
      </c>
    </row>
    <row r="1173" spans="1:31" ht="12.75" customHeight="1" x14ac:dyDescent="0.35">
      <c r="A1173" s="17" t="s">
        <v>2791</v>
      </c>
      <c r="B1173" s="17" t="s">
        <v>2792</v>
      </c>
      <c r="C1173" s="17" t="s">
        <v>2731</v>
      </c>
      <c r="D1173" s="18">
        <v>39052</v>
      </c>
      <c r="E1173" s="17" t="s">
        <v>118</v>
      </c>
      <c r="F1173" s="19">
        <v>50</v>
      </c>
      <c r="G1173" s="17">
        <v>34</v>
      </c>
      <c r="H1173" s="17">
        <v>3</v>
      </c>
      <c r="I1173" s="20">
        <f t="shared" si="290"/>
        <v>411</v>
      </c>
      <c r="J1173" s="21">
        <v>1347</v>
      </c>
      <c r="K1173" s="18">
        <v>44804</v>
      </c>
      <c r="L1173" s="21">
        <v>424.32</v>
      </c>
      <c r="M1173" s="21">
        <v>922.68</v>
      </c>
      <c r="N1173" s="21">
        <v>17.96</v>
      </c>
      <c r="O1173" s="21">
        <f t="shared" si="291"/>
        <v>8.98</v>
      </c>
      <c r="P1173" s="21">
        <f t="shared" si="292"/>
        <v>26.94</v>
      </c>
      <c r="Q1173" s="21">
        <f t="shared" si="293"/>
        <v>913.69999999999993</v>
      </c>
      <c r="S1173" s="21">
        <f t="shared" si="294"/>
        <v>940.64</v>
      </c>
      <c r="T1173" s="19">
        <v>40</v>
      </c>
      <c r="U1173" s="19">
        <f t="shared" si="295"/>
        <v>-10</v>
      </c>
      <c r="V1173" s="22">
        <f t="shared" si="296"/>
        <v>-120</v>
      </c>
      <c r="W1173" s="5">
        <f t="shared" si="297"/>
        <v>299</v>
      </c>
      <c r="X1173" s="21">
        <f t="shared" si="299"/>
        <v>3.1459531772575251</v>
      </c>
      <c r="Y1173" s="21">
        <f t="shared" si="300"/>
        <v>37.751438127090303</v>
      </c>
      <c r="Z1173" s="21">
        <f t="shared" si="301"/>
        <v>902.88856187290969</v>
      </c>
      <c r="AA1173" s="21">
        <f t="shared" si="302"/>
        <v>-10.811438127090241</v>
      </c>
      <c r="AC1173" s="5">
        <v>37.751438127090303</v>
      </c>
      <c r="AD1173" s="5">
        <v>0</v>
      </c>
      <c r="AE1173" s="5">
        <f t="shared" si="298"/>
        <v>37.751438127090303</v>
      </c>
    </row>
    <row r="1174" spans="1:31" ht="12.75" customHeight="1" x14ac:dyDescent="0.35">
      <c r="A1174" s="17" t="s">
        <v>2793</v>
      </c>
      <c r="B1174" s="17" t="s">
        <v>2794</v>
      </c>
      <c r="C1174" s="17" t="s">
        <v>2795</v>
      </c>
      <c r="D1174" s="18">
        <v>39083</v>
      </c>
      <c r="E1174" s="17" t="s">
        <v>118</v>
      </c>
      <c r="F1174" s="19">
        <v>50</v>
      </c>
      <c r="G1174" s="17">
        <v>34</v>
      </c>
      <c r="H1174" s="17">
        <v>4</v>
      </c>
      <c r="I1174" s="20">
        <f t="shared" si="290"/>
        <v>412</v>
      </c>
      <c r="J1174" s="21">
        <v>5609.77</v>
      </c>
      <c r="K1174" s="18">
        <v>44804</v>
      </c>
      <c r="L1174" s="21">
        <v>1757.8</v>
      </c>
      <c r="M1174" s="21">
        <v>3851.97</v>
      </c>
      <c r="N1174" s="21">
        <v>74.8</v>
      </c>
      <c r="O1174" s="21">
        <f t="shared" si="291"/>
        <v>37.4</v>
      </c>
      <c r="P1174" s="21">
        <f t="shared" si="292"/>
        <v>112.19999999999999</v>
      </c>
      <c r="Q1174" s="21">
        <f t="shared" si="293"/>
        <v>3814.5699999999997</v>
      </c>
      <c r="S1174" s="21">
        <f t="shared" si="294"/>
        <v>3926.77</v>
      </c>
      <c r="T1174" s="19">
        <v>40</v>
      </c>
      <c r="U1174" s="19">
        <f t="shared" si="295"/>
        <v>-10</v>
      </c>
      <c r="V1174" s="22">
        <f t="shared" si="296"/>
        <v>-120</v>
      </c>
      <c r="W1174" s="5">
        <f t="shared" si="297"/>
        <v>300</v>
      </c>
      <c r="X1174" s="21">
        <f t="shared" si="299"/>
        <v>13.089233333333333</v>
      </c>
      <c r="Y1174" s="21">
        <f t="shared" si="300"/>
        <v>157.07079999999999</v>
      </c>
      <c r="Z1174" s="21">
        <f t="shared" si="301"/>
        <v>3769.6992</v>
      </c>
      <c r="AA1174" s="21">
        <f t="shared" si="302"/>
        <v>-44.87079999999969</v>
      </c>
      <c r="AC1174" s="5">
        <v>157.07079999999999</v>
      </c>
      <c r="AD1174" s="5">
        <v>0</v>
      </c>
      <c r="AE1174" s="5">
        <f t="shared" si="298"/>
        <v>157.07079999999999</v>
      </c>
    </row>
    <row r="1175" spans="1:31" ht="12.75" customHeight="1" x14ac:dyDescent="0.35">
      <c r="A1175" s="17" t="s">
        <v>2796</v>
      </c>
      <c r="B1175" s="17" t="s">
        <v>2797</v>
      </c>
      <c r="C1175" s="17" t="s">
        <v>2645</v>
      </c>
      <c r="D1175" s="18">
        <v>39083</v>
      </c>
      <c r="E1175" s="17" t="s">
        <v>118</v>
      </c>
      <c r="F1175" s="19">
        <v>50</v>
      </c>
      <c r="G1175" s="17">
        <v>34</v>
      </c>
      <c r="H1175" s="17">
        <v>4</v>
      </c>
      <c r="I1175" s="20">
        <f t="shared" si="290"/>
        <v>412</v>
      </c>
      <c r="J1175" s="21">
        <v>614.1</v>
      </c>
      <c r="K1175" s="18">
        <v>44804</v>
      </c>
      <c r="L1175" s="21">
        <v>192.38</v>
      </c>
      <c r="M1175" s="21">
        <v>421.72</v>
      </c>
      <c r="N1175" s="21">
        <v>8.18</v>
      </c>
      <c r="O1175" s="21">
        <f t="shared" si="291"/>
        <v>4.09</v>
      </c>
      <c r="P1175" s="21">
        <f t="shared" si="292"/>
        <v>12.27</v>
      </c>
      <c r="Q1175" s="21">
        <f t="shared" si="293"/>
        <v>417.63000000000005</v>
      </c>
      <c r="S1175" s="21">
        <f t="shared" si="294"/>
        <v>429.90000000000003</v>
      </c>
      <c r="T1175" s="19">
        <v>40</v>
      </c>
      <c r="U1175" s="19">
        <f t="shared" si="295"/>
        <v>-10</v>
      </c>
      <c r="V1175" s="22">
        <f t="shared" si="296"/>
        <v>-120</v>
      </c>
      <c r="W1175" s="5">
        <f t="shared" si="297"/>
        <v>300</v>
      </c>
      <c r="X1175" s="21">
        <f t="shared" si="299"/>
        <v>1.4330000000000001</v>
      </c>
      <c r="Y1175" s="21">
        <f t="shared" si="300"/>
        <v>17.196000000000002</v>
      </c>
      <c r="Z1175" s="21">
        <f t="shared" si="301"/>
        <v>412.70400000000001</v>
      </c>
      <c r="AA1175" s="21">
        <f t="shared" si="302"/>
        <v>-4.9260000000000446</v>
      </c>
      <c r="AC1175" s="5">
        <v>17.196000000000002</v>
      </c>
      <c r="AD1175" s="5">
        <v>0</v>
      </c>
      <c r="AE1175" s="5">
        <f t="shared" si="298"/>
        <v>17.196000000000002</v>
      </c>
    </row>
    <row r="1176" spans="1:31" ht="12.75" customHeight="1" x14ac:dyDescent="0.35">
      <c r="A1176" s="17" t="s">
        <v>2798</v>
      </c>
      <c r="B1176" s="17" t="s">
        <v>2799</v>
      </c>
      <c r="C1176" s="17" t="s">
        <v>2731</v>
      </c>
      <c r="D1176" s="18">
        <v>39083</v>
      </c>
      <c r="E1176" s="17" t="s">
        <v>118</v>
      </c>
      <c r="F1176" s="19">
        <v>50</v>
      </c>
      <c r="G1176" s="17">
        <v>34</v>
      </c>
      <c r="H1176" s="17">
        <v>4</v>
      </c>
      <c r="I1176" s="20">
        <f t="shared" si="290"/>
        <v>412</v>
      </c>
      <c r="J1176" s="21">
        <v>1274.75</v>
      </c>
      <c r="K1176" s="18">
        <v>44804</v>
      </c>
      <c r="L1176" s="21">
        <v>399.51</v>
      </c>
      <c r="M1176" s="21">
        <v>875.24</v>
      </c>
      <c r="N1176" s="21">
        <v>17</v>
      </c>
      <c r="O1176" s="21">
        <f t="shared" si="291"/>
        <v>8.5</v>
      </c>
      <c r="P1176" s="21">
        <f t="shared" si="292"/>
        <v>25.5</v>
      </c>
      <c r="Q1176" s="21">
        <f t="shared" si="293"/>
        <v>866.74</v>
      </c>
      <c r="S1176" s="21">
        <f t="shared" si="294"/>
        <v>892.24</v>
      </c>
      <c r="T1176" s="19">
        <v>40</v>
      </c>
      <c r="U1176" s="19">
        <f t="shared" si="295"/>
        <v>-10</v>
      </c>
      <c r="V1176" s="22">
        <f t="shared" si="296"/>
        <v>-120</v>
      </c>
      <c r="W1176" s="5">
        <f t="shared" si="297"/>
        <v>300</v>
      </c>
      <c r="X1176" s="21">
        <f t="shared" si="299"/>
        <v>2.9741333333333335</v>
      </c>
      <c r="Y1176" s="21">
        <f t="shared" si="300"/>
        <v>35.689599999999999</v>
      </c>
      <c r="Z1176" s="21">
        <f t="shared" si="301"/>
        <v>856.55039999999997</v>
      </c>
      <c r="AA1176" s="21">
        <f t="shared" si="302"/>
        <v>-10.189600000000041</v>
      </c>
      <c r="AC1176" s="5">
        <v>35.689599999999999</v>
      </c>
      <c r="AD1176" s="5">
        <v>0</v>
      </c>
      <c r="AE1176" s="5">
        <f t="shared" si="298"/>
        <v>35.689599999999999</v>
      </c>
    </row>
    <row r="1177" spans="1:31" ht="12.75" customHeight="1" x14ac:dyDescent="0.35">
      <c r="A1177" s="17" t="s">
        <v>2800</v>
      </c>
      <c r="B1177" s="17" t="s">
        <v>2801</v>
      </c>
      <c r="C1177" s="17" t="s">
        <v>2802</v>
      </c>
      <c r="D1177" s="18">
        <v>39083</v>
      </c>
      <c r="E1177" s="17" t="s">
        <v>118</v>
      </c>
      <c r="F1177" s="19">
        <v>50</v>
      </c>
      <c r="G1177" s="17">
        <v>34</v>
      </c>
      <c r="H1177" s="17">
        <v>4</v>
      </c>
      <c r="I1177" s="20">
        <f t="shared" si="290"/>
        <v>412</v>
      </c>
      <c r="J1177" s="21">
        <v>40.46</v>
      </c>
      <c r="K1177" s="18">
        <v>44804</v>
      </c>
      <c r="L1177" s="21">
        <v>12.7</v>
      </c>
      <c r="M1177" s="21">
        <v>27.76</v>
      </c>
      <c r="N1177" s="21">
        <v>0.54</v>
      </c>
      <c r="O1177" s="21">
        <f t="shared" si="291"/>
        <v>0.27</v>
      </c>
      <c r="P1177" s="21">
        <f t="shared" si="292"/>
        <v>0.81</v>
      </c>
      <c r="Q1177" s="21">
        <f t="shared" si="293"/>
        <v>27.490000000000002</v>
      </c>
      <c r="S1177" s="21">
        <f t="shared" si="294"/>
        <v>28.3</v>
      </c>
      <c r="T1177" s="19">
        <v>40</v>
      </c>
      <c r="U1177" s="19">
        <f t="shared" si="295"/>
        <v>-10</v>
      </c>
      <c r="V1177" s="22">
        <f t="shared" si="296"/>
        <v>-120</v>
      </c>
      <c r="W1177" s="5">
        <f t="shared" si="297"/>
        <v>300</v>
      </c>
      <c r="X1177" s="21">
        <f t="shared" si="299"/>
        <v>9.4333333333333338E-2</v>
      </c>
      <c r="Y1177" s="21">
        <f t="shared" si="300"/>
        <v>1.1320000000000001</v>
      </c>
      <c r="Z1177" s="21">
        <f t="shared" si="301"/>
        <v>27.167999999999999</v>
      </c>
      <c r="AA1177" s="21">
        <f t="shared" si="302"/>
        <v>-0.32200000000000273</v>
      </c>
      <c r="AC1177" s="5">
        <v>1.1320000000000001</v>
      </c>
      <c r="AD1177" s="5">
        <v>0</v>
      </c>
      <c r="AE1177" s="5">
        <f t="shared" si="298"/>
        <v>1.1320000000000001</v>
      </c>
    </row>
    <row r="1178" spans="1:31" ht="12.75" customHeight="1" x14ac:dyDescent="0.35">
      <c r="A1178" s="17" t="s">
        <v>2803</v>
      </c>
      <c r="B1178" s="17" t="s">
        <v>2804</v>
      </c>
      <c r="C1178" s="17" t="s">
        <v>2645</v>
      </c>
      <c r="D1178" s="18">
        <v>39114</v>
      </c>
      <c r="E1178" s="17" t="s">
        <v>118</v>
      </c>
      <c r="F1178" s="19">
        <v>50</v>
      </c>
      <c r="G1178" s="17">
        <v>34</v>
      </c>
      <c r="H1178" s="17">
        <v>5</v>
      </c>
      <c r="I1178" s="20">
        <f t="shared" si="290"/>
        <v>413</v>
      </c>
      <c r="J1178" s="21">
        <v>750.34</v>
      </c>
      <c r="K1178" s="18">
        <v>44804</v>
      </c>
      <c r="L1178" s="21">
        <v>233.9</v>
      </c>
      <c r="M1178" s="21">
        <v>516.44000000000005</v>
      </c>
      <c r="N1178" s="21">
        <v>10</v>
      </c>
      <c r="O1178" s="21">
        <f t="shared" si="291"/>
        <v>5</v>
      </c>
      <c r="P1178" s="21">
        <f t="shared" si="292"/>
        <v>15</v>
      </c>
      <c r="Q1178" s="21">
        <f t="shared" si="293"/>
        <v>511.44000000000005</v>
      </c>
      <c r="S1178" s="21">
        <f t="shared" si="294"/>
        <v>526.44000000000005</v>
      </c>
      <c r="T1178" s="19">
        <v>40</v>
      </c>
      <c r="U1178" s="19">
        <f t="shared" si="295"/>
        <v>-10</v>
      </c>
      <c r="V1178" s="22">
        <f t="shared" si="296"/>
        <v>-120</v>
      </c>
      <c r="W1178" s="5">
        <f t="shared" si="297"/>
        <v>301</v>
      </c>
      <c r="X1178" s="21">
        <f t="shared" si="299"/>
        <v>1.7489700996677742</v>
      </c>
      <c r="Y1178" s="21">
        <f t="shared" si="300"/>
        <v>20.987641196013289</v>
      </c>
      <c r="Z1178" s="21">
        <f t="shared" si="301"/>
        <v>505.45235880398678</v>
      </c>
      <c r="AA1178" s="21">
        <f t="shared" si="302"/>
        <v>-5.9876411960132714</v>
      </c>
      <c r="AC1178" s="5">
        <v>20.987641196013289</v>
      </c>
      <c r="AD1178" s="5">
        <v>0</v>
      </c>
      <c r="AE1178" s="5">
        <f t="shared" si="298"/>
        <v>20.987641196013289</v>
      </c>
    </row>
    <row r="1179" spans="1:31" ht="12.75" customHeight="1" x14ac:dyDescent="0.35">
      <c r="A1179" s="17" t="s">
        <v>2805</v>
      </c>
      <c r="B1179" s="17" t="s">
        <v>2806</v>
      </c>
      <c r="C1179" s="17" t="s">
        <v>2665</v>
      </c>
      <c r="D1179" s="18">
        <v>39114</v>
      </c>
      <c r="E1179" s="17" t="s">
        <v>118</v>
      </c>
      <c r="F1179" s="19">
        <v>50</v>
      </c>
      <c r="G1179" s="17">
        <v>34</v>
      </c>
      <c r="H1179" s="17">
        <v>5</v>
      </c>
      <c r="I1179" s="20">
        <f t="shared" si="290"/>
        <v>413</v>
      </c>
      <c r="J1179" s="21">
        <v>207.65</v>
      </c>
      <c r="K1179" s="18">
        <v>44804</v>
      </c>
      <c r="L1179" s="21">
        <v>64.680000000000007</v>
      </c>
      <c r="M1179" s="21">
        <v>142.97</v>
      </c>
      <c r="N1179" s="21">
        <v>2.76</v>
      </c>
      <c r="O1179" s="21">
        <f t="shared" si="291"/>
        <v>1.38</v>
      </c>
      <c r="P1179" s="21">
        <f t="shared" si="292"/>
        <v>4.1399999999999997</v>
      </c>
      <c r="Q1179" s="21">
        <f t="shared" si="293"/>
        <v>141.59</v>
      </c>
      <c r="S1179" s="21">
        <f t="shared" si="294"/>
        <v>145.72999999999999</v>
      </c>
      <c r="T1179" s="19">
        <v>40</v>
      </c>
      <c r="U1179" s="19">
        <f t="shared" si="295"/>
        <v>-10</v>
      </c>
      <c r="V1179" s="22">
        <f t="shared" si="296"/>
        <v>-120</v>
      </c>
      <c r="W1179" s="5">
        <f t="shared" si="297"/>
        <v>301</v>
      </c>
      <c r="X1179" s="21">
        <f t="shared" si="299"/>
        <v>0.48415282392026576</v>
      </c>
      <c r="Y1179" s="21">
        <f t="shared" si="300"/>
        <v>5.8098338870431894</v>
      </c>
      <c r="Z1179" s="21">
        <f t="shared" si="301"/>
        <v>139.92016611295679</v>
      </c>
      <c r="AA1179" s="21">
        <f t="shared" si="302"/>
        <v>-1.669833887043211</v>
      </c>
      <c r="AC1179" s="5">
        <v>5.8098338870431894</v>
      </c>
      <c r="AD1179" s="5">
        <v>0</v>
      </c>
      <c r="AE1179" s="5">
        <f t="shared" si="298"/>
        <v>5.8098338870431894</v>
      </c>
    </row>
    <row r="1180" spans="1:31" ht="12.75" customHeight="1" x14ac:dyDescent="0.35">
      <c r="A1180" s="17" t="s">
        <v>2807</v>
      </c>
      <c r="B1180" s="17" t="s">
        <v>2808</v>
      </c>
      <c r="C1180" s="17" t="s">
        <v>2645</v>
      </c>
      <c r="D1180" s="18">
        <v>39142</v>
      </c>
      <c r="E1180" s="17" t="s">
        <v>118</v>
      </c>
      <c r="F1180" s="19">
        <v>50</v>
      </c>
      <c r="G1180" s="17">
        <v>34</v>
      </c>
      <c r="H1180" s="17">
        <v>6</v>
      </c>
      <c r="I1180" s="20">
        <f t="shared" si="290"/>
        <v>414</v>
      </c>
      <c r="J1180" s="21">
        <v>412.15</v>
      </c>
      <c r="K1180" s="18">
        <v>44804</v>
      </c>
      <c r="L1180" s="21">
        <v>127.73</v>
      </c>
      <c r="M1180" s="21">
        <v>284.42</v>
      </c>
      <c r="N1180" s="21">
        <v>5.49</v>
      </c>
      <c r="O1180" s="21">
        <f t="shared" si="291"/>
        <v>2.7450000000000001</v>
      </c>
      <c r="P1180" s="21">
        <f t="shared" si="292"/>
        <v>8.2349999999999994</v>
      </c>
      <c r="Q1180" s="21">
        <f t="shared" si="293"/>
        <v>281.67500000000001</v>
      </c>
      <c r="S1180" s="21">
        <f t="shared" si="294"/>
        <v>289.91000000000003</v>
      </c>
      <c r="T1180" s="19">
        <v>40</v>
      </c>
      <c r="U1180" s="19">
        <f t="shared" si="295"/>
        <v>-10</v>
      </c>
      <c r="V1180" s="22">
        <f t="shared" si="296"/>
        <v>-120</v>
      </c>
      <c r="W1180" s="5">
        <f t="shared" si="297"/>
        <v>302</v>
      </c>
      <c r="X1180" s="21">
        <f t="shared" si="299"/>
        <v>0.95996688741721858</v>
      </c>
      <c r="Y1180" s="21">
        <f t="shared" si="300"/>
        <v>11.519602649006623</v>
      </c>
      <c r="Z1180" s="21">
        <f t="shared" si="301"/>
        <v>278.3903973509934</v>
      </c>
      <c r="AA1180" s="21">
        <f t="shared" si="302"/>
        <v>-3.2846026490066151</v>
      </c>
      <c r="AC1180" s="5">
        <v>11.519602649006623</v>
      </c>
      <c r="AD1180" s="5">
        <v>0</v>
      </c>
      <c r="AE1180" s="5">
        <f t="shared" si="298"/>
        <v>11.519602649006623</v>
      </c>
    </row>
    <row r="1181" spans="1:31" ht="12.75" customHeight="1" x14ac:dyDescent="0.35">
      <c r="A1181" s="17" t="s">
        <v>2809</v>
      </c>
      <c r="B1181" s="17" t="s">
        <v>2810</v>
      </c>
      <c r="C1181" s="17" t="s">
        <v>2645</v>
      </c>
      <c r="D1181" s="18">
        <v>39173</v>
      </c>
      <c r="E1181" s="17" t="s">
        <v>118</v>
      </c>
      <c r="F1181" s="19">
        <v>50</v>
      </c>
      <c r="G1181" s="17">
        <v>34</v>
      </c>
      <c r="H1181" s="17">
        <v>7</v>
      </c>
      <c r="I1181" s="20">
        <f t="shared" si="290"/>
        <v>415</v>
      </c>
      <c r="J1181" s="21">
        <v>882.41</v>
      </c>
      <c r="K1181" s="18">
        <v>44804</v>
      </c>
      <c r="L1181" s="21">
        <v>272.10000000000002</v>
      </c>
      <c r="M1181" s="21">
        <v>610.30999999999995</v>
      </c>
      <c r="N1181" s="21">
        <v>11.76</v>
      </c>
      <c r="O1181" s="21">
        <f t="shared" si="291"/>
        <v>5.88</v>
      </c>
      <c r="P1181" s="21">
        <f t="shared" si="292"/>
        <v>17.64</v>
      </c>
      <c r="Q1181" s="21">
        <f t="shared" si="293"/>
        <v>604.42999999999995</v>
      </c>
      <c r="S1181" s="21">
        <f t="shared" si="294"/>
        <v>622.06999999999994</v>
      </c>
      <c r="T1181" s="19">
        <v>40</v>
      </c>
      <c r="U1181" s="19">
        <f t="shared" si="295"/>
        <v>-10</v>
      </c>
      <c r="V1181" s="22">
        <f t="shared" si="296"/>
        <v>-120</v>
      </c>
      <c r="W1181" s="5">
        <f t="shared" si="297"/>
        <v>303</v>
      </c>
      <c r="X1181" s="21">
        <f t="shared" si="299"/>
        <v>2.0530363036303627</v>
      </c>
      <c r="Y1181" s="21">
        <f t="shared" si="300"/>
        <v>24.636435643564354</v>
      </c>
      <c r="Z1181" s="21">
        <f t="shared" si="301"/>
        <v>597.43356435643557</v>
      </c>
      <c r="AA1181" s="21">
        <f t="shared" si="302"/>
        <v>-6.9964356435643822</v>
      </c>
      <c r="AC1181" s="5">
        <v>24.636435643564354</v>
      </c>
      <c r="AD1181" s="5">
        <v>0</v>
      </c>
      <c r="AE1181" s="5">
        <f t="shared" si="298"/>
        <v>24.636435643564354</v>
      </c>
    </row>
    <row r="1182" spans="1:31" ht="12.75" customHeight="1" x14ac:dyDescent="0.35">
      <c r="A1182" s="17" t="s">
        <v>2811</v>
      </c>
      <c r="B1182" s="17" t="s">
        <v>2812</v>
      </c>
      <c r="C1182" s="17" t="s">
        <v>2813</v>
      </c>
      <c r="D1182" s="18">
        <v>39173</v>
      </c>
      <c r="E1182" s="17" t="s">
        <v>118</v>
      </c>
      <c r="F1182" s="19">
        <v>50</v>
      </c>
      <c r="G1182" s="17">
        <v>34</v>
      </c>
      <c r="H1182" s="17">
        <v>7</v>
      </c>
      <c r="I1182" s="20">
        <f t="shared" si="290"/>
        <v>415</v>
      </c>
      <c r="J1182" s="21">
        <v>12.89</v>
      </c>
      <c r="K1182" s="18">
        <v>44804</v>
      </c>
      <c r="L1182" s="21">
        <v>4</v>
      </c>
      <c r="M1182" s="21">
        <v>8.89</v>
      </c>
      <c r="N1182" s="21">
        <v>0.17</v>
      </c>
      <c r="O1182" s="21">
        <f t="shared" si="291"/>
        <v>8.5000000000000006E-2</v>
      </c>
      <c r="P1182" s="21">
        <f t="shared" si="292"/>
        <v>0.255</v>
      </c>
      <c r="Q1182" s="21">
        <f t="shared" si="293"/>
        <v>8.8049999999999997</v>
      </c>
      <c r="S1182" s="21">
        <f t="shared" si="294"/>
        <v>9.06</v>
      </c>
      <c r="T1182" s="19">
        <v>40</v>
      </c>
      <c r="U1182" s="19">
        <f t="shared" si="295"/>
        <v>-10</v>
      </c>
      <c r="V1182" s="22">
        <f t="shared" si="296"/>
        <v>-120</v>
      </c>
      <c r="W1182" s="5">
        <f t="shared" si="297"/>
        <v>303</v>
      </c>
      <c r="X1182" s="21">
        <f t="shared" si="299"/>
        <v>2.9900990099009903E-2</v>
      </c>
      <c r="Y1182" s="21">
        <f t="shared" si="300"/>
        <v>0.35881188118811885</v>
      </c>
      <c r="Z1182" s="21">
        <f t="shared" si="301"/>
        <v>8.7011881188118814</v>
      </c>
      <c r="AA1182" s="21">
        <f t="shared" si="302"/>
        <v>-0.10381188118811835</v>
      </c>
      <c r="AC1182" s="5">
        <v>0.35881188118811885</v>
      </c>
      <c r="AD1182" s="5">
        <v>0</v>
      </c>
      <c r="AE1182" s="5">
        <f t="shared" si="298"/>
        <v>0.35881188118811885</v>
      </c>
    </row>
    <row r="1183" spans="1:31" ht="12.75" customHeight="1" x14ac:dyDescent="0.35">
      <c r="A1183" s="17" t="s">
        <v>2814</v>
      </c>
      <c r="B1183" s="17" t="s">
        <v>2815</v>
      </c>
      <c r="C1183" s="17" t="s">
        <v>2645</v>
      </c>
      <c r="D1183" s="18">
        <v>39203</v>
      </c>
      <c r="E1183" s="17" t="s">
        <v>118</v>
      </c>
      <c r="F1183" s="19">
        <v>50</v>
      </c>
      <c r="G1183" s="17">
        <v>34</v>
      </c>
      <c r="H1183" s="17">
        <v>8</v>
      </c>
      <c r="I1183" s="20">
        <f t="shared" si="290"/>
        <v>416</v>
      </c>
      <c r="J1183" s="21">
        <v>587.13</v>
      </c>
      <c r="K1183" s="18">
        <v>44804</v>
      </c>
      <c r="L1183" s="21">
        <v>180.02</v>
      </c>
      <c r="M1183" s="21">
        <v>407.11</v>
      </c>
      <c r="N1183" s="21">
        <v>7.82</v>
      </c>
      <c r="O1183" s="21">
        <f t="shared" si="291"/>
        <v>3.91</v>
      </c>
      <c r="P1183" s="21">
        <f t="shared" si="292"/>
        <v>11.73</v>
      </c>
      <c r="Q1183" s="21">
        <f t="shared" si="293"/>
        <v>403.2</v>
      </c>
      <c r="S1183" s="21">
        <f t="shared" si="294"/>
        <v>414.93</v>
      </c>
      <c r="T1183" s="19">
        <v>40</v>
      </c>
      <c r="U1183" s="19">
        <f t="shared" si="295"/>
        <v>-10</v>
      </c>
      <c r="V1183" s="22">
        <f t="shared" si="296"/>
        <v>-120</v>
      </c>
      <c r="W1183" s="5">
        <f t="shared" si="297"/>
        <v>304</v>
      </c>
      <c r="X1183" s="21">
        <f t="shared" si="299"/>
        <v>1.3649013157894736</v>
      </c>
      <c r="Y1183" s="21">
        <f t="shared" si="300"/>
        <v>16.378815789473684</v>
      </c>
      <c r="Z1183" s="21">
        <f t="shared" si="301"/>
        <v>398.55118421052634</v>
      </c>
      <c r="AA1183" s="21">
        <f t="shared" si="302"/>
        <v>-4.6488157894736446</v>
      </c>
      <c r="AC1183" s="5">
        <v>16.378815789473684</v>
      </c>
      <c r="AD1183" s="5">
        <v>0</v>
      </c>
      <c r="AE1183" s="5">
        <f t="shared" si="298"/>
        <v>16.378815789473684</v>
      </c>
    </row>
    <row r="1184" spans="1:31" ht="12.75" customHeight="1" x14ac:dyDescent="0.35">
      <c r="A1184" s="17" t="s">
        <v>2816</v>
      </c>
      <c r="B1184" s="17" t="s">
        <v>2817</v>
      </c>
      <c r="C1184" s="17" t="s">
        <v>2645</v>
      </c>
      <c r="D1184" s="18">
        <v>39234</v>
      </c>
      <c r="E1184" s="17" t="s">
        <v>118</v>
      </c>
      <c r="F1184" s="19">
        <v>50</v>
      </c>
      <c r="G1184" s="17">
        <v>34</v>
      </c>
      <c r="H1184" s="17">
        <v>9</v>
      </c>
      <c r="I1184" s="20">
        <f t="shared" si="290"/>
        <v>417</v>
      </c>
      <c r="J1184" s="21">
        <v>1589.9</v>
      </c>
      <c r="K1184" s="18">
        <v>44804</v>
      </c>
      <c r="L1184" s="21">
        <v>484.95</v>
      </c>
      <c r="M1184" s="21">
        <v>1104.95</v>
      </c>
      <c r="N1184" s="21">
        <v>21.2</v>
      </c>
      <c r="O1184" s="21">
        <f t="shared" si="291"/>
        <v>10.6</v>
      </c>
      <c r="P1184" s="21">
        <f t="shared" si="292"/>
        <v>31.799999999999997</v>
      </c>
      <c r="Q1184" s="21">
        <f t="shared" si="293"/>
        <v>1094.3500000000001</v>
      </c>
      <c r="S1184" s="21">
        <f t="shared" si="294"/>
        <v>1126.1500000000001</v>
      </c>
      <c r="T1184" s="19">
        <v>40</v>
      </c>
      <c r="U1184" s="19">
        <f t="shared" si="295"/>
        <v>-10</v>
      </c>
      <c r="V1184" s="22">
        <f t="shared" si="296"/>
        <v>-120</v>
      </c>
      <c r="W1184" s="5">
        <f t="shared" si="297"/>
        <v>305</v>
      </c>
      <c r="X1184" s="21">
        <f t="shared" si="299"/>
        <v>3.6922950819672136</v>
      </c>
      <c r="Y1184" s="21">
        <f t="shared" si="300"/>
        <v>44.307540983606565</v>
      </c>
      <c r="Z1184" s="21">
        <f t="shared" si="301"/>
        <v>1081.8424590163936</v>
      </c>
      <c r="AA1184" s="21">
        <f t="shared" si="302"/>
        <v>-12.507540983606532</v>
      </c>
      <c r="AC1184" s="5">
        <v>44.307540983606565</v>
      </c>
      <c r="AD1184" s="5">
        <v>0</v>
      </c>
      <c r="AE1184" s="5">
        <f t="shared" si="298"/>
        <v>44.307540983606565</v>
      </c>
    </row>
    <row r="1185" spans="1:31" ht="12.75" customHeight="1" x14ac:dyDescent="0.35">
      <c r="A1185" s="17" t="s">
        <v>2818</v>
      </c>
      <c r="B1185" s="17" t="s">
        <v>2819</v>
      </c>
      <c r="C1185" s="17" t="s">
        <v>2645</v>
      </c>
      <c r="D1185" s="18">
        <v>39264</v>
      </c>
      <c r="E1185" s="17" t="s">
        <v>118</v>
      </c>
      <c r="F1185" s="19">
        <v>50</v>
      </c>
      <c r="G1185" s="17">
        <v>34</v>
      </c>
      <c r="H1185" s="17">
        <v>10</v>
      </c>
      <c r="I1185" s="20">
        <f t="shared" si="290"/>
        <v>418</v>
      </c>
      <c r="J1185" s="21">
        <v>237.46</v>
      </c>
      <c r="K1185" s="18">
        <v>44804</v>
      </c>
      <c r="L1185" s="21">
        <v>72.05</v>
      </c>
      <c r="M1185" s="21">
        <v>165.41</v>
      </c>
      <c r="N1185" s="21">
        <v>3.16</v>
      </c>
      <c r="O1185" s="21">
        <f t="shared" si="291"/>
        <v>1.58</v>
      </c>
      <c r="P1185" s="21">
        <f t="shared" si="292"/>
        <v>4.74</v>
      </c>
      <c r="Q1185" s="21">
        <f t="shared" si="293"/>
        <v>163.82999999999998</v>
      </c>
      <c r="S1185" s="21">
        <f t="shared" si="294"/>
        <v>168.57</v>
      </c>
      <c r="T1185" s="19">
        <v>40</v>
      </c>
      <c r="U1185" s="19">
        <f t="shared" si="295"/>
        <v>-10</v>
      </c>
      <c r="V1185" s="22">
        <f t="shared" si="296"/>
        <v>-120</v>
      </c>
      <c r="W1185" s="5">
        <f t="shared" si="297"/>
        <v>306</v>
      </c>
      <c r="X1185" s="21">
        <f t="shared" si="299"/>
        <v>0.55088235294117649</v>
      </c>
      <c r="Y1185" s="21">
        <f t="shared" si="300"/>
        <v>6.6105882352941183</v>
      </c>
      <c r="Z1185" s="21">
        <f t="shared" si="301"/>
        <v>161.95941176470586</v>
      </c>
      <c r="AA1185" s="21">
        <f t="shared" si="302"/>
        <v>-1.8705882352941217</v>
      </c>
      <c r="AC1185" s="5">
        <v>6.6105882352941183</v>
      </c>
      <c r="AD1185" s="5">
        <v>0</v>
      </c>
      <c r="AE1185" s="5">
        <f t="shared" si="298"/>
        <v>6.6105882352941183</v>
      </c>
    </row>
    <row r="1186" spans="1:31" ht="12.75" customHeight="1" x14ac:dyDescent="0.35">
      <c r="A1186" s="17" t="s">
        <v>2820</v>
      </c>
      <c r="B1186" s="17" t="s">
        <v>2821</v>
      </c>
      <c r="C1186" s="17" t="s">
        <v>2645</v>
      </c>
      <c r="D1186" s="18">
        <v>39295</v>
      </c>
      <c r="E1186" s="17" t="s">
        <v>118</v>
      </c>
      <c r="F1186" s="19">
        <v>50</v>
      </c>
      <c r="G1186" s="17">
        <v>34</v>
      </c>
      <c r="H1186" s="17">
        <v>11</v>
      </c>
      <c r="I1186" s="20">
        <f t="shared" si="290"/>
        <v>419</v>
      </c>
      <c r="J1186" s="21">
        <v>1416.54</v>
      </c>
      <c r="K1186" s="18">
        <v>44804</v>
      </c>
      <c r="L1186" s="21">
        <v>427.31</v>
      </c>
      <c r="M1186" s="21">
        <v>989.23</v>
      </c>
      <c r="N1186" s="21">
        <v>18.88</v>
      </c>
      <c r="O1186" s="21">
        <f t="shared" si="291"/>
        <v>9.44</v>
      </c>
      <c r="P1186" s="21">
        <f t="shared" si="292"/>
        <v>28.32</v>
      </c>
      <c r="Q1186" s="21">
        <f t="shared" si="293"/>
        <v>979.79</v>
      </c>
      <c r="S1186" s="21">
        <f t="shared" si="294"/>
        <v>1008.11</v>
      </c>
      <c r="T1186" s="19">
        <v>40</v>
      </c>
      <c r="U1186" s="19">
        <f t="shared" si="295"/>
        <v>-10</v>
      </c>
      <c r="V1186" s="22">
        <f t="shared" si="296"/>
        <v>-120</v>
      </c>
      <c r="W1186" s="5">
        <f t="shared" si="297"/>
        <v>307</v>
      </c>
      <c r="X1186" s="21">
        <f t="shared" si="299"/>
        <v>3.2837459283387624</v>
      </c>
      <c r="Y1186" s="21">
        <f t="shared" si="300"/>
        <v>39.404951140065151</v>
      </c>
      <c r="Z1186" s="21">
        <f t="shared" si="301"/>
        <v>968.70504885993489</v>
      </c>
      <c r="AA1186" s="21">
        <f t="shared" si="302"/>
        <v>-11.084951140065073</v>
      </c>
      <c r="AC1186" s="5">
        <v>39.404951140065151</v>
      </c>
      <c r="AD1186" s="5">
        <v>0</v>
      </c>
      <c r="AE1186" s="5">
        <f t="shared" si="298"/>
        <v>39.404951140065151</v>
      </c>
    </row>
    <row r="1187" spans="1:31" ht="12.75" customHeight="1" x14ac:dyDescent="0.35">
      <c r="A1187" s="17" t="s">
        <v>2822</v>
      </c>
      <c r="B1187" s="17" t="s">
        <v>2823</v>
      </c>
      <c r="C1187" s="17" t="s">
        <v>2645</v>
      </c>
      <c r="D1187" s="18">
        <v>39326</v>
      </c>
      <c r="E1187" s="17" t="s">
        <v>118</v>
      </c>
      <c r="F1187" s="19">
        <v>50</v>
      </c>
      <c r="G1187" s="17">
        <v>35</v>
      </c>
      <c r="H1187" s="17">
        <v>0</v>
      </c>
      <c r="I1187" s="20">
        <f t="shared" si="290"/>
        <v>420</v>
      </c>
      <c r="J1187" s="21">
        <v>412.91</v>
      </c>
      <c r="K1187" s="18">
        <v>44804</v>
      </c>
      <c r="L1187" s="21">
        <v>123.9</v>
      </c>
      <c r="M1187" s="21">
        <v>289.01</v>
      </c>
      <c r="N1187" s="21">
        <v>5.5</v>
      </c>
      <c r="O1187" s="21">
        <f t="shared" si="291"/>
        <v>2.75</v>
      </c>
      <c r="P1187" s="21">
        <f t="shared" si="292"/>
        <v>8.25</v>
      </c>
      <c r="Q1187" s="21">
        <f t="shared" si="293"/>
        <v>286.26</v>
      </c>
      <c r="S1187" s="21">
        <f t="shared" si="294"/>
        <v>294.51</v>
      </c>
      <c r="T1187" s="19">
        <v>40</v>
      </c>
      <c r="U1187" s="19">
        <f t="shared" si="295"/>
        <v>-10</v>
      </c>
      <c r="V1187" s="22">
        <f t="shared" si="296"/>
        <v>-120</v>
      </c>
      <c r="W1187" s="5">
        <f t="shared" si="297"/>
        <v>308</v>
      </c>
      <c r="X1187" s="21">
        <f t="shared" si="299"/>
        <v>0.95620129870129866</v>
      </c>
      <c r="Y1187" s="21">
        <f t="shared" si="300"/>
        <v>11.474415584415585</v>
      </c>
      <c r="Z1187" s="21">
        <f t="shared" si="301"/>
        <v>283.03558441558442</v>
      </c>
      <c r="AA1187" s="21">
        <f t="shared" si="302"/>
        <v>-3.2244155844155671</v>
      </c>
      <c r="AC1187" s="5">
        <v>11.474415584415585</v>
      </c>
      <c r="AD1187" s="5">
        <v>0</v>
      </c>
      <c r="AE1187" s="5">
        <f t="shared" si="298"/>
        <v>11.474415584415585</v>
      </c>
    </row>
    <row r="1188" spans="1:31" ht="12.75" customHeight="1" x14ac:dyDescent="0.35">
      <c r="A1188" s="17" t="s">
        <v>2824</v>
      </c>
      <c r="B1188" s="17" t="s">
        <v>2825</v>
      </c>
      <c r="C1188" s="17" t="s">
        <v>2672</v>
      </c>
      <c r="D1188" s="18">
        <v>39326</v>
      </c>
      <c r="E1188" s="17" t="s">
        <v>118</v>
      </c>
      <c r="F1188" s="19">
        <v>50</v>
      </c>
      <c r="G1188" s="17">
        <v>35</v>
      </c>
      <c r="H1188" s="17">
        <v>0</v>
      </c>
      <c r="I1188" s="20">
        <f t="shared" si="290"/>
        <v>420</v>
      </c>
      <c r="J1188" s="21">
        <v>1028.5</v>
      </c>
      <c r="K1188" s="18">
        <v>44804</v>
      </c>
      <c r="L1188" s="21">
        <v>308.55</v>
      </c>
      <c r="M1188" s="21">
        <v>719.95</v>
      </c>
      <c r="N1188" s="21">
        <v>13.71</v>
      </c>
      <c r="O1188" s="21">
        <f t="shared" si="291"/>
        <v>6.8550000000000004</v>
      </c>
      <c r="P1188" s="21">
        <f t="shared" si="292"/>
        <v>20.565000000000001</v>
      </c>
      <c r="Q1188" s="21">
        <f t="shared" si="293"/>
        <v>713.09500000000003</v>
      </c>
      <c r="S1188" s="21">
        <f t="shared" si="294"/>
        <v>733.66000000000008</v>
      </c>
      <c r="T1188" s="19">
        <v>40</v>
      </c>
      <c r="U1188" s="19">
        <f t="shared" si="295"/>
        <v>-10</v>
      </c>
      <c r="V1188" s="22">
        <f t="shared" si="296"/>
        <v>-120</v>
      </c>
      <c r="W1188" s="5">
        <f t="shared" si="297"/>
        <v>308</v>
      </c>
      <c r="X1188" s="21">
        <f t="shared" si="299"/>
        <v>2.3820129870129874</v>
      </c>
      <c r="Y1188" s="21">
        <f t="shared" si="300"/>
        <v>28.584155844155848</v>
      </c>
      <c r="Z1188" s="21">
        <f t="shared" si="301"/>
        <v>705.07584415584427</v>
      </c>
      <c r="AA1188" s="21">
        <f t="shared" si="302"/>
        <v>-8.0191558441557618</v>
      </c>
      <c r="AC1188" s="5">
        <v>28.584155844155848</v>
      </c>
      <c r="AD1188" s="5">
        <v>0</v>
      </c>
      <c r="AE1188" s="5">
        <f t="shared" si="298"/>
        <v>28.584155844155848</v>
      </c>
    </row>
    <row r="1189" spans="1:31" ht="12.75" customHeight="1" x14ac:dyDescent="0.35">
      <c r="A1189" s="17" t="s">
        <v>2826</v>
      </c>
      <c r="B1189" s="17" t="s">
        <v>2827</v>
      </c>
      <c r="C1189" s="17" t="s">
        <v>2711</v>
      </c>
      <c r="D1189" s="18">
        <v>39356</v>
      </c>
      <c r="E1189" s="17" t="s">
        <v>118</v>
      </c>
      <c r="F1189" s="19">
        <v>50</v>
      </c>
      <c r="G1189" s="17">
        <v>35</v>
      </c>
      <c r="H1189" s="17">
        <v>1</v>
      </c>
      <c r="I1189" s="20">
        <f t="shared" si="290"/>
        <v>421</v>
      </c>
      <c r="J1189" s="21">
        <v>228.66</v>
      </c>
      <c r="K1189" s="18">
        <v>44804</v>
      </c>
      <c r="L1189" s="21">
        <v>68.040000000000006</v>
      </c>
      <c r="M1189" s="21">
        <v>160.62</v>
      </c>
      <c r="N1189" s="21">
        <v>3.04</v>
      </c>
      <c r="O1189" s="21">
        <f t="shared" si="291"/>
        <v>1.52</v>
      </c>
      <c r="P1189" s="21">
        <f t="shared" si="292"/>
        <v>4.5600000000000005</v>
      </c>
      <c r="Q1189" s="21">
        <f t="shared" si="293"/>
        <v>159.1</v>
      </c>
      <c r="S1189" s="21">
        <f t="shared" si="294"/>
        <v>163.66</v>
      </c>
      <c r="T1189" s="19">
        <v>40</v>
      </c>
      <c r="U1189" s="19">
        <f t="shared" si="295"/>
        <v>-10</v>
      </c>
      <c r="V1189" s="22">
        <f t="shared" si="296"/>
        <v>-120</v>
      </c>
      <c r="W1189" s="5">
        <f t="shared" si="297"/>
        <v>309</v>
      </c>
      <c r="X1189" s="21">
        <f t="shared" si="299"/>
        <v>0.52964401294498376</v>
      </c>
      <c r="Y1189" s="21">
        <f t="shared" si="300"/>
        <v>6.3557281553398051</v>
      </c>
      <c r="Z1189" s="21">
        <f t="shared" si="301"/>
        <v>157.30427184466018</v>
      </c>
      <c r="AA1189" s="21">
        <f t="shared" si="302"/>
        <v>-1.7957281553398161</v>
      </c>
      <c r="AC1189" s="5">
        <v>6.3557281553398051</v>
      </c>
      <c r="AD1189" s="5">
        <v>0</v>
      </c>
      <c r="AE1189" s="5">
        <f t="shared" si="298"/>
        <v>6.3557281553398051</v>
      </c>
    </row>
    <row r="1190" spans="1:31" ht="12.75" customHeight="1" x14ac:dyDescent="0.35">
      <c r="A1190" s="17" t="s">
        <v>2828</v>
      </c>
      <c r="B1190" s="17" t="s">
        <v>2829</v>
      </c>
      <c r="C1190" s="17" t="s">
        <v>2645</v>
      </c>
      <c r="D1190" s="18">
        <v>39387</v>
      </c>
      <c r="E1190" s="17" t="s">
        <v>118</v>
      </c>
      <c r="F1190" s="19">
        <v>50</v>
      </c>
      <c r="G1190" s="17">
        <v>35</v>
      </c>
      <c r="H1190" s="17">
        <v>2</v>
      </c>
      <c r="I1190" s="20">
        <f t="shared" si="290"/>
        <v>422</v>
      </c>
      <c r="J1190" s="21">
        <v>1225.8599999999999</v>
      </c>
      <c r="K1190" s="18">
        <v>44804</v>
      </c>
      <c r="L1190" s="21">
        <v>363.71</v>
      </c>
      <c r="M1190" s="21">
        <v>862.15</v>
      </c>
      <c r="N1190" s="21">
        <v>16.34</v>
      </c>
      <c r="O1190" s="21">
        <f t="shared" si="291"/>
        <v>8.17</v>
      </c>
      <c r="P1190" s="21">
        <f t="shared" si="292"/>
        <v>24.509999999999998</v>
      </c>
      <c r="Q1190" s="21">
        <f t="shared" si="293"/>
        <v>853.98</v>
      </c>
      <c r="S1190" s="21">
        <f t="shared" si="294"/>
        <v>878.49</v>
      </c>
      <c r="T1190" s="19">
        <v>40</v>
      </c>
      <c r="U1190" s="19">
        <f t="shared" si="295"/>
        <v>-10</v>
      </c>
      <c r="V1190" s="22">
        <f t="shared" si="296"/>
        <v>-120</v>
      </c>
      <c r="W1190" s="5">
        <f t="shared" si="297"/>
        <v>310</v>
      </c>
      <c r="X1190" s="21">
        <f t="shared" si="299"/>
        <v>2.8338387096774196</v>
      </c>
      <c r="Y1190" s="21">
        <f t="shared" si="300"/>
        <v>34.006064516129037</v>
      </c>
      <c r="Z1190" s="21">
        <f t="shared" si="301"/>
        <v>844.48393548387094</v>
      </c>
      <c r="AA1190" s="21">
        <f t="shared" si="302"/>
        <v>-9.4960645161290813</v>
      </c>
      <c r="AC1190" s="5">
        <v>34.006064516129037</v>
      </c>
      <c r="AD1190" s="5">
        <v>0</v>
      </c>
      <c r="AE1190" s="5">
        <f t="shared" si="298"/>
        <v>34.006064516129037</v>
      </c>
    </row>
    <row r="1191" spans="1:31" ht="12.75" customHeight="1" x14ac:dyDescent="0.35">
      <c r="A1191" s="17" t="s">
        <v>2830</v>
      </c>
      <c r="B1191" s="17" t="s">
        <v>2831</v>
      </c>
      <c r="C1191" s="17" t="s">
        <v>2832</v>
      </c>
      <c r="D1191" s="18">
        <v>39356</v>
      </c>
      <c r="E1191" s="17" t="s">
        <v>118</v>
      </c>
      <c r="F1191" s="19">
        <v>50</v>
      </c>
      <c r="G1191" s="17">
        <v>35</v>
      </c>
      <c r="H1191" s="17">
        <v>1</v>
      </c>
      <c r="I1191" s="20">
        <f t="shared" si="290"/>
        <v>421</v>
      </c>
      <c r="J1191" s="21">
        <v>4911.07</v>
      </c>
      <c r="K1191" s="18">
        <v>44804</v>
      </c>
      <c r="L1191" s="21">
        <v>1465.13</v>
      </c>
      <c r="M1191" s="21">
        <v>3445.94</v>
      </c>
      <c r="N1191" s="21">
        <v>65.48</v>
      </c>
      <c r="O1191" s="21">
        <f t="shared" si="291"/>
        <v>32.74</v>
      </c>
      <c r="P1191" s="21">
        <f t="shared" si="292"/>
        <v>98.22</v>
      </c>
      <c r="Q1191" s="21">
        <f t="shared" si="293"/>
        <v>3413.2000000000003</v>
      </c>
      <c r="S1191" s="21">
        <f t="shared" si="294"/>
        <v>3511.42</v>
      </c>
      <c r="T1191" s="19">
        <v>40</v>
      </c>
      <c r="U1191" s="19">
        <f t="shared" si="295"/>
        <v>-10</v>
      </c>
      <c r="V1191" s="22">
        <f t="shared" si="296"/>
        <v>-120</v>
      </c>
      <c r="W1191" s="5">
        <f t="shared" si="297"/>
        <v>309</v>
      </c>
      <c r="X1191" s="21">
        <f t="shared" si="299"/>
        <v>11.363818770226537</v>
      </c>
      <c r="Y1191" s="21">
        <f t="shared" si="300"/>
        <v>136.36582524271844</v>
      </c>
      <c r="Z1191" s="21">
        <f t="shared" si="301"/>
        <v>3375.0541747572815</v>
      </c>
      <c r="AA1191" s="21">
        <f t="shared" si="302"/>
        <v>-38.145825242718729</v>
      </c>
      <c r="AC1191" s="5">
        <v>136.36582524271844</v>
      </c>
      <c r="AD1191" s="5">
        <v>0</v>
      </c>
      <c r="AE1191" s="5">
        <f t="shared" si="298"/>
        <v>136.36582524271844</v>
      </c>
    </row>
    <row r="1192" spans="1:31" ht="12.75" customHeight="1" x14ac:dyDescent="0.35">
      <c r="A1192" s="17" t="s">
        <v>2833</v>
      </c>
      <c r="B1192" s="17" t="s">
        <v>2834</v>
      </c>
      <c r="C1192" s="17" t="s">
        <v>2835</v>
      </c>
      <c r="D1192" s="18">
        <v>39356</v>
      </c>
      <c r="E1192" s="17" t="s">
        <v>118</v>
      </c>
      <c r="F1192" s="19">
        <v>50</v>
      </c>
      <c r="G1192" s="17">
        <v>35</v>
      </c>
      <c r="H1192" s="17">
        <v>1</v>
      </c>
      <c r="I1192" s="20">
        <f t="shared" si="290"/>
        <v>421</v>
      </c>
      <c r="J1192" s="21">
        <v>6007.28</v>
      </c>
      <c r="K1192" s="18">
        <v>44804</v>
      </c>
      <c r="L1192" s="21">
        <v>1792.24</v>
      </c>
      <c r="M1192" s="21">
        <v>4215.04</v>
      </c>
      <c r="N1192" s="21">
        <v>80.099999999999994</v>
      </c>
      <c r="O1192" s="21">
        <f t="shared" si="291"/>
        <v>40.049999999999997</v>
      </c>
      <c r="P1192" s="21">
        <f t="shared" si="292"/>
        <v>120.14999999999999</v>
      </c>
      <c r="Q1192" s="21">
        <f t="shared" si="293"/>
        <v>4174.99</v>
      </c>
      <c r="S1192" s="21">
        <f t="shared" si="294"/>
        <v>4295.1400000000003</v>
      </c>
      <c r="T1192" s="19">
        <v>40</v>
      </c>
      <c r="U1192" s="19">
        <f t="shared" si="295"/>
        <v>-10</v>
      </c>
      <c r="V1192" s="22">
        <f t="shared" si="296"/>
        <v>-120</v>
      </c>
      <c r="W1192" s="5">
        <f t="shared" si="297"/>
        <v>309</v>
      </c>
      <c r="X1192" s="21">
        <f t="shared" si="299"/>
        <v>13.90012944983819</v>
      </c>
      <c r="Y1192" s="21">
        <f t="shared" si="300"/>
        <v>166.80155339805827</v>
      </c>
      <c r="Z1192" s="21">
        <f t="shared" si="301"/>
        <v>4128.3384466019425</v>
      </c>
      <c r="AA1192" s="21">
        <f t="shared" si="302"/>
        <v>-46.651553398057331</v>
      </c>
      <c r="AC1192" s="5">
        <v>166.80155339805827</v>
      </c>
      <c r="AD1192" s="5">
        <v>0</v>
      </c>
      <c r="AE1192" s="5">
        <f t="shared" si="298"/>
        <v>166.80155339805827</v>
      </c>
    </row>
    <row r="1193" spans="1:31" ht="12.75" customHeight="1" x14ac:dyDescent="0.35">
      <c r="A1193" s="17" t="s">
        <v>2836</v>
      </c>
      <c r="B1193" s="17" t="s">
        <v>2837</v>
      </c>
      <c r="C1193" s="17" t="s">
        <v>2645</v>
      </c>
      <c r="D1193" s="18">
        <v>39417</v>
      </c>
      <c r="E1193" s="17" t="s">
        <v>118</v>
      </c>
      <c r="F1193" s="19">
        <v>50</v>
      </c>
      <c r="G1193" s="17">
        <v>35</v>
      </c>
      <c r="H1193" s="17">
        <v>3</v>
      </c>
      <c r="I1193" s="20">
        <f t="shared" si="290"/>
        <v>423</v>
      </c>
      <c r="J1193" s="21">
        <v>558.05999999999995</v>
      </c>
      <c r="K1193" s="18">
        <v>44804</v>
      </c>
      <c r="L1193" s="21">
        <v>164.61</v>
      </c>
      <c r="M1193" s="21">
        <v>393.45</v>
      </c>
      <c r="N1193" s="21">
        <v>7.44</v>
      </c>
      <c r="O1193" s="21">
        <f t="shared" si="291"/>
        <v>3.72</v>
      </c>
      <c r="P1193" s="21">
        <f t="shared" si="292"/>
        <v>11.16</v>
      </c>
      <c r="Q1193" s="21">
        <f t="shared" si="293"/>
        <v>389.72999999999996</v>
      </c>
      <c r="S1193" s="21">
        <f t="shared" si="294"/>
        <v>400.89</v>
      </c>
      <c r="T1193" s="19">
        <v>40</v>
      </c>
      <c r="U1193" s="19">
        <f t="shared" si="295"/>
        <v>-10</v>
      </c>
      <c r="V1193" s="22">
        <f t="shared" si="296"/>
        <v>-120</v>
      </c>
      <c r="W1193" s="5">
        <f t="shared" si="297"/>
        <v>311</v>
      </c>
      <c r="X1193" s="21">
        <f t="shared" si="299"/>
        <v>1.2890353697749195</v>
      </c>
      <c r="Y1193" s="21">
        <f t="shared" si="300"/>
        <v>15.468424437299035</v>
      </c>
      <c r="Z1193" s="21">
        <f t="shared" si="301"/>
        <v>385.42157556270092</v>
      </c>
      <c r="AA1193" s="21">
        <f t="shared" si="302"/>
        <v>-4.3084244372990383</v>
      </c>
      <c r="AC1193" s="5">
        <v>15.468424437299035</v>
      </c>
      <c r="AD1193" s="5">
        <v>0</v>
      </c>
      <c r="AE1193" s="5">
        <f t="shared" si="298"/>
        <v>15.468424437299035</v>
      </c>
    </row>
    <row r="1194" spans="1:31" ht="12.75" customHeight="1" x14ac:dyDescent="0.35">
      <c r="A1194" s="17" t="s">
        <v>2838</v>
      </c>
      <c r="B1194" s="17" t="s">
        <v>2839</v>
      </c>
      <c r="C1194" s="17" t="s">
        <v>2665</v>
      </c>
      <c r="D1194" s="18">
        <v>39417</v>
      </c>
      <c r="E1194" s="17" t="s">
        <v>118</v>
      </c>
      <c r="F1194" s="19">
        <v>50</v>
      </c>
      <c r="G1194" s="17">
        <v>35</v>
      </c>
      <c r="H1194" s="17">
        <v>3</v>
      </c>
      <c r="I1194" s="20">
        <f t="shared" si="290"/>
        <v>423</v>
      </c>
      <c r="J1194" s="21">
        <v>224.89</v>
      </c>
      <c r="K1194" s="18">
        <v>44804</v>
      </c>
      <c r="L1194" s="21">
        <v>66.39</v>
      </c>
      <c r="M1194" s="21">
        <v>158.5</v>
      </c>
      <c r="N1194" s="21">
        <v>3</v>
      </c>
      <c r="O1194" s="21">
        <f t="shared" si="291"/>
        <v>1.5</v>
      </c>
      <c r="P1194" s="21">
        <f t="shared" si="292"/>
        <v>4.5</v>
      </c>
      <c r="Q1194" s="21">
        <f t="shared" si="293"/>
        <v>157</v>
      </c>
      <c r="S1194" s="21">
        <f t="shared" si="294"/>
        <v>161.5</v>
      </c>
      <c r="T1194" s="19">
        <v>40</v>
      </c>
      <c r="U1194" s="19">
        <f t="shared" si="295"/>
        <v>-10</v>
      </c>
      <c r="V1194" s="22">
        <f t="shared" si="296"/>
        <v>-120</v>
      </c>
      <c r="W1194" s="5">
        <f t="shared" si="297"/>
        <v>311</v>
      </c>
      <c r="X1194" s="21">
        <f t="shared" si="299"/>
        <v>0.51929260450160775</v>
      </c>
      <c r="Y1194" s="21">
        <f t="shared" si="300"/>
        <v>6.231511254019293</v>
      </c>
      <c r="Z1194" s="21">
        <f t="shared" si="301"/>
        <v>155.2684887459807</v>
      </c>
      <c r="AA1194" s="21">
        <f t="shared" si="302"/>
        <v>-1.7315112540192956</v>
      </c>
      <c r="AC1194" s="5">
        <v>6.231511254019293</v>
      </c>
      <c r="AD1194" s="5">
        <v>0</v>
      </c>
      <c r="AE1194" s="5">
        <f t="shared" si="298"/>
        <v>6.231511254019293</v>
      </c>
    </row>
    <row r="1195" spans="1:31" ht="12.75" customHeight="1" x14ac:dyDescent="0.35">
      <c r="A1195" s="17" t="s">
        <v>2840</v>
      </c>
      <c r="B1195" s="17" t="s">
        <v>2841</v>
      </c>
      <c r="C1195" s="17" t="s">
        <v>2672</v>
      </c>
      <c r="D1195" s="18">
        <v>39417</v>
      </c>
      <c r="E1195" s="17" t="s">
        <v>118</v>
      </c>
      <c r="F1195" s="19">
        <v>50</v>
      </c>
      <c r="G1195" s="17">
        <v>35</v>
      </c>
      <c r="H1195" s="17">
        <v>3</v>
      </c>
      <c r="I1195" s="20">
        <f t="shared" si="290"/>
        <v>423</v>
      </c>
      <c r="J1195" s="21">
        <v>1086.8599999999999</v>
      </c>
      <c r="K1195" s="18">
        <v>44804</v>
      </c>
      <c r="L1195" s="21">
        <v>320.60000000000002</v>
      </c>
      <c r="M1195" s="21">
        <v>766.26</v>
      </c>
      <c r="N1195" s="21">
        <v>14.49</v>
      </c>
      <c r="O1195" s="21">
        <f t="shared" si="291"/>
        <v>7.2450000000000001</v>
      </c>
      <c r="P1195" s="21">
        <f t="shared" si="292"/>
        <v>21.734999999999999</v>
      </c>
      <c r="Q1195" s="21">
        <f t="shared" si="293"/>
        <v>759.01499999999999</v>
      </c>
      <c r="S1195" s="21">
        <f t="shared" si="294"/>
        <v>780.75</v>
      </c>
      <c r="T1195" s="19">
        <v>40</v>
      </c>
      <c r="U1195" s="19">
        <f t="shared" si="295"/>
        <v>-10</v>
      </c>
      <c r="V1195" s="22">
        <f t="shared" si="296"/>
        <v>-120</v>
      </c>
      <c r="W1195" s="5">
        <f t="shared" si="297"/>
        <v>311</v>
      </c>
      <c r="X1195" s="21">
        <f t="shared" si="299"/>
        <v>2.510450160771704</v>
      </c>
      <c r="Y1195" s="21">
        <f t="shared" si="300"/>
        <v>30.125401929260448</v>
      </c>
      <c r="Z1195" s="21">
        <f t="shared" si="301"/>
        <v>750.62459807073958</v>
      </c>
      <c r="AA1195" s="21">
        <f t="shared" si="302"/>
        <v>-8.3904019292604062</v>
      </c>
      <c r="AC1195" s="5">
        <v>30.125401929260448</v>
      </c>
      <c r="AD1195" s="5">
        <v>0</v>
      </c>
      <c r="AE1195" s="5">
        <f t="shared" si="298"/>
        <v>30.125401929260448</v>
      </c>
    </row>
    <row r="1196" spans="1:31" ht="12.75" customHeight="1" x14ac:dyDescent="0.35">
      <c r="A1196" s="17" t="s">
        <v>2842</v>
      </c>
      <c r="B1196" s="17" t="s">
        <v>2843</v>
      </c>
      <c r="C1196" s="17" t="s">
        <v>2844</v>
      </c>
      <c r="D1196" s="18">
        <v>39448</v>
      </c>
      <c r="E1196" s="17" t="s">
        <v>118</v>
      </c>
      <c r="F1196" s="19">
        <v>50</v>
      </c>
      <c r="G1196" s="17">
        <v>35</v>
      </c>
      <c r="H1196" s="17">
        <v>4</v>
      </c>
      <c r="I1196" s="20">
        <f t="shared" si="290"/>
        <v>424</v>
      </c>
      <c r="J1196" s="21">
        <v>1374.91</v>
      </c>
      <c r="K1196" s="18">
        <v>44804</v>
      </c>
      <c r="L1196" s="21">
        <v>403.33</v>
      </c>
      <c r="M1196" s="21">
        <v>971.58</v>
      </c>
      <c r="N1196" s="21">
        <v>18.329999999999998</v>
      </c>
      <c r="O1196" s="21">
        <f t="shared" si="291"/>
        <v>9.1649999999999991</v>
      </c>
      <c r="P1196" s="21">
        <f t="shared" si="292"/>
        <v>27.494999999999997</v>
      </c>
      <c r="Q1196" s="21">
        <f t="shared" si="293"/>
        <v>962.41500000000008</v>
      </c>
      <c r="S1196" s="21">
        <f t="shared" si="294"/>
        <v>989.91000000000008</v>
      </c>
      <c r="T1196" s="19">
        <v>40</v>
      </c>
      <c r="U1196" s="19">
        <f t="shared" si="295"/>
        <v>-10</v>
      </c>
      <c r="V1196" s="22">
        <f t="shared" si="296"/>
        <v>-120</v>
      </c>
      <c r="W1196" s="5">
        <f t="shared" si="297"/>
        <v>312</v>
      </c>
      <c r="X1196" s="21">
        <f t="shared" si="299"/>
        <v>3.1727884615384618</v>
      </c>
      <c r="Y1196" s="21">
        <f t="shared" si="300"/>
        <v>38.073461538461544</v>
      </c>
      <c r="Z1196" s="21">
        <f t="shared" si="301"/>
        <v>951.83653846153857</v>
      </c>
      <c r="AA1196" s="21">
        <f t="shared" si="302"/>
        <v>-10.578461538461511</v>
      </c>
      <c r="AC1196" s="5">
        <v>38.073461538461544</v>
      </c>
      <c r="AD1196" s="5">
        <v>0</v>
      </c>
      <c r="AE1196" s="5">
        <f t="shared" si="298"/>
        <v>38.073461538461544</v>
      </c>
    </row>
    <row r="1197" spans="1:31" ht="12.75" customHeight="1" x14ac:dyDescent="0.35">
      <c r="A1197" s="17" t="s">
        <v>2845</v>
      </c>
      <c r="B1197" s="17" t="s">
        <v>2846</v>
      </c>
      <c r="C1197" s="17" t="s">
        <v>2832</v>
      </c>
      <c r="D1197" s="18">
        <v>39448</v>
      </c>
      <c r="E1197" s="17" t="s">
        <v>118</v>
      </c>
      <c r="F1197" s="19">
        <v>50</v>
      </c>
      <c r="G1197" s="17">
        <v>35</v>
      </c>
      <c r="H1197" s="17">
        <v>4</v>
      </c>
      <c r="I1197" s="20">
        <f t="shared" si="290"/>
        <v>424</v>
      </c>
      <c r="J1197" s="21">
        <v>4793.49</v>
      </c>
      <c r="K1197" s="18">
        <v>44804</v>
      </c>
      <c r="L1197" s="21">
        <v>1406.1</v>
      </c>
      <c r="M1197" s="21">
        <v>3387.39</v>
      </c>
      <c r="N1197" s="21">
        <v>63.91</v>
      </c>
      <c r="O1197" s="21">
        <f t="shared" si="291"/>
        <v>31.954999999999998</v>
      </c>
      <c r="P1197" s="21">
        <f t="shared" si="292"/>
        <v>95.864999999999995</v>
      </c>
      <c r="Q1197" s="21">
        <f t="shared" si="293"/>
        <v>3355.4349999999999</v>
      </c>
      <c r="S1197" s="21">
        <f t="shared" si="294"/>
        <v>3451.2999999999997</v>
      </c>
      <c r="T1197" s="19">
        <v>40</v>
      </c>
      <c r="U1197" s="19">
        <f t="shared" si="295"/>
        <v>-10</v>
      </c>
      <c r="V1197" s="22">
        <f t="shared" si="296"/>
        <v>-120</v>
      </c>
      <c r="W1197" s="5">
        <f t="shared" si="297"/>
        <v>312</v>
      </c>
      <c r="X1197" s="21">
        <f t="shared" si="299"/>
        <v>11.061858974358973</v>
      </c>
      <c r="Y1197" s="21">
        <f t="shared" si="300"/>
        <v>132.74230769230769</v>
      </c>
      <c r="Z1197" s="21">
        <f t="shared" si="301"/>
        <v>3318.5576923076919</v>
      </c>
      <c r="AA1197" s="21">
        <f t="shared" si="302"/>
        <v>-36.877307692308023</v>
      </c>
      <c r="AC1197" s="5">
        <v>132.74230769230769</v>
      </c>
      <c r="AD1197" s="5">
        <v>0</v>
      </c>
      <c r="AE1197" s="5">
        <f t="shared" si="298"/>
        <v>132.74230769230769</v>
      </c>
    </row>
    <row r="1198" spans="1:31" ht="12.75" customHeight="1" x14ac:dyDescent="0.35">
      <c r="A1198" s="17" t="s">
        <v>2847</v>
      </c>
      <c r="B1198" s="17" t="s">
        <v>2848</v>
      </c>
      <c r="C1198" s="17" t="s">
        <v>2832</v>
      </c>
      <c r="D1198" s="18">
        <v>39448</v>
      </c>
      <c r="E1198" s="17" t="s">
        <v>118</v>
      </c>
      <c r="F1198" s="19">
        <v>50</v>
      </c>
      <c r="G1198" s="17">
        <v>35</v>
      </c>
      <c r="H1198" s="17">
        <v>4</v>
      </c>
      <c r="I1198" s="20">
        <f t="shared" si="290"/>
        <v>424</v>
      </c>
      <c r="J1198" s="21">
        <v>4893.3100000000004</v>
      </c>
      <c r="K1198" s="18">
        <v>44804</v>
      </c>
      <c r="L1198" s="21">
        <v>1435.43</v>
      </c>
      <c r="M1198" s="21">
        <v>3457.88</v>
      </c>
      <c r="N1198" s="21">
        <v>65.239999999999995</v>
      </c>
      <c r="O1198" s="21">
        <f t="shared" si="291"/>
        <v>32.619999999999997</v>
      </c>
      <c r="P1198" s="21">
        <f t="shared" si="292"/>
        <v>97.859999999999985</v>
      </c>
      <c r="Q1198" s="21">
        <f t="shared" si="293"/>
        <v>3425.26</v>
      </c>
      <c r="S1198" s="21">
        <f t="shared" si="294"/>
        <v>3523.12</v>
      </c>
      <c r="T1198" s="19">
        <v>40</v>
      </c>
      <c r="U1198" s="19">
        <f t="shared" si="295"/>
        <v>-10</v>
      </c>
      <c r="V1198" s="22">
        <f t="shared" si="296"/>
        <v>-120</v>
      </c>
      <c r="W1198" s="5">
        <f t="shared" si="297"/>
        <v>312</v>
      </c>
      <c r="X1198" s="21">
        <f t="shared" si="299"/>
        <v>11.292051282051281</v>
      </c>
      <c r="Y1198" s="21">
        <f t="shared" si="300"/>
        <v>135.50461538461536</v>
      </c>
      <c r="Z1198" s="21">
        <f t="shared" si="301"/>
        <v>3387.6153846153848</v>
      </c>
      <c r="AA1198" s="21">
        <f t="shared" si="302"/>
        <v>-37.644615384615463</v>
      </c>
      <c r="AC1198" s="5">
        <v>135.50461538461536</v>
      </c>
      <c r="AD1198" s="5">
        <v>0</v>
      </c>
      <c r="AE1198" s="5">
        <f t="shared" si="298"/>
        <v>135.50461538461536</v>
      </c>
    </row>
    <row r="1199" spans="1:31" ht="12.75" customHeight="1" x14ac:dyDescent="0.35">
      <c r="A1199" s="17" t="s">
        <v>2849</v>
      </c>
      <c r="B1199" s="17" t="s">
        <v>2850</v>
      </c>
      <c r="C1199" s="17" t="s">
        <v>2711</v>
      </c>
      <c r="D1199" s="18">
        <v>39448</v>
      </c>
      <c r="E1199" s="17" t="s">
        <v>118</v>
      </c>
      <c r="F1199" s="19">
        <v>50</v>
      </c>
      <c r="G1199" s="17">
        <v>35</v>
      </c>
      <c r="H1199" s="17">
        <v>4</v>
      </c>
      <c r="I1199" s="20">
        <f t="shared" si="290"/>
        <v>424</v>
      </c>
      <c r="J1199" s="21">
        <v>143.53</v>
      </c>
      <c r="K1199" s="18">
        <v>44804</v>
      </c>
      <c r="L1199" s="21">
        <v>42.1</v>
      </c>
      <c r="M1199" s="21">
        <v>101.43</v>
      </c>
      <c r="N1199" s="21">
        <v>1.91</v>
      </c>
      <c r="O1199" s="21">
        <f t="shared" si="291"/>
        <v>0.95499999999999996</v>
      </c>
      <c r="P1199" s="21">
        <f t="shared" si="292"/>
        <v>2.8649999999999998</v>
      </c>
      <c r="Q1199" s="21">
        <f t="shared" si="293"/>
        <v>100.47500000000001</v>
      </c>
      <c r="S1199" s="21">
        <f t="shared" si="294"/>
        <v>103.34</v>
      </c>
      <c r="T1199" s="19">
        <v>40</v>
      </c>
      <c r="U1199" s="19">
        <f t="shared" si="295"/>
        <v>-10</v>
      </c>
      <c r="V1199" s="22">
        <f t="shared" si="296"/>
        <v>-120</v>
      </c>
      <c r="W1199" s="5">
        <f t="shared" si="297"/>
        <v>312</v>
      </c>
      <c r="X1199" s="21">
        <f t="shared" si="299"/>
        <v>0.33121794871794874</v>
      </c>
      <c r="Y1199" s="21">
        <f t="shared" si="300"/>
        <v>3.9746153846153849</v>
      </c>
      <c r="Z1199" s="21">
        <f t="shared" si="301"/>
        <v>99.365384615384613</v>
      </c>
      <c r="AA1199" s="21">
        <f t="shared" si="302"/>
        <v>-1.1096153846153953</v>
      </c>
      <c r="AC1199" s="5">
        <v>3.9746153846153849</v>
      </c>
      <c r="AD1199" s="5">
        <v>0</v>
      </c>
      <c r="AE1199" s="5">
        <f t="shared" si="298"/>
        <v>3.9746153846153849</v>
      </c>
    </row>
    <row r="1200" spans="1:31" ht="12.75" customHeight="1" x14ac:dyDescent="0.35">
      <c r="A1200" s="17" t="s">
        <v>2851</v>
      </c>
      <c r="B1200" s="17" t="s">
        <v>2852</v>
      </c>
      <c r="C1200" s="17" t="s">
        <v>2711</v>
      </c>
      <c r="D1200" s="18">
        <v>39448</v>
      </c>
      <c r="E1200" s="17" t="s">
        <v>118</v>
      </c>
      <c r="F1200" s="19">
        <v>50</v>
      </c>
      <c r="G1200" s="17">
        <v>35</v>
      </c>
      <c r="H1200" s="17">
        <v>4</v>
      </c>
      <c r="I1200" s="20">
        <f t="shared" si="290"/>
        <v>424</v>
      </c>
      <c r="J1200" s="21">
        <v>83.23</v>
      </c>
      <c r="K1200" s="18">
        <v>44804</v>
      </c>
      <c r="L1200" s="21">
        <v>24.5</v>
      </c>
      <c r="M1200" s="21">
        <v>58.73</v>
      </c>
      <c r="N1200" s="21">
        <v>1.1100000000000001</v>
      </c>
      <c r="O1200" s="21">
        <f t="shared" si="291"/>
        <v>0.55500000000000005</v>
      </c>
      <c r="P1200" s="21">
        <f t="shared" si="292"/>
        <v>1.665</v>
      </c>
      <c r="Q1200" s="21">
        <f t="shared" si="293"/>
        <v>58.174999999999997</v>
      </c>
      <c r="S1200" s="21">
        <f t="shared" si="294"/>
        <v>59.839999999999996</v>
      </c>
      <c r="T1200" s="19">
        <v>40</v>
      </c>
      <c r="U1200" s="19">
        <f t="shared" si="295"/>
        <v>-10</v>
      </c>
      <c r="V1200" s="22">
        <f t="shared" si="296"/>
        <v>-120</v>
      </c>
      <c r="W1200" s="5">
        <f t="shared" si="297"/>
        <v>312</v>
      </c>
      <c r="X1200" s="21">
        <f t="shared" si="299"/>
        <v>0.19179487179487179</v>
      </c>
      <c r="Y1200" s="21">
        <f t="shared" si="300"/>
        <v>2.3015384615384615</v>
      </c>
      <c r="Z1200" s="21">
        <f t="shared" si="301"/>
        <v>57.538461538461533</v>
      </c>
      <c r="AA1200" s="21">
        <f t="shared" si="302"/>
        <v>-0.63653846153846416</v>
      </c>
      <c r="AC1200" s="5">
        <v>2.3015384615384615</v>
      </c>
      <c r="AD1200" s="5">
        <v>0</v>
      </c>
      <c r="AE1200" s="5">
        <f t="shared" si="298"/>
        <v>2.3015384615384615</v>
      </c>
    </row>
    <row r="1201" spans="1:31" ht="12.75" customHeight="1" x14ac:dyDescent="0.35">
      <c r="A1201" s="17" t="s">
        <v>2853</v>
      </c>
      <c r="B1201" s="17" t="s">
        <v>2854</v>
      </c>
      <c r="C1201" s="17" t="s">
        <v>2665</v>
      </c>
      <c r="D1201" s="18">
        <v>39448</v>
      </c>
      <c r="E1201" s="17" t="s">
        <v>118</v>
      </c>
      <c r="F1201" s="19">
        <v>50</v>
      </c>
      <c r="G1201" s="17">
        <v>35</v>
      </c>
      <c r="H1201" s="17">
        <v>4</v>
      </c>
      <c r="I1201" s="20">
        <f t="shared" si="290"/>
        <v>424</v>
      </c>
      <c r="J1201" s="21">
        <v>225.94</v>
      </c>
      <c r="K1201" s="18">
        <v>44804</v>
      </c>
      <c r="L1201" s="21">
        <v>66.3</v>
      </c>
      <c r="M1201" s="21">
        <v>159.63999999999999</v>
      </c>
      <c r="N1201" s="21">
        <v>3.01</v>
      </c>
      <c r="O1201" s="21">
        <f t="shared" si="291"/>
        <v>1.5049999999999999</v>
      </c>
      <c r="P1201" s="21">
        <f t="shared" si="292"/>
        <v>4.5149999999999997</v>
      </c>
      <c r="Q1201" s="21">
        <f t="shared" si="293"/>
        <v>158.13499999999999</v>
      </c>
      <c r="S1201" s="21">
        <f t="shared" si="294"/>
        <v>162.64999999999998</v>
      </c>
      <c r="T1201" s="19">
        <v>40</v>
      </c>
      <c r="U1201" s="19">
        <f t="shared" si="295"/>
        <v>-10</v>
      </c>
      <c r="V1201" s="22">
        <f t="shared" si="296"/>
        <v>-120</v>
      </c>
      <c r="W1201" s="5">
        <f t="shared" si="297"/>
        <v>312</v>
      </c>
      <c r="X1201" s="21">
        <f t="shared" si="299"/>
        <v>0.52131410256410249</v>
      </c>
      <c r="Y1201" s="21">
        <f t="shared" si="300"/>
        <v>6.2557692307692303</v>
      </c>
      <c r="Z1201" s="21">
        <f t="shared" si="301"/>
        <v>156.39423076923075</v>
      </c>
      <c r="AA1201" s="21">
        <f t="shared" si="302"/>
        <v>-1.7407692307692457</v>
      </c>
      <c r="AC1201" s="5">
        <v>6.2557692307692303</v>
      </c>
      <c r="AD1201" s="5">
        <v>0</v>
      </c>
      <c r="AE1201" s="5">
        <f t="shared" si="298"/>
        <v>6.2557692307692303</v>
      </c>
    </row>
    <row r="1202" spans="1:31" ht="12.75" customHeight="1" x14ac:dyDescent="0.35">
      <c r="A1202" s="17" t="s">
        <v>2855</v>
      </c>
      <c r="B1202" s="17" t="s">
        <v>2856</v>
      </c>
      <c r="C1202" s="17" t="s">
        <v>2645</v>
      </c>
      <c r="D1202" s="18">
        <v>39448</v>
      </c>
      <c r="E1202" s="17" t="s">
        <v>118</v>
      </c>
      <c r="F1202" s="19">
        <v>50</v>
      </c>
      <c r="G1202" s="17">
        <v>35</v>
      </c>
      <c r="H1202" s="17">
        <v>4</v>
      </c>
      <c r="I1202" s="20">
        <f t="shared" si="290"/>
        <v>424</v>
      </c>
      <c r="J1202" s="21">
        <v>372.98</v>
      </c>
      <c r="K1202" s="18">
        <v>44804</v>
      </c>
      <c r="L1202" s="21">
        <v>109.41</v>
      </c>
      <c r="M1202" s="21">
        <v>263.57</v>
      </c>
      <c r="N1202" s="21">
        <v>4.97</v>
      </c>
      <c r="O1202" s="21">
        <f t="shared" si="291"/>
        <v>2.4849999999999999</v>
      </c>
      <c r="P1202" s="21">
        <f t="shared" si="292"/>
        <v>7.4550000000000001</v>
      </c>
      <c r="Q1202" s="21">
        <f t="shared" si="293"/>
        <v>261.08499999999998</v>
      </c>
      <c r="S1202" s="21">
        <f t="shared" si="294"/>
        <v>268.54000000000002</v>
      </c>
      <c r="T1202" s="19">
        <v>40</v>
      </c>
      <c r="U1202" s="19">
        <f t="shared" si="295"/>
        <v>-10</v>
      </c>
      <c r="V1202" s="22">
        <f t="shared" si="296"/>
        <v>-120</v>
      </c>
      <c r="W1202" s="5">
        <f t="shared" si="297"/>
        <v>312</v>
      </c>
      <c r="X1202" s="21">
        <f t="shared" si="299"/>
        <v>0.86070512820512823</v>
      </c>
      <c r="Y1202" s="21">
        <f t="shared" si="300"/>
        <v>10.328461538461539</v>
      </c>
      <c r="Z1202" s="21">
        <f t="shared" si="301"/>
        <v>258.21153846153845</v>
      </c>
      <c r="AA1202" s="21">
        <f t="shared" si="302"/>
        <v>-2.8734615384615267</v>
      </c>
      <c r="AC1202" s="5">
        <v>10.328461538461539</v>
      </c>
      <c r="AD1202" s="5">
        <v>0</v>
      </c>
      <c r="AE1202" s="5">
        <f t="shared" si="298"/>
        <v>10.328461538461539</v>
      </c>
    </row>
    <row r="1203" spans="1:31" ht="12.75" customHeight="1" x14ac:dyDescent="0.35">
      <c r="A1203" s="17" t="s">
        <v>2857</v>
      </c>
      <c r="B1203" s="17" t="s">
        <v>2858</v>
      </c>
      <c r="C1203" s="17" t="s">
        <v>2859</v>
      </c>
      <c r="D1203" s="18">
        <v>39448</v>
      </c>
      <c r="E1203" s="17" t="s">
        <v>118</v>
      </c>
      <c r="F1203" s="19">
        <v>50</v>
      </c>
      <c r="G1203" s="17">
        <v>35</v>
      </c>
      <c r="H1203" s="17">
        <v>4</v>
      </c>
      <c r="I1203" s="20">
        <f t="shared" si="290"/>
        <v>424</v>
      </c>
      <c r="J1203" s="21">
        <v>22.38</v>
      </c>
      <c r="K1203" s="18">
        <v>44804</v>
      </c>
      <c r="L1203" s="21">
        <v>6.61</v>
      </c>
      <c r="M1203" s="21">
        <v>15.77</v>
      </c>
      <c r="N1203" s="21">
        <v>0.3</v>
      </c>
      <c r="O1203" s="21">
        <f t="shared" si="291"/>
        <v>0.15</v>
      </c>
      <c r="P1203" s="21">
        <f t="shared" si="292"/>
        <v>0.44999999999999996</v>
      </c>
      <c r="Q1203" s="21">
        <f t="shared" si="293"/>
        <v>15.62</v>
      </c>
      <c r="S1203" s="21">
        <f t="shared" si="294"/>
        <v>16.07</v>
      </c>
      <c r="T1203" s="19">
        <v>40</v>
      </c>
      <c r="U1203" s="19">
        <f t="shared" si="295"/>
        <v>-10</v>
      </c>
      <c r="V1203" s="22">
        <f t="shared" si="296"/>
        <v>-120</v>
      </c>
      <c r="W1203" s="5">
        <f t="shared" si="297"/>
        <v>312</v>
      </c>
      <c r="X1203" s="21">
        <f t="shared" si="299"/>
        <v>5.1506410256410257E-2</v>
      </c>
      <c r="Y1203" s="21">
        <f t="shared" si="300"/>
        <v>0.61807692307692308</v>
      </c>
      <c r="Z1203" s="21">
        <f t="shared" si="301"/>
        <v>15.451923076923077</v>
      </c>
      <c r="AA1203" s="21">
        <f t="shared" si="302"/>
        <v>-0.16807692307692257</v>
      </c>
      <c r="AC1203" s="5">
        <v>0.61807692307692308</v>
      </c>
      <c r="AD1203" s="5">
        <v>0</v>
      </c>
      <c r="AE1203" s="5">
        <f t="shared" si="298"/>
        <v>0.61807692307692308</v>
      </c>
    </row>
    <row r="1204" spans="1:31" ht="12.75" customHeight="1" x14ac:dyDescent="0.35">
      <c r="A1204" s="17" t="s">
        <v>2860</v>
      </c>
      <c r="B1204" s="17" t="s">
        <v>2861</v>
      </c>
      <c r="C1204" s="17" t="s">
        <v>2645</v>
      </c>
      <c r="D1204" s="18">
        <v>39479</v>
      </c>
      <c r="E1204" s="17" t="s">
        <v>118</v>
      </c>
      <c r="F1204" s="19">
        <v>50</v>
      </c>
      <c r="G1204" s="17">
        <v>35</v>
      </c>
      <c r="H1204" s="17">
        <v>5</v>
      </c>
      <c r="I1204" s="20">
        <f t="shared" si="290"/>
        <v>425</v>
      </c>
      <c r="J1204" s="21">
        <v>168.81</v>
      </c>
      <c r="K1204" s="18">
        <v>44804</v>
      </c>
      <c r="L1204" s="21">
        <v>49.18</v>
      </c>
      <c r="M1204" s="21">
        <v>119.63</v>
      </c>
      <c r="N1204" s="21">
        <v>2.25</v>
      </c>
      <c r="O1204" s="21">
        <f t="shared" si="291"/>
        <v>1.125</v>
      </c>
      <c r="P1204" s="21">
        <f t="shared" si="292"/>
        <v>3.375</v>
      </c>
      <c r="Q1204" s="21">
        <f t="shared" si="293"/>
        <v>118.505</v>
      </c>
      <c r="S1204" s="21">
        <f t="shared" si="294"/>
        <v>121.88</v>
      </c>
      <c r="T1204" s="19">
        <v>40</v>
      </c>
      <c r="U1204" s="19">
        <f t="shared" si="295"/>
        <v>-10</v>
      </c>
      <c r="V1204" s="22">
        <f t="shared" si="296"/>
        <v>-120</v>
      </c>
      <c r="W1204" s="5">
        <f t="shared" si="297"/>
        <v>313</v>
      </c>
      <c r="X1204" s="21">
        <f t="shared" si="299"/>
        <v>0.38939297124600636</v>
      </c>
      <c r="Y1204" s="21">
        <f t="shared" si="300"/>
        <v>4.6727156549520767</v>
      </c>
      <c r="Z1204" s="21">
        <f t="shared" si="301"/>
        <v>117.20728434504792</v>
      </c>
      <c r="AA1204" s="21">
        <f t="shared" si="302"/>
        <v>-1.2977156549520714</v>
      </c>
      <c r="AC1204" s="5">
        <v>4.6727156549520767</v>
      </c>
      <c r="AD1204" s="5">
        <v>0</v>
      </c>
      <c r="AE1204" s="5">
        <f t="shared" si="298"/>
        <v>4.6727156549520767</v>
      </c>
    </row>
    <row r="1205" spans="1:31" ht="12.75" customHeight="1" x14ac:dyDescent="0.35">
      <c r="A1205" s="17" t="s">
        <v>2862</v>
      </c>
      <c r="B1205" s="17" t="s">
        <v>2863</v>
      </c>
      <c r="C1205" s="17" t="s">
        <v>2645</v>
      </c>
      <c r="D1205" s="18">
        <v>39508</v>
      </c>
      <c r="E1205" s="17" t="s">
        <v>118</v>
      </c>
      <c r="F1205" s="19">
        <v>50</v>
      </c>
      <c r="G1205" s="17">
        <v>35</v>
      </c>
      <c r="H1205" s="17">
        <v>6</v>
      </c>
      <c r="I1205" s="20">
        <f t="shared" si="290"/>
        <v>426</v>
      </c>
      <c r="J1205" s="21">
        <v>307.56</v>
      </c>
      <c r="K1205" s="18">
        <v>44804</v>
      </c>
      <c r="L1205" s="21">
        <v>89.18</v>
      </c>
      <c r="M1205" s="21">
        <v>218.38</v>
      </c>
      <c r="N1205" s="21">
        <v>4.0999999999999996</v>
      </c>
      <c r="O1205" s="21">
        <f t="shared" si="291"/>
        <v>2.0499999999999998</v>
      </c>
      <c r="P1205" s="21">
        <f t="shared" si="292"/>
        <v>6.1499999999999995</v>
      </c>
      <c r="Q1205" s="21">
        <f t="shared" si="293"/>
        <v>216.32999999999998</v>
      </c>
      <c r="S1205" s="21">
        <f t="shared" si="294"/>
        <v>222.48</v>
      </c>
      <c r="T1205" s="19">
        <v>40</v>
      </c>
      <c r="U1205" s="19">
        <f t="shared" si="295"/>
        <v>-10</v>
      </c>
      <c r="V1205" s="22">
        <f t="shared" si="296"/>
        <v>-120</v>
      </c>
      <c r="W1205" s="5">
        <f t="shared" si="297"/>
        <v>314</v>
      </c>
      <c r="X1205" s="21">
        <f t="shared" si="299"/>
        <v>0.70853503184713373</v>
      </c>
      <c r="Y1205" s="21">
        <f t="shared" si="300"/>
        <v>8.5024203821656048</v>
      </c>
      <c r="Z1205" s="21">
        <f t="shared" si="301"/>
        <v>213.97757961783438</v>
      </c>
      <c r="AA1205" s="21">
        <f t="shared" si="302"/>
        <v>-2.3524203821656045</v>
      </c>
      <c r="AC1205" s="5">
        <v>8.5024203821656048</v>
      </c>
      <c r="AD1205" s="5">
        <v>0</v>
      </c>
      <c r="AE1205" s="5">
        <f t="shared" si="298"/>
        <v>8.5024203821656048</v>
      </c>
    </row>
    <row r="1206" spans="1:31" ht="12.75" customHeight="1" x14ac:dyDescent="0.35">
      <c r="A1206" s="17" t="s">
        <v>2864</v>
      </c>
      <c r="B1206" s="17" t="s">
        <v>2865</v>
      </c>
      <c r="C1206" s="17" t="s">
        <v>2645</v>
      </c>
      <c r="D1206" s="18">
        <v>39539</v>
      </c>
      <c r="E1206" s="17" t="s">
        <v>118</v>
      </c>
      <c r="F1206" s="19">
        <v>50</v>
      </c>
      <c r="G1206" s="17">
        <v>35</v>
      </c>
      <c r="H1206" s="17">
        <v>7</v>
      </c>
      <c r="I1206" s="20">
        <f t="shared" si="290"/>
        <v>427</v>
      </c>
      <c r="J1206" s="21">
        <v>375.35</v>
      </c>
      <c r="K1206" s="18">
        <v>44804</v>
      </c>
      <c r="L1206" s="21">
        <v>108.27</v>
      </c>
      <c r="M1206" s="21">
        <v>267.08</v>
      </c>
      <c r="N1206" s="21">
        <v>5</v>
      </c>
      <c r="O1206" s="21">
        <f t="shared" si="291"/>
        <v>2.5</v>
      </c>
      <c r="P1206" s="21">
        <f t="shared" si="292"/>
        <v>7.5</v>
      </c>
      <c r="Q1206" s="21">
        <f t="shared" si="293"/>
        <v>264.58</v>
      </c>
      <c r="S1206" s="21">
        <f t="shared" si="294"/>
        <v>272.08</v>
      </c>
      <c r="T1206" s="19">
        <v>40</v>
      </c>
      <c r="U1206" s="19">
        <f t="shared" si="295"/>
        <v>-10</v>
      </c>
      <c r="V1206" s="22">
        <f t="shared" si="296"/>
        <v>-120</v>
      </c>
      <c r="W1206" s="5">
        <f t="shared" si="297"/>
        <v>315</v>
      </c>
      <c r="X1206" s="21">
        <f t="shared" si="299"/>
        <v>0.86374603174603171</v>
      </c>
      <c r="Y1206" s="21">
        <f t="shared" si="300"/>
        <v>10.364952380952381</v>
      </c>
      <c r="Z1206" s="21">
        <f t="shared" si="301"/>
        <v>261.7150476190476</v>
      </c>
      <c r="AA1206" s="21">
        <f t="shared" si="302"/>
        <v>-2.8649523809523885</v>
      </c>
      <c r="AC1206" s="5">
        <v>10.364952380952381</v>
      </c>
      <c r="AD1206" s="5">
        <v>0</v>
      </c>
      <c r="AE1206" s="5">
        <f t="shared" si="298"/>
        <v>10.364952380952381</v>
      </c>
    </row>
    <row r="1207" spans="1:31" ht="12.75" customHeight="1" x14ac:dyDescent="0.35">
      <c r="A1207" s="17" t="s">
        <v>2866</v>
      </c>
      <c r="B1207" s="17" t="s">
        <v>2867</v>
      </c>
      <c r="C1207" s="17" t="s">
        <v>1046</v>
      </c>
      <c r="D1207" s="18">
        <v>39539</v>
      </c>
      <c r="E1207" s="17" t="s">
        <v>118</v>
      </c>
      <c r="F1207" s="19">
        <v>50</v>
      </c>
      <c r="G1207" s="17">
        <v>35</v>
      </c>
      <c r="H1207" s="17">
        <v>7</v>
      </c>
      <c r="I1207" s="20">
        <f t="shared" si="290"/>
        <v>427</v>
      </c>
      <c r="J1207" s="21">
        <v>-41.14</v>
      </c>
      <c r="K1207" s="18">
        <v>44804</v>
      </c>
      <c r="L1207" s="21">
        <v>-11.83</v>
      </c>
      <c r="M1207" s="21">
        <v>-29.31</v>
      </c>
      <c r="N1207" s="21">
        <v>-0.54</v>
      </c>
      <c r="O1207" s="21">
        <f t="shared" si="291"/>
        <v>-0.27</v>
      </c>
      <c r="P1207" s="21">
        <f t="shared" si="292"/>
        <v>-0.81</v>
      </c>
      <c r="Q1207" s="21">
        <f t="shared" si="293"/>
        <v>-29.04</v>
      </c>
      <c r="S1207" s="21">
        <f t="shared" si="294"/>
        <v>-29.849999999999998</v>
      </c>
      <c r="T1207" s="19">
        <v>40</v>
      </c>
      <c r="U1207" s="19">
        <f t="shared" si="295"/>
        <v>-10</v>
      </c>
      <c r="V1207" s="22">
        <f t="shared" si="296"/>
        <v>-120</v>
      </c>
      <c r="W1207" s="5">
        <f t="shared" si="297"/>
        <v>315</v>
      </c>
      <c r="X1207" s="21">
        <f t="shared" si="299"/>
        <v>-9.4761904761904756E-2</v>
      </c>
      <c r="Y1207" s="21">
        <f t="shared" si="300"/>
        <v>-1.137142857142857</v>
      </c>
      <c r="Z1207" s="21">
        <f>+S1207-Y1207</f>
        <v>-28.712857142857139</v>
      </c>
      <c r="AA1207" s="21">
        <f t="shared" si="302"/>
        <v>0.32714285714286007</v>
      </c>
      <c r="AC1207" s="5">
        <v>-1.137142857142857</v>
      </c>
      <c r="AD1207" s="5">
        <v>0</v>
      </c>
      <c r="AE1207" s="5">
        <f t="shared" si="298"/>
        <v>-1.137142857142857</v>
      </c>
    </row>
    <row r="1208" spans="1:31" ht="12.75" customHeight="1" x14ac:dyDescent="0.35">
      <c r="A1208" s="17" t="s">
        <v>2868</v>
      </c>
      <c r="B1208" s="17" t="s">
        <v>2869</v>
      </c>
      <c r="C1208" s="17" t="s">
        <v>2645</v>
      </c>
      <c r="D1208" s="18">
        <v>39569</v>
      </c>
      <c r="E1208" s="17" t="s">
        <v>118</v>
      </c>
      <c r="F1208" s="19">
        <v>50</v>
      </c>
      <c r="G1208" s="17">
        <v>35</v>
      </c>
      <c r="H1208" s="17">
        <v>8</v>
      </c>
      <c r="I1208" s="20">
        <f t="shared" si="290"/>
        <v>428</v>
      </c>
      <c r="J1208" s="21">
        <v>622.24</v>
      </c>
      <c r="K1208" s="18">
        <v>44804</v>
      </c>
      <c r="L1208" s="21">
        <v>178.46</v>
      </c>
      <c r="M1208" s="21">
        <v>443.78</v>
      </c>
      <c r="N1208" s="21">
        <v>8.3000000000000007</v>
      </c>
      <c r="O1208" s="21">
        <f t="shared" si="291"/>
        <v>4.1500000000000004</v>
      </c>
      <c r="P1208" s="21">
        <f t="shared" si="292"/>
        <v>12.450000000000001</v>
      </c>
      <c r="Q1208" s="21">
        <f t="shared" si="293"/>
        <v>439.63</v>
      </c>
      <c r="S1208" s="21">
        <f t="shared" si="294"/>
        <v>452.08</v>
      </c>
      <c r="T1208" s="19">
        <v>40</v>
      </c>
      <c r="U1208" s="19">
        <f t="shared" si="295"/>
        <v>-10</v>
      </c>
      <c r="V1208" s="22">
        <f t="shared" si="296"/>
        <v>-120</v>
      </c>
      <c r="W1208" s="5">
        <f t="shared" si="297"/>
        <v>316</v>
      </c>
      <c r="X1208" s="21">
        <f t="shared" si="299"/>
        <v>1.430632911392405</v>
      </c>
      <c r="Y1208" s="21">
        <f t="shared" si="300"/>
        <v>17.167594936708859</v>
      </c>
      <c r="Z1208" s="21">
        <f t="shared" si="301"/>
        <v>434.91240506329115</v>
      </c>
      <c r="AA1208" s="21">
        <f t="shared" si="302"/>
        <v>-4.7175949367088492</v>
      </c>
      <c r="AC1208" s="5">
        <v>17.167594936708859</v>
      </c>
      <c r="AD1208" s="5">
        <v>0</v>
      </c>
      <c r="AE1208" s="5">
        <f t="shared" si="298"/>
        <v>17.167594936708859</v>
      </c>
    </row>
    <row r="1209" spans="1:31" ht="12.75" customHeight="1" x14ac:dyDescent="0.35">
      <c r="A1209" s="17" t="s">
        <v>2870</v>
      </c>
      <c r="B1209" s="17" t="s">
        <v>2871</v>
      </c>
      <c r="C1209" s="17" t="s">
        <v>2645</v>
      </c>
      <c r="D1209" s="18">
        <v>39600</v>
      </c>
      <c r="E1209" s="17" t="s">
        <v>118</v>
      </c>
      <c r="F1209" s="19">
        <v>50</v>
      </c>
      <c r="G1209" s="17">
        <v>35</v>
      </c>
      <c r="H1209" s="17">
        <v>9</v>
      </c>
      <c r="I1209" s="20">
        <f t="shared" si="290"/>
        <v>429</v>
      </c>
      <c r="J1209" s="21">
        <v>421.81</v>
      </c>
      <c r="K1209" s="18">
        <v>44804</v>
      </c>
      <c r="L1209" s="21">
        <v>120.26</v>
      </c>
      <c r="M1209" s="21">
        <v>301.55</v>
      </c>
      <c r="N1209" s="21">
        <v>5.62</v>
      </c>
      <c r="O1209" s="21">
        <f t="shared" si="291"/>
        <v>2.81</v>
      </c>
      <c r="P1209" s="21">
        <f t="shared" si="292"/>
        <v>8.43</v>
      </c>
      <c r="Q1209" s="21">
        <f t="shared" si="293"/>
        <v>298.74</v>
      </c>
      <c r="S1209" s="21">
        <f t="shared" si="294"/>
        <v>307.17</v>
      </c>
      <c r="T1209" s="19">
        <v>40</v>
      </c>
      <c r="U1209" s="19">
        <f t="shared" si="295"/>
        <v>-10</v>
      </c>
      <c r="V1209" s="22">
        <f t="shared" si="296"/>
        <v>-120</v>
      </c>
      <c r="W1209" s="5">
        <f t="shared" si="297"/>
        <v>317</v>
      </c>
      <c r="X1209" s="21">
        <f t="shared" si="299"/>
        <v>0.96899053627760257</v>
      </c>
      <c r="Y1209" s="21">
        <f t="shared" si="300"/>
        <v>11.627886435331231</v>
      </c>
      <c r="Z1209" s="21">
        <f t="shared" si="301"/>
        <v>295.5421135646688</v>
      </c>
      <c r="AA1209" s="21">
        <f t="shared" si="302"/>
        <v>-3.1978864353312133</v>
      </c>
      <c r="AC1209" s="5">
        <v>11.627886435331231</v>
      </c>
      <c r="AD1209" s="5">
        <v>0</v>
      </c>
      <c r="AE1209" s="5">
        <f t="shared" si="298"/>
        <v>11.627886435331231</v>
      </c>
    </row>
    <row r="1210" spans="1:31" ht="12.75" customHeight="1" x14ac:dyDescent="0.35">
      <c r="A1210" s="17" t="s">
        <v>2872</v>
      </c>
      <c r="B1210" s="17" t="s">
        <v>2873</v>
      </c>
      <c r="C1210" s="17" t="s">
        <v>2645</v>
      </c>
      <c r="D1210" s="18">
        <v>39630</v>
      </c>
      <c r="E1210" s="17" t="s">
        <v>118</v>
      </c>
      <c r="F1210" s="19">
        <v>50</v>
      </c>
      <c r="G1210" s="17">
        <v>35</v>
      </c>
      <c r="H1210" s="17">
        <v>10</v>
      </c>
      <c r="I1210" s="20">
        <f t="shared" si="290"/>
        <v>430</v>
      </c>
      <c r="J1210" s="21">
        <v>711.3</v>
      </c>
      <c r="K1210" s="18">
        <v>44804</v>
      </c>
      <c r="L1210" s="21">
        <v>201.59</v>
      </c>
      <c r="M1210" s="21">
        <v>509.71</v>
      </c>
      <c r="N1210" s="21">
        <v>9.48</v>
      </c>
      <c r="O1210" s="21">
        <f t="shared" si="291"/>
        <v>4.74</v>
      </c>
      <c r="P1210" s="21">
        <f t="shared" si="292"/>
        <v>14.22</v>
      </c>
      <c r="Q1210" s="21">
        <f t="shared" si="293"/>
        <v>504.96999999999997</v>
      </c>
      <c r="S1210" s="21">
        <f t="shared" si="294"/>
        <v>519.18999999999994</v>
      </c>
      <c r="T1210" s="19">
        <v>40</v>
      </c>
      <c r="U1210" s="19">
        <f t="shared" si="295"/>
        <v>-10</v>
      </c>
      <c r="V1210" s="22">
        <f t="shared" si="296"/>
        <v>-120</v>
      </c>
      <c r="W1210" s="5">
        <f t="shared" si="297"/>
        <v>318</v>
      </c>
      <c r="X1210" s="21">
        <f t="shared" si="299"/>
        <v>1.6326729559748425</v>
      </c>
      <c r="Y1210" s="21">
        <f t="shared" si="300"/>
        <v>19.592075471698109</v>
      </c>
      <c r="Z1210" s="21">
        <f t="shared" si="301"/>
        <v>499.59792452830186</v>
      </c>
      <c r="AA1210" s="21">
        <f t="shared" si="302"/>
        <v>-5.3720754716981105</v>
      </c>
      <c r="AC1210" s="5">
        <v>19.592075471698109</v>
      </c>
      <c r="AD1210" s="5">
        <v>0</v>
      </c>
      <c r="AE1210" s="5">
        <f t="shared" si="298"/>
        <v>19.592075471698109</v>
      </c>
    </row>
    <row r="1211" spans="1:31" ht="12.75" customHeight="1" x14ac:dyDescent="0.35">
      <c r="A1211" s="17" t="s">
        <v>2874</v>
      </c>
      <c r="B1211" s="17" t="s">
        <v>2875</v>
      </c>
      <c r="C1211" s="17" t="s">
        <v>2711</v>
      </c>
      <c r="D1211" s="18">
        <v>39661</v>
      </c>
      <c r="E1211" s="17" t="s">
        <v>118</v>
      </c>
      <c r="F1211" s="19">
        <v>50</v>
      </c>
      <c r="G1211" s="17">
        <v>35</v>
      </c>
      <c r="H1211" s="17">
        <v>11</v>
      </c>
      <c r="I1211" s="20">
        <f t="shared" si="290"/>
        <v>431</v>
      </c>
      <c r="J1211" s="21">
        <v>170.63</v>
      </c>
      <c r="K1211" s="18">
        <v>44804</v>
      </c>
      <c r="L1211" s="21">
        <v>47.96</v>
      </c>
      <c r="M1211" s="21">
        <v>122.67</v>
      </c>
      <c r="N1211" s="21">
        <v>2.27</v>
      </c>
      <c r="O1211" s="21">
        <f t="shared" si="291"/>
        <v>1.135</v>
      </c>
      <c r="P1211" s="21">
        <f t="shared" si="292"/>
        <v>3.4050000000000002</v>
      </c>
      <c r="Q1211" s="21">
        <f t="shared" si="293"/>
        <v>121.535</v>
      </c>
      <c r="S1211" s="21">
        <f t="shared" si="294"/>
        <v>124.94</v>
      </c>
      <c r="T1211" s="19">
        <v>40</v>
      </c>
      <c r="U1211" s="19">
        <f t="shared" si="295"/>
        <v>-10</v>
      </c>
      <c r="V1211" s="22">
        <f t="shared" si="296"/>
        <v>-120</v>
      </c>
      <c r="W1211" s="5">
        <f t="shared" si="297"/>
        <v>319</v>
      </c>
      <c r="X1211" s="21">
        <f t="shared" si="299"/>
        <v>0.39166144200626957</v>
      </c>
      <c r="Y1211" s="21">
        <f t="shared" si="300"/>
        <v>4.6999373040752346</v>
      </c>
      <c r="Z1211" s="21">
        <f t="shared" si="301"/>
        <v>120.24006269592476</v>
      </c>
      <c r="AA1211" s="21">
        <f t="shared" si="302"/>
        <v>-1.2949373040752334</v>
      </c>
      <c r="AC1211" s="5">
        <v>4.6999373040752346</v>
      </c>
      <c r="AD1211" s="5">
        <v>0</v>
      </c>
      <c r="AE1211" s="5">
        <f t="shared" si="298"/>
        <v>4.6999373040752346</v>
      </c>
    </row>
    <row r="1212" spans="1:31" ht="12.75" customHeight="1" x14ac:dyDescent="0.35">
      <c r="A1212" s="17" t="s">
        <v>2876</v>
      </c>
      <c r="B1212" s="17" t="s">
        <v>2877</v>
      </c>
      <c r="C1212" s="17" t="s">
        <v>2878</v>
      </c>
      <c r="D1212" s="18">
        <v>39692</v>
      </c>
      <c r="E1212" s="17" t="s">
        <v>118</v>
      </c>
      <c r="F1212" s="19">
        <v>50</v>
      </c>
      <c r="G1212" s="17">
        <v>36</v>
      </c>
      <c r="H1212" s="17">
        <v>0</v>
      </c>
      <c r="I1212" s="20">
        <f t="shared" si="290"/>
        <v>432</v>
      </c>
      <c r="J1212" s="21">
        <v>2266.44</v>
      </c>
      <c r="K1212" s="18">
        <v>44804</v>
      </c>
      <c r="L1212" s="21">
        <v>634.63</v>
      </c>
      <c r="M1212" s="21">
        <v>1631.81</v>
      </c>
      <c r="N1212" s="21">
        <v>30.22</v>
      </c>
      <c r="O1212" s="21">
        <f t="shared" si="291"/>
        <v>15.11</v>
      </c>
      <c r="P1212" s="21">
        <f t="shared" si="292"/>
        <v>45.33</v>
      </c>
      <c r="Q1212" s="21">
        <f t="shared" si="293"/>
        <v>1616.7</v>
      </c>
      <c r="S1212" s="21">
        <f t="shared" si="294"/>
        <v>1662.03</v>
      </c>
      <c r="T1212" s="19">
        <v>40</v>
      </c>
      <c r="U1212" s="19">
        <f t="shared" si="295"/>
        <v>-10</v>
      </c>
      <c r="V1212" s="22">
        <f t="shared" si="296"/>
        <v>-120</v>
      </c>
      <c r="W1212" s="5">
        <f t="shared" si="297"/>
        <v>320</v>
      </c>
      <c r="X1212" s="21">
        <f t="shared" si="299"/>
        <v>5.1938437500000001</v>
      </c>
      <c r="Y1212" s="21">
        <f t="shared" si="300"/>
        <v>62.326125000000005</v>
      </c>
      <c r="Z1212" s="21">
        <f t="shared" si="301"/>
        <v>1599.7038749999999</v>
      </c>
      <c r="AA1212" s="21">
        <f t="shared" si="302"/>
        <v>-16.99612500000012</v>
      </c>
      <c r="AC1212" s="5">
        <v>62.326125000000005</v>
      </c>
      <c r="AD1212" s="5">
        <v>0</v>
      </c>
      <c r="AE1212" s="5">
        <f t="shared" si="298"/>
        <v>62.326125000000005</v>
      </c>
    </row>
    <row r="1213" spans="1:31" ht="12.75" customHeight="1" x14ac:dyDescent="0.35">
      <c r="A1213" s="17" t="s">
        <v>2879</v>
      </c>
      <c r="B1213" s="17" t="s">
        <v>2880</v>
      </c>
      <c r="C1213" s="17" t="s">
        <v>2645</v>
      </c>
      <c r="D1213" s="18">
        <v>39722</v>
      </c>
      <c r="E1213" s="17" t="s">
        <v>118</v>
      </c>
      <c r="F1213" s="19">
        <v>50</v>
      </c>
      <c r="G1213" s="17">
        <v>36</v>
      </c>
      <c r="H1213" s="17">
        <v>1</v>
      </c>
      <c r="I1213" s="20">
        <f t="shared" si="290"/>
        <v>433</v>
      </c>
      <c r="J1213" s="21">
        <v>912.34</v>
      </c>
      <c r="K1213" s="18">
        <v>44804</v>
      </c>
      <c r="L1213" s="21">
        <v>253.87</v>
      </c>
      <c r="M1213" s="21">
        <v>658.47</v>
      </c>
      <c r="N1213" s="21">
        <v>12.16</v>
      </c>
      <c r="O1213" s="21">
        <f t="shared" si="291"/>
        <v>6.08</v>
      </c>
      <c r="P1213" s="21">
        <f t="shared" si="292"/>
        <v>18.240000000000002</v>
      </c>
      <c r="Q1213" s="21">
        <f t="shared" si="293"/>
        <v>652.39</v>
      </c>
      <c r="S1213" s="21">
        <f t="shared" si="294"/>
        <v>670.63</v>
      </c>
      <c r="T1213" s="19">
        <v>40</v>
      </c>
      <c r="U1213" s="19">
        <f t="shared" si="295"/>
        <v>-10</v>
      </c>
      <c r="V1213" s="22">
        <f t="shared" si="296"/>
        <v>-120</v>
      </c>
      <c r="W1213" s="5">
        <f t="shared" si="297"/>
        <v>321</v>
      </c>
      <c r="X1213" s="21">
        <f t="shared" si="299"/>
        <v>2.0891900311526479</v>
      </c>
      <c r="Y1213" s="21">
        <f t="shared" si="300"/>
        <v>25.070280373831775</v>
      </c>
      <c r="Z1213" s="21">
        <f t="shared" si="301"/>
        <v>645.5597196261682</v>
      </c>
      <c r="AA1213" s="21">
        <f t="shared" si="302"/>
        <v>-6.8302803738317834</v>
      </c>
      <c r="AC1213" s="5">
        <v>25.070280373831775</v>
      </c>
      <c r="AD1213" s="5">
        <v>0</v>
      </c>
      <c r="AE1213" s="5">
        <f t="shared" si="298"/>
        <v>25.070280373831775</v>
      </c>
    </row>
    <row r="1214" spans="1:31" ht="12.75" customHeight="1" x14ac:dyDescent="0.35">
      <c r="A1214" s="17" t="s">
        <v>2881</v>
      </c>
      <c r="B1214" s="17" t="s">
        <v>2882</v>
      </c>
      <c r="C1214" s="17" t="s">
        <v>2883</v>
      </c>
      <c r="D1214" s="18">
        <v>39722</v>
      </c>
      <c r="E1214" s="17" t="s">
        <v>118</v>
      </c>
      <c r="F1214" s="19">
        <v>50</v>
      </c>
      <c r="G1214" s="17">
        <v>36</v>
      </c>
      <c r="H1214" s="17">
        <v>1</v>
      </c>
      <c r="I1214" s="20">
        <f t="shared" si="290"/>
        <v>433</v>
      </c>
      <c r="J1214" s="21">
        <v>1638.86</v>
      </c>
      <c r="K1214" s="18">
        <v>44804</v>
      </c>
      <c r="L1214" s="21">
        <v>456.19</v>
      </c>
      <c r="M1214" s="21">
        <v>1182.67</v>
      </c>
      <c r="N1214" s="21">
        <v>21.85</v>
      </c>
      <c r="O1214" s="21">
        <f t="shared" si="291"/>
        <v>10.925000000000001</v>
      </c>
      <c r="P1214" s="21">
        <f t="shared" si="292"/>
        <v>32.775000000000006</v>
      </c>
      <c r="Q1214" s="21">
        <f t="shared" si="293"/>
        <v>1171.7450000000001</v>
      </c>
      <c r="S1214" s="21">
        <f t="shared" si="294"/>
        <v>1204.52</v>
      </c>
      <c r="T1214" s="19">
        <v>40</v>
      </c>
      <c r="U1214" s="19">
        <f t="shared" si="295"/>
        <v>-10</v>
      </c>
      <c r="V1214" s="22">
        <f t="shared" si="296"/>
        <v>-120</v>
      </c>
      <c r="W1214" s="5">
        <f t="shared" si="297"/>
        <v>321</v>
      </c>
      <c r="X1214" s="21">
        <f t="shared" si="299"/>
        <v>3.7523987538940808</v>
      </c>
      <c r="Y1214" s="21">
        <f t="shared" si="300"/>
        <v>45.02878504672897</v>
      </c>
      <c r="Z1214" s="21">
        <f t="shared" si="301"/>
        <v>1159.4912149532711</v>
      </c>
      <c r="AA1214" s="21">
        <f t="shared" si="302"/>
        <v>-12.253785046729035</v>
      </c>
      <c r="AC1214" s="5">
        <v>45.02878504672897</v>
      </c>
      <c r="AD1214" s="5">
        <v>0</v>
      </c>
      <c r="AE1214" s="5">
        <f t="shared" si="298"/>
        <v>45.02878504672897</v>
      </c>
    </row>
    <row r="1215" spans="1:31" ht="12.75" customHeight="1" x14ac:dyDescent="0.35">
      <c r="A1215" s="17" t="s">
        <v>2884</v>
      </c>
      <c r="B1215" s="17" t="s">
        <v>2885</v>
      </c>
      <c r="C1215" s="17" t="s">
        <v>2886</v>
      </c>
      <c r="D1215" s="18">
        <v>39722</v>
      </c>
      <c r="E1215" s="17" t="s">
        <v>118</v>
      </c>
      <c r="F1215" s="19">
        <v>50</v>
      </c>
      <c r="G1215" s="17">
        <v>36</v>
      </c>
      <c r="H1215" s="17">
        <v>1</v>
      </c>
      <c r="I1215" s="20">
        <f t="shared" si="290"/>
        <v>433</v>
      </c>
      <c r="J1215" s="21">
        <v>5644.13</v>
      </c>
      <c r="K1215" s="18">
        <v>44804</v>
      </c>
      <c r="L1215" s="21">
        <v>1570.92</v>
      </c>
      <c r="M1215" s="21">
        <v>4073.21</v>
      </c>
      <c r="N1215" s="21">
        <v>75.25</v>
      </c>
      <c r="O1215" s="21">
        <f t="shared" si="291"/>
        <v>37.625</v>
      </c>
      <c r="P1215" s="21">
        <f t="shared" si="292"/>
        <v>112.875</v>
      </c>
      <c r="Q1215" s="21">
        <f t="shared" si="293"/>
        <v>4035.585</v>
      </c>
      <c r="S1215" s="21">
        <f t="shared" si="294"/>
        <v>4148.46</v>
      </c>
      <c r="T1215" s="19">
        <v>40</v>
      </c>
      <c r="U1215" s="19">
        <f t="shared" si="295"/>
        <v>-10</v>
      </c>
      <c r="V1215" s="22">
        <f t="shared" si="296"/>
        <v>-120</v>
      </c>
      <c r="W1215" s="5">
        <f t="shared" si="297"/>
        <v>321</v>
      </c>
      <c r="X1215" s="21">
        <f t="shared" si="299"/>
        <v>12.923551401869158</v>
      </c>
      <c r="Y1215" s="21">
        <f t="shared" si="300"/>
        <v>155.08261682242988</v>
      </c>
      <c r="Z1215" s="21">
        <f t="shared" si="301"/>
        <v>3993.3773831775702</v>
      </c>
      <c r="AA1215" s="21">
        <f t="shared" si="302"/>
        <v>-42.207616822429827</v>
      </c>
      <c r="AC1215" s="5">
        <v>155.08261682242988</v>
      </c>
      <c r="AD1215" s="5">
        <v>0</v>
      </c>
      <c r="AE1215" s="5">
        <f t="shared" si="298"/>
        <v>155.08261682242988</v>
      </c>
    </row>
    <row r="1216" spans="1:31" ht="12.75" customHeight="1" x14ac:dyDescent="0.35">
      <c r="A1216" s="17" t="s">
        <v>2887</v>
      </c>
      <c r="B1216" s="17" t="s">
        <v>2888</v>
      </c>
      <c r="C1216" s="17" t="s">
        <v>2645</v>
      </c>
      <c r="D1216" s="18">
        <v>39753</v>
      </c>
      <c r="E1216" s="17" t="s">
        <v>118</v>
      </c>
      <c r="F1216" s="19">
        <v>50</v>
      </c>
      <c r="G1216" s="17">
        <v>36</v>
      </c>
      <c r="H1216" s="17">
        <v>2</v>
      </c>
      <c r="I1216" s="20">
        <f t="shared" si="290"/>
        <v>434</v>
      </c>
      <c r="J1216" s="21">
        <v>383.03</v>
      </c>
      <c r="K1216" s="18">
        <v>44804</v>
      </c>
      <c r="L1216" s="21">
        <v>105.97</v>
      </c>
      <c r="M1216" s="21">
        <v>277.06</v>
      </c>
      <c r="N1216" s="21">
        <v>5.0999999999999996</v>
      </c>
      <c r="O1216" s="21">
        <f t="shared" si="291"/>
        <v>2.5499999999999998</v>
      </c>
      <c r="P1216" s="21">
        <f t="shared" si="292"/>
        <v>7.6499999999999995</v>
      </c>
      <c r="Q1216" s="21">
        <f t="shared" si="293"/>
        <v>274.51</v>
      </c>
      <c r="S1216" s="21">
        <f t="shared" si="294"/>
        <v>282.16000000000003</v>
      </c>
      <c r="T1216" s="19">
        <v>40</v>
      </c>
      <c r="U1216" s="19">
        <f t="shared" si="295"/>
        <v>-10</v>
      </c>
      <c r="V1216" s="22">
        <f t="shared" si="296"/>
        <v>-120</v>
      </c>
      <c r="W1216" s="5">
        <f t="shared" si="297"/>
        <v>322</v>
      </c>
      <c r="X1216" s="21">
        <f t="shared" si="299"/>
        <v>0.87627329192546588</v>
      </c>
      <c r="Y1216" s="21">
        <f t="shared" si="300"/>
        <v>10.515279503105591</v>
      </c>
      <c r="Z1216" s="21">
        <f t="shared" si="301"/>
        <v>271.64472049689442</v>
      </c>
      <c r="AA1216" s="21">
        <f t="shared" si="302"/>
        <v>-2.8652795031055689</v>
      </c>
      <c r="AC1216" s="5">
        <v>10.515279503105591</v>
      </c>
      <c r="AD1216" s="5">
        <v>0</v>
      </c>
      <c r="AE1216" s="5">
        <f t="shared" si="298"/>
        <v>10.515279503105591</v>
      </c>
    </row>
    <row r="1217" spans="1:31" ht="12.75" customHeight="1" x14ac:dyDescent="0.35">
      <c r="A1217" s="17" t="s">
        <v>2889</v>
      </c>
      <c r="B1217" s="17" t="s">
        <v>2890</v>
      </c>
      <c r="C1217" s="17" t="s">
        <v>2711</v>
      </c>
      <c r="D1217" s="18">
        <v>39783</v>
      </c>
      <c r="E1217" s="17" t="s">
        <v>118</v>
      </c>
      <c r="F1217" s="19">
        <v>50</v>
      </c>
      <c r="G1217" s="17">
        <v>36</v>
      </c>
      <c r="H1217" s="17">
        <v>3</v>
      </c>
      <c r="I1217" s="20">
        <f t="shared" si="290"/>
        <v>435</v>
      </c>
      <c r="J1217" s="21">
        <v>188.65</v>
      </c>
      <c r="K1217" s="18">
        <v>44804</v>
      </c>
      <c r="L1217" s="21">
        <v>51.84</v>
      </c>
      <c r="M1217" s="21">
        <v>136.81</v>
      </c>
      <c r="N1217" s="21">
        <v>2.5099999999999998</v>
      </c>
      <c r="O1217" s="21">
        <f t="shared" si="291"/>
        <v>1.2549999999999999</v>
      </c>
      <c r="P1217" s="21">
        <f t="shared" si="292"/>
        <v>3.7649999999999997</v>
      </c>
      <c r="Q1217" s="21">
        <f t="shared" si="293"/>
        <v>135.55500000000001</v>
      </c>
      <c r="S1217" s="21">
        <f t="shared" si="294"/>
        <v>139.32</v>
      </c>
      <c r="T1217" s="19">
        <v>40</v>
      </c>
      <c r="U1217" s="19">
        <f t="shared" si="295"/>
        <v>-10</v>
      </c>
      <c r="V1217" s="22">
        <f t="shared" si="296"/>
        <v>-120</v>
      </c>
      <c r="W1217" s="5">
        <f t="shared" si="297"/>
        <v>323</v>
      </c>
      <c r="X1217" s="21">
        <f t="shared" si="299"/>
        <v>0.43133126934984517</v>
      </c>
      <c r="Y1217" s="21">
        <f t="shared" si="300"/>
        <v>5.1759752321981418</v>
      </c>
      <c r="Z1217" s="21">
        <f t="shared" si="301"/>
        <v>134.14402476780185</v>
      </c>
      <c r="AA1217" s="21">
        <f t="shared" si="302"/>
        <v>-1.4109752321981546</v>
      </c>
      <c r="AC1217" s="5">
        <v>5.1759752321981418</v>
      </c>
      <c r="AD1217" s="5">
        <v>0</v>
      </c>
      <c r="AE1217" s="5">
        <f t="shared" si="298"/>
        <v>5.1759752321981418</v>
      </c>
    </row>
    <row r="1218" spans="1:31" ht="12.75" customHeight="1" x14ac:dyDescent="0.35">
      <c r="A1218" s="17" t="s">
        <v>2891</v>
      </c>
      <c r="B1218" s="17" t="s">
        <v>2892</v>
      </c>
      <c r="C1218" s="17" t="s">
        <v>2893</v>
      </c>
      <c r="D1218" s="18">
        <v>39813</v>
      </c>
      <c r="E1218" s="17" t="s">
        <v>118</v>
      </c>
      <c r="F1218" s="19">
        <v>50</v>
      </c>
      <c r="G1218" s="17">
        <v>36</v>
      </c>
      <c r="H1218" s="17">
        <v>4</v>
      </c>
      <c r="I1218" s="20">
        <f t="shared" si="290"/>
        <v>436</v>
      </c>
      <c r="J1218" s="21">
        <v>-1292</v>
      </c>
      <c r="K1218" s="18">
        <v>44804</v>
      </c>
      <c r="L1218" s="21">
        <v>-1292</v>
      </c>
      <c r="M1218" s="21">
        <v>0</v>
      </c>
      <c r="N1218" s="21">
        <v>0</v>
      </c>
      <c r="O1218" s="21">
        <f t="shared" si="291"/>
        <v>0</v>
      </c>
      <c r="P1218" s="21">
        <f t="shared" si="292"/>
        <v>0</v>
      </c>
      <c r="Q1218" s="21">
        <f t="shared" si="293"/>
        <v>0</v>
      </c>
      <c r="S1218" s="21">
        <f t="shared" si="294"/>
        <v>0</v>
      </c>
      <c r="T1218" s="19">
        <v>40</v>
      </c>
      <c r="U1218" s="19">
        <f t="shared" si="295"/>
        <v>-10</v>
      </c>
      <c r="V1218" s="22">
        <f t="shared" si="296"/>
        <v>-120</v>
      </c>
      <c r="W1218" s="5">
        <f t="shared" si="297"/>
        <v>324</v>
      </c>
      <c r="X1218" s="21">
        <f t="shared" si="299"/>
        <v>0</v>
      </c>
      <c r="Y1218" s="21">
        <f t="shared" si="300"/>
        <v>0</v>
      </c>
      <c r="Z1218" s="21">
        <f t="shared" si="301"/>
        <v>0</v>
      </c>
      <c r="AA1218" s="21">
        <f t="shared" si="302"/>
        <v>0</v>
      </c>
      <c r="AC1218" s="5">
        <v>0</v>
      </c>
      <c r="AD1218" s="5">
        <v>0</v>
      </c>
      <c r="AE1218" s="5">
        <f t="shared" si="298"/>
        <v>0</v>
      </c>
    </row>
    <row r="1219" spans="1:31" ht="12.75" customHeight="1" x14ac:dyDescent="0.35">
      <c r="A1219" s="17" t="s">
        <v>2894</v>
      </c>
      <c r="B1219" s="17" t="s">
        <v>2895</v>
      </c>
      <c r="C1219" s="17" t="s">
        <v>2896</v>
      </c>
      <c r="D1219" s="18">
        <v>39813</v>
      </c>
      <c r="E1219" s="17" t="s">
        <v>44</v>
      </c>
      <c r="F1219" s="19">
        <v>0</v>
      </c>
      <c r="G1219" s="17">
        <v>0</v>
      </c>
      <c r="H1219" s="17">
        <v>0</v>
      </c>
      <c r="I1219" s="20">
        <f t="shared" si="290"/>
        <v>0</v>
      </c>
      <c r="J1219" s="21">
        <v>788</v>
      </c>
      <c r="K1219" s="18">
        <v>44804</v>
      </c>
      <c r="L1219" s="21">
        <v>0</v>
      </c>
      <c r="M1219" s="21">
        <v>788</v>
      </c>
      <c r="N1219" s="21">
        <v>0</v>
      </c>
      <c r="O1219" s="21">
        <f t="shared" si="291"/>
        <v>0</v>
      </c>
      <c r="P1219" s="21">
        <f t="shared" si="292"/>
        <v>0</v>
      </c>
      <c r="Q1219" s="21">
        <f t="shared" si="293"/>
        <v>788</v>
      </c>
      <c r="S1219" s="21">
        <f t="shared" si="294"/>
        <v>788</v>
      </c>
      <c r="T1219" s="19">
        <v>0</v>
      </c>
      <c r="U1219" s="19">
        <f t="shared" si="295"/>
        <v>0</v>
      </c>
      <c r="V1219" s="22">
        <f t="shared" si="296"/>
        <v>0</v>
      </c>
      <c r="W1219" s="5">
        <v>0</v>
      </c>
      <c r="X1219" s="21">
        <v>0</v>
      </c>
      <c r="Y1219" s="21">
        <f t="shared" si="300"/>
        <v>0</v>
      </c>
      <c r="Z1219" s="21">
        <f t="shared" si="301"/>
        <v>788</v>
      </c>
      <c r="AA1219" s="21">
        <f t="shared" si="302"/>
        <v>0</v>
      </c>
      <c r="AC1219" s="5">
        <v>0</v>
      </c>
      <c r="AD1219" s="5">
        <v>0</v>
      </c>
      <c r="AE1219" s="5">
        <f t="shared" si="298"/>
        <v>0</v>
      </c>
    </row>
    <row r="1220" spans="1:31" ht="12.75" customHeight="1" x14ac:dyDescent="0.35">
      <c r="A1220" s="17" t="s">
        <v>2897</v>
      </c>
      <c r="B1220" s="17" t="s">
        <v>2898</v>
      </c>
      <c r="C1220" s="17" t="s">
        <v>2899</v>
      </c>
      <c r="D1220" s="18">
        <v>39813</v>
      </c>
      <c r="E1220" s="17" t="s">
        <v>118</v>
      </c>
      <c r="F1220" s="19">
        <v>27.5</v>
      </c>
      <c r="G1220" s="17">
        <v>13</v>
      </c>
      <c r="H1220" s="17">
        <v>10</v>
      </c>
      <c r="I1220" s="20">
        <f t="shared" ref="I1220:I1283" si="303">(G1220*12)+H1220</f>
        <v>166</v>
      </c>
      <c r="J1220" s="21">
        <v>-278</v>
      </c>
      <c r="K1220" s="18">
        <v>44804</v>
      </c>
      <c r="L1220" s="21">
        <v>-138.16999999999999</v>
      </c>
      <c r="M1220" s="21">
        <v>-139.83000000000001</v>
      </c>
      <c r="N1220" s="21">
        <v>-6.74</v>
      </c>
      <c r="O1220" s="21">
        <f t="shared" ref="O1220:O1283" si="304">+N1220/8*4</f>
        <v>-3.37</v>
      </c>
      <c r="P1220" s="21">
        <f t="shared" ref="P1220:P1283" si="305">+N1220+O1220</f>
        <v>-10.11</v>
      </c>
      <c r="Q1220" s="21">
        <f t="shared" ref="Q1220:Q1283" si="306">+M1220-O1220</f>
        <v>-136.46</v>
      </c>
      <c r="S1220" s="21">
        <f t="shared" ref="S1220:S1283" si="307">+M1220+N1220</f>
        <v>-146.57000000000002</v>
      </c>
      <c r="T1220" s="19">
        <v>27.5</v>
      </c>
      <c r="U1220" s="19">
        <f t="shared" ref="U1220:U1283" si="308">+T1220-F1220</f>
        <v>0</v>
      </c>
      <c r="V1220" s="22">
        <f t="shared" ref="V1220:V1283" si="309">+U1220*12</f>
        <v>0</v>
      </c>
      <c r="W1220" s="5">
        <v>0</v>
      </c>
      <c r="X1220" s="21">
        <v>0</v>
      </c>
      <c r="Y1220" s="21">
        <f t="shared" si="300"/>
        <v>0</v>
      </c>
      <c r="Z1220" s="21">
        <f t="shared" si="301"/>
        <v>-146.57000000000002</v>
      </c>
      <c r="AA1220" s="21">
        <f t="shared" si="302"/>
        <v>-10.110000000000014</v>
      </c>
      <c r="AC1220" s="5">
        <v>0</v>
      </c>
      <c r="AD1220" s="5">
        <v>0</v>
      </c>
      <c r="AE1220" s="5">
        <f t="shared" si="298"/>
        <v>0</v>
      </c>
    </row>
    <row r="1221" spans="1:31" ht="12.75" customHeight="1" x14ac:dyDescent="0.35">
      <c r="A1221" s="17" t="s">
        <v>2900</v>
      </c>
      <c r="B1221" s="17" t="s">
        <v>2901</v>
      </c>
      <c r="C1221" s="17" t="s">
        <v>2902</v>
      </c>
      <c r="D1221" s="18">
        <v>39813</v>
      </c>
      <c r="E1221" s="17" t="s">
        <v>118</v>
      </c>
      <c r="F1221" s="19">
        <v>31.5</v>
      </c>
      <c r="G1221" s="17">
        <v>17</v>
      </c>
      <c r="H1221" s="17">
        <v>10</v>
      </c>
      <c r="I1221" s="20">
        <f t="shared" si="303"/>
        <v>214</v>
      </c>
      <c r="J1221" s="21">
        <v>-355</v>
      </c>
      <c r="K1221" s="18">
        <v>44804</v>
      </c>
      <c r="L1221" s="21">
        <v>-154.03</v>
      </c>
      <c r="M1221" s="21">
        <v>-200.97</v>
      </c>
      <c r="N1221" s="21">
        <v>-7.51</v>
      </c>
      <c r="O1221" s="21">
        <f t="shared" si="304"/>
        <v>-3.7549999999999999</v>
      </c>
      <c r="P1221" s="21">
        <f t="shared" si="305"/>
        <v>-11.265000000000001</v>
      </c>
      <c r="Q1221" s="21">
        <f t="shared" si="306"/>
        <v>-197.215</v>
      </c>
      <c r="S1221" s="21">
        <f t="shared" si="307"/>
        <v>-208.48</v>
      </c>
      <c r="T1221" s="19">
        <v>31.5</v>
      </c>
      <c r="U1221" s="19">
        <f t="shared" si="308"/>
        <v>0</v>
      </c>
      <c r="V1221" s="22">
        <f t="shared" si="309"/>
        <v>0</v>
      </c>
      <c r="W1221" s="5">
        <v>0</v>
      </c>
      <c r="X1221" s="21">
        <v>0</v>
      </c>
      <c r="Y1221" s="21">
        <f t="shared" si="300"/>
        <v>0</v>
      </c>
      <c r="Z1221" s="21">
        <f t="shared" si="301"/>
        <v>-208.48</v>
      </c>
      <c r="AA1221" s="21">
        <f t="shared" si="302"/>
        <v>-11.264999999999986</v>
      </c>
      <c r="AC1221" s="5">
        <v>0</v>
      </c>
      <c r="AD1221" s="5">
        <v>0</v>
      </c>
      <c r="AE1221" s="5">
        <f t="shared" ref="AE1221:AE1284" si="310">+AC1221+AD1221</f>
        <v>0</v>
      </c>
    </row>
    <row r="1222" spans="1:31" ht="12.75" customHeight="1" x14ac:dyDescent="0.35">
      <c r="A1222" s="17" t="s">
        <v>2903</v>
      </c>
      <c r="B1222" s="17" t="s">
        <v>2904</v>
      </c>
      <c r="C1222" s="17" t="s">
        <v>2905</v>
      </c>
      <c r="D1222" s="18">
        <v>39813</v>
      </c>
      <c r="E1222" s="17" t="s">
        <v>118</v>
      </c>
      <c r="F1222" s="19">
        <v>33.5</v>
      </c>
      <c r="G1222" s="17">
        <v>19</v>
      </c>
      <c r="H1222" s="17">
        <v>10</v>
      </c>
      <c r="I1222" s="20">
        <f t="shared" si="303"/>
        <v>238</v>
      </c>
      <c r="J1222" s="21">
        <v>-50</v>
      </c>
      <c r="K1222" s="18">
        <v>44804</v>
      </c>
      <c r="L1222" s="21">
        <v>-20.36</v>
      </c>
      <c r="M1222" s="21">
        <v>-29.64</v>
      </c>
      <c r="N1222" s="21">
        <v>-0.99</v>
      </c>
      <c r="O1222" s="21">
        <f t="shared" si="304"/>
        <v>-0.495</v>
      </c>
      <c r="P1222" s="21">
        <f t="shared" si="305"/>
        <v>-1.4849999999999999</v>
      </c>
      <c r="Q1222" s="21">
        <f t="shared" si="306"/>
        <v>-29.145</v>
      </c>
      <c r="S1222" s="21">
        <f t="shared" si="307"/>
        <v>-30.63</v>
      </c>
      <c r="T1222" s="19">
        <v>33.5</v>
      </c>
      <c r="U1222" s="19">
        <f t="shared" si="308"/>
        <v>0</v>
      </c>
      <c r="V1222" s="22">
        <f t="shared" si="309"/>
        <v>0</v>
      </c>
      <c r="W1222" s="5">
        <v>0</v>
      </c>
      <c r="X1222" s="21">
        <v>0</v>
      </c>
      <c r="Y1222" s="21">
        <f t="shared" si="300"/>
        <v>0</v>
      </c>
      <c r="Z1222" s="21">
        <f t="shared" si="301"/>
        <v>-30.63</v>
      </c>
      <c r="AA1222" s="21">
        <f t="shared" si="302"/>
        <v>-1.4849999999999994</v>
      </c>
      <c r="AC1222" s="5">
        <v>0</v>
      </c>
      <c r="AD1222" s="5">
        <v>0</v>
      </c>
      <c r="AE1222" s="5">
        <f t="shared" si="310"/>
        <v>0</v>
      </c>
    </row>
    <row r="1223" spans="1:31" ht="12.75" customHeight="1" x14ac:dyDescent="0.35">
      <c r="A1223" s="17" t="s">
        <v>2906</v>
      </c>
      <c r="B1223" s="17" t="s">
        <v>2907</v>
      </c>
      <c r="C1223" s="17" t="s">
        <v>2908</v>
      </c>
      <c r="D1223" s="18">
        <v>39813</v>
      </c>
      <c r="E1223" s="17" t="s">
        <v>118</v>
      </c>
      <c r="F1223" s="19">
        <v>33.5</v>
      </c>
      <c r="G1223" s="17">
        <v>19</v>
      </c>
      <c r="H1223" s="17">
        <v>10</v>
      </c>
      <c r="I1223" s="20">
        <f t="shared" si="303"/>
        <v>238</v>
      </c>
      <c r="J1223" s="21">
        <v>-50</v>
      </c>
      <c r="K1223" s="18">
        <v>44804</v>
      </c>
      <c r="L1223" s="21">
        <v>-20.36</v>
      </c>
      <c r="M1223" s="21">
        <v>-29.64</v>
      </c>
      <c r="N1223" s="21">
        <v>-0.99</v>
      </c>
      <c r="O1223" s="21">
        <f t="shared" si="304"/>
        <v>-0.495</v>
      </c>
      <c r="P1223" s="21">
        <f t="shared" si="305"/>
        <v>-1.4849999999999999</v>
      </c>
      <c r="Q1223" s="21">
        <f t="shared" si="306"/>
        <v>-29.145</v>
      </c>
      <c r="S1223" s="21">
        <f t="shared" si="307"/>
        <v>-30.63</v>
      </c>
      <c r="T1223" s="19">
        <v>33.5</v>
      </c>
      <c r="U1223" s="19">
        <f t="shared" si="308"/>
        <v>0</v>
      </c>
      <c r="V1223" s="22">
        <f t="shared" si="309"/>
        <v>0</v>
      </c>
      <c r="W1223" s="5">
        <v>0</v>
      </c>
      <c r="X1223" s="21">
        <v>0</v>
      </c>
      <c r="Y1223" s="21">
        <f t="shared" si="300"/>
        <v>0</v>
      </c>
      <c r="Z1223" s="21">
        <f t="shared" si="301"/>
        <v>-30.63</v>
      </c>
      <c r="AA1223" s="21">
        <f t="shared" si="302"/>
        <v>-1.4849999999999994</v>
      </c>
      <c r="AC1223" s="5">
        <v>0</v>
      </c>
      <c r="AD1223" s="5">
        <v>0</v>
      </c>
      <c r="AE1223" s="5">
        <f t="shared" si="310"/>
        <v>0</v>
      </c>
    </row>
    <row r="1224" spans="1:31" ht="12.75" customHeight="1" x14ac:dyDescent="0.35">
      <c r="A1224" s="17" t="s">
        <v>2909</v>
      </c>
      <c r="B1224" s="17" t="s">
        <v>2910</v>
      </c>
      <c r="C1224" s="17" t="s">
        <v>2911</v>
      </c>
      <c r="D1224" s="18">
        <v>39813</v>
      </c>
      <c r="E1224" s="17" t="s">
        <v>118</v>
      </c>
      <c r="F1224" s="19">
        <v>37.5</v>
      </c>
      <c r="G1224" s="17">
        <v>23</v>
      </c>
      <c r="H1224" s="17">
        <v>10</v>
      </c>
      <c r="I1224" s="20">
        <f t="shared" si="303"/>
        <v>286</v>
      </c>
      <c r="J1224" s="21">
        <v>-56</v>
      </c>
      <c r="K1224" s="18">
        <v>44804</v>
      </c>
      <c r="L1224" s="21">
        <v>-20.36</v>
      </c>
      <c r="M1224" s="21">
        <v>-35.64</v>
      </c>
      <c r="N1224" s="21">
        <v>-0.99</v>
      </c>
      <c r="O1224" s="21">
        <f t="shared" si="304"/>
        <v>-0.495</v>
      </c>
      <c r="P1224" s="21">
        <f t="shared" si="305"/>
        <v>-1.4849999999999999</v>
      </c>
      <c r="Q1224" s="21">
        <f t="shared" si="306"/>
        <v>-35.145000000000003</v>
      </c>
      <c r="S1224" s="21">
        <f t="shared" si="307"/>
        <v>-36.630000000000003</v>
      </c>
      <c r="T1224" s="19">
        <v>37.5</v>
      </c>
      <c r="U1224" s="19">
        <f t="shared" si="308"/>
        <v>0</v>
      </c>
      <c r="V1224" s="22">
        <f t="shared" si="309"/>
        <v>0</v>
      </c>
      <c r="W1224" s="5">
        <v>0</v>
      </c>
      <c r="X1224" s="21">
        <v>0</v>
      </c>
      <c r="Y1224" s="21">
        <f t="shared" si="300"/>
        <v>0</v>
      </c>
      <c r="Z1224" s="21">
        <f t="shared" si="301"/>
        <v>-36.630000000000003</v>
      </c>
      <c r="AA1224" s="21">
        <f t="shared" si="302"/>
        <v>-1.4849999999999994</v>
      </c>
      <c r="AC1224" s="5">
        <v>0</v>
      </c>
      <c r="AD1224" s="5">
        <v>0</v>
      </c>
      <c r="AE1224" s="5">
        <f t="shared" si="310"/>
        <v>0</v>
      </c>
    </row>
    <row r="1225" spans="1:31" ht="12.75" customHeight="1" x14ac:dyDescent="0.35">
      <c r="A1225" s="17" t="s">
        <v>2912</v>
      </c>
      <c r="B1225" s="17" t="s">
        <v>2913</v>
      </c>
      <c r="C1225" s="17" t="s">
        <v>2711</v>
      </c>
      <c r="D1225" s="18">
        <v>39814</v>
      </c>
      <c r="E1225" s="17" t="s">
        <v>118</v>
      </c>
      <c r="F1225" s="19">
        <v>50</v>
      </c>
      <c r="G1225" s="17">
        <v>36</v>
      </c>
      <c r="H1225" s="17">
        <v>4</v>
      </c>
      <c r="I1225" s="20">
        <f t="shared" si="303"/>
        <v>436</v>
      </c>
      <c r="J1225" s="21">
        <v>260.67</v>
      </c>
      <c r="K1225" s="18">
        <v>44804</v>
      </c>
      <c r="L1225" s="21">
        <v>71.2</v>
      </c>
      <c r="M1225" s="21">
        <v>189.47</v>
      </c>
      <c r="N1225" s="21">
        <v>3.47</v>
      </c>
      <c r="O1225" s="21">
        <f t="shared" si="304"/>
        <v>1.7350000000000001</v>
      </c>
      <c r="P1225" s="21">
        <f t="shared" si="305"/>
        <v>5.2050000000000001</v>
      </c>
      <c r="Q1225" s="21">
        <f t="shared" si="306"/>
        <v>187.73499999999999</v>
      </c>
      <c r="S1225" s="21">
        <f t="shared" si="307"/>
        <v>192.94</v>
      </c>
      <c r="T1225" s="19">
        <v>40</v>
      </c>
      <c r="U1225" s="19">
        <f t="shared" si="308"/>
        <v>-10</v>
      </c>
      <c r="V1225" s="22">
        <f t="shared" si="309"/>
        <v>-120</v>
      </c>
      <c r="W1225" s="5">
        <f t="shared" ref="W1225:W1288" si="311">+I1225+8+V1225</f>
        <v>324</v>
      </c>
      <c r="X1225" s="21">
        <f t="shared" si="299"/>
        <v>0.59549382716049382</v>
      </c>
      <c r="Y1225" s="21">
        <f t="shared" si="300"/>
        <v>7.1459259259259262</v>
      </c>
      <c r="Z1225" s="21">
        <f t="shared" si="301"/>
        <v>185.79407407407408</v>
      </c>
      <c r="AA1225" s="21">
        <f t="shared" si="302"/>
        <v>-1.9409259259259102</v>
      </c>
      <c r="AC1225" s="5">
        <v>7.1459259259259262</v>
      </c>
      <c r="AD1225" s="5">
        <v>0</v>
      </c>
      <c r="AE1225" s="5">
        <f t="shared" si="310"/>
        <v>7.1459259259259262</v>
      </c>
    </row>
    <row r="1226" spans="1:31" ht="12.75" customHeight="1" x14ac:dyDescent="0.35">
      <c r="A1226" s="17" t="s">
        <v>2914</v>
      </c>
      <c r="B1226" s="17" t="s">
        <v>2915</v>
      </c>
      <c r="C1226" s="17" t="s">
        <v>2645</v>
      </c>
      <c r="D1226" s="18">
        <v>39814</v>
      </c>
      <c r="E1226" s="17" t="s">
        <v>118</v>
      </c>
      <c r="F1226" s="19">
        <v>50</v>
      </c>
      <c r="G1226" s="17">
        <v>36</v>
      </c>
      <c r="H1226" s="17">
        <v>4</v>
      </c>
      <c r="I1226" s="20">
        <f t="shared" si="303"/>
        <v>436</v>
      </c>
      <c r="J1226" s="21">
        <v>867.58</v>
      </c>
      <c r="K1226" s="18">
        <v>44804</v>
      </c>
      <c r="L1226" s="21">
        <v>237.12</v>
      </c>
      <c r="M1226" s="21">
        <v>630.46</v>
      </c>
      <c r="N1226" s="21">
        <v>11.56</v>
      </c>
      <c r="O1226" s="21">
        <f t="shared" si="304"/>
        <v>5.78</v>
      </c>
      <c r="P1226" s="21">
        <f t="shared" si="305"/>
        <v>17.34</v>
      </c>
      <c r="Q1226" s="21">
        <f t="shared" si="306"/>
        <v>624.68000000000006</v>
      </c>
      <c r="S1226" s="21">
        <f t="shared" si="307"/>
        <v>642.02</v>
      </c>
      <c r="T1226" s="19">
        <v>40</v>
      </c>
      <c r="U1226" s="19">
        <f t="shared" si="308"/>
        <v>-10</v>
      </c>
      <c r="V1226" s="22">
        <f t="shared" si="309"/>
        <v>-120</v>
      </c>
      <c r="W1226" s="5">
        <f t="shared" si="311"/>
        <v>324</v>
      </c>
      <c r="X1226" s="21">
        <f t="shared" si="299"/>
        <v>1.9815432098765431</v>
      </c>
      <c r="Y1226" s="21">
        <f t="shared" si="300"/>
        <v>23.778518518518517</v>
      </c>
      <c r="Z1226" s="21">
        <f t="shared" si="301"/>
        <v>618.24148148148151</v>
      </c>
      <c r="AA1226" s="21">
        <f t="shared" si="302"/>
        <v>-6.4385185185185492</v>
      </c>
      <c r="AC1226" s="5">
        <v>23.778518518518517</v>
      </c>
      <c r="AD1226" s="5">
        <v>0</v>
      </c>
      <c r="AE1226" s="5">
        <f t="shared" si="310"/>
        <v>23.778518518518517</v>
      </c>
    </row>
    <row r="1227" spans="1:31" ht="12.75" customHeight="1" x14ac:dyDescent="0.35">
      <c r="A1227" s="17" t="s">
        <v>2916</v>
      </c>
      <c r="B1227" s="17" t="s">
        <v>2917</v>
      </c>
      <c r="C1227" s="17" t="s">
        <v>2918</v>
      </c>
      <c r="D1227" s="18">
        <v>39814</v>
      </c>
      <c r="E1227" s="17" t="s">
        <v>118</v>
      </c>
      <c r="F1227" s="19">
        <v>50</v>
      </c>
      <c r="G1227" s="17">
        <v>36</v>
      </c>
      <c r="H1227" s="17">
        <v>4</v>
      </c>
      <c r="I1227" s="20">
        <f t="shared" si="303"/>
        <v>436</v>
      </c>
      <c r="J1227" s="21">
        <v>562.5</v>
      </c>
      <c r="K1227" s="18">
        <v>44804</v>
      </c>
      <c r="L1227" s="21">
        <v>153.76</v>
      </c>
      <c r="M1227" s="21">
        <v>408.74</v>
      </c>
      <c r="N1227" s="21">
        <v>7.5</v>
      </c>
      <c r="O1227" s="21">
        <f t="shared" si="304"/>
        <v>3.75</v>
      </c>
      <c r="P1227" s="21">
        <f t="shared" si="305"/>
        <v>11.25</v>
      </c>
      <c r="Q1227" s="21">
        <f t="shared" si="306"/>
        <v>404.99</v>
      </c>
      <c r="S1227" s="21">
        <f t="shared" si="307"/>
        <v>416.24</v>
      </c>
      <c r="T1227" s="19">
        <v>40</v>
      </c>
      <c r="U1227" s="19">
        <f t="shared" si="308"/>
        <v>-10</v>
      </c>
      <c r="V1227" s="22">
        <f t="shared" si="309"/>
        <v>-120</v>
      </c>
      <c r="W1227" s="5">
        <f t="shared" si="311"/>
        <v>324</v>
      </c>
      <c r="X1227" s="21">
        <f t="shared" si="299"/>
        <v>1.2846913580246915</v>
      </c>
      <c r="Y1227" s="21">
        <f t="shared" si="300"/>
        <v>15.416296296296299</v>
      </c>
      <c r="Z1227" s="21">
        <f t="shared" si="301"/>
        <v>400.8237037037037</v>
      </c>
      <c r="AA1227" s="21">
        <f t="shared" si="302"/>
        <v>-4.1662962962963093</v>
      </c>
      <c r="AC1227" s="5">
        <v>15.416296296296299</v>
      </c>
      <c r="AD1227" s="5">
        <v>0</v>
      </c>
      <c r="AE1227" s="5">
        <f t="shared" si="310"/>
        <v>15.416296296296299</v>
      </c>
    </row>
    <row r="1228" spans="1:31" ht="12.75" customHeight="1" x14ac:dyDescent="0.35">
      <c r="A1228" s="17" t="s">
        <v>2919</v>
      </c>
      <c r="B1228" s="17" t="s">
        <v>2920</v>
      </c>
      <c r="C1228" s="17" t="s">
        <v>2711</v>
      </c>
      <c r="D1228" s="18">
        <v>39873</v>
      </c>
      <c r="E1228" s="17" t="s">
        <v>118</v>
      </c>
      <c r="F1228" s="19">
        <v>50</v>
      </c>
      <c r="G1228" s="17">
        <v>36</v>
      </c>
      <c r="H1228" s="17">
        <v>6</v>
      </c>
      <c r="I1228" s="20">
        <f t="shared" si="303"/>
        <v>438</v>
      </c>
      <c r="J1228" s="21">
        <v>187.76</v>
      </c>
      <c r="K1228" s="18">
        <v>44804</v>
      </c>
      <c r="L1228" s="21">
        <v>50.75</v>
      </c>
      <c r="M1228" s="21">
        <v>137.01</v>
      </c>
      <c r="N1228" s="21">
        <v>2.5</v>
      </c>
      <c r="O1228" s="21">
        <f t="shared" si="304"/>
        <v>1.25</v>
      </c>
      <c r="P1228" s="21">
        <f t="shared" si="305"/>
        <v>3.75</v>
      </c>
      <c r="Q1228" s="21">
        <f t="shared" si="306"/>
        <v>135.76</v>
      </c>
      <c r="S1228" s="21">
        <f t="shared" si="307"/>
        <v>139.51</v>
      </c>
      <c r="T1228" s="19">
        <v>40</v>
      </c>
      <c r="U1228" s="19">
        <f t="shared" si="308"/>
        <v>-10</v>
      </c>
      <c r="V1228" s="22">
        <f t="shared" si="309"/>
        <v>-120</v>
      </c>
      <c r="W1228" s="5">
        <f t="shared" si="311"/>
        <v>326</v>
      </c>
      <c r="X1228" s="21">
        <f t="shared" si="299"/>
        <v>0.4279447852760736</v>
      </c>
      <c r="Y1228" s="21">
        <f t="shared" si="300"/>
        <v>5.1353374233128832</v>
      </c>
      <c r="Z1228" s="21">
        <f t="shared" si="301"/>
        <v>134.37466257668711</v>
      </c>
      <c r="AA1228" s="21">
        <f t="shared" si="302"/>
        <v>-1.3853374233128761</v>
      </c>
      <c r="AC1228" s="5">
        <v>5.1353374233128832</v>
      </c>
      <c r="AD1228" s="5">
        <v>0</v>
      </c>
      <c r="AE1228" s="5">
        <f t="shared" si="310"/>
        <v>5.1353374233128832</v>
      </c>
    </row>
    <row r="1229" spans="1:31" ht="12.75" customHeight="1" x14ac:dyDescent="0.35">
      <c r="A1229" s="17" t="s">
        <v>2921</v>
      </c>
      <c r="B1229" s="17" t="s">
        <v>2922</v>
      </c>
      <c r="C1229" s="17" t="s">
        <v>2665</v>
      </c>
      <c r="D1229" s="18">
        <v>39873</v>
      </c>
      <c r="E1229" s="17" t="s">
        <v>118</v>
      </c>
      <c r="F1229" s="19">
        <v>50</v>
      </c>
      <c r="G1229" s="17">
        <v>36</v>
      </c>
      <c r="H1229" s="17">
        <v>6</v>
      </c>
      <c r="I1229" s="20">
        <f t="shared" si="303"/>
        <v>438</v>
      </c>
      <c r="J1229" s="21">
        <v>294.64999999999998</v>
      </c>
      <c r="K1229" s="18">
        <v>44804</v>
      </c>
      <c r="L1229" s="21">
        <v>79.510000000000005</v>
      </c>
      <c r="M1229" s="21">
        <v>215.14</v>
      </c>
      <c r="N1229" s="21">
        <v>3.92</v>
      </c>
      <c r="O1229" s="21">
        <f t="shared" si="304"/>
        <v>1.96</v>
      </c>
      <c r="P1229" s="21">
        <f t="shared" si="305"/>
        <v>5.88</v>
      </c>
      <c r="Q1229" s="21">
        <f t="shared" si="306"/>
        <v>213.17999999999998</v>
      </c>
      <c r="S1229" s="21">
        <f t="shared" si="307"/>
        <v>219.05999999999997</v>
      </c>
      <c r="T1229" s="19">
        <v>40</v>
      </c>
      <c r="U1229" s="19">
        <f t="shared" si="308"/>
        <v>-10</v>
      </c>
      <c r="V1229" s="22">
        <f t="shared" si="309"/>
        <v>-120</v>
      </c>
      <c r="W1229" s="5">
        <f t="shared" si="311"/>
        <v>326</v>
      </c>
      <c r="X1229" s="21">
        <f t="shared" si="299"/>
        <v>0.67196319018404904</v>
      </c>
      <c r="Y1229" s="21">
        <f t="shared" si="300"/>
        <v>8.0635582822085894</v>
      </c>
      <c r="Z1229" s="21">
        <f t="shared" si="301"/>
        <v>210.99644171779138</v>
      </c>
      <c r="AA1229" s="21">
        <f t="shared" si="302"/>
        <v>-2.1835582822085939</v>
      </c>
      <c r="AC1229" s="5">
        <v>8.0635582822085894</v>
      </c>
      <c r="AD1229" s="5">
        <v>0</v>
      </c>
      <c r="AE1229" s="5">
        <f t="shared" si="310"/>
        <v>8.0635582822085894</v>
      </c>
    </row>
    <row r="1230" spans="1:31" ht="12.75" customHeight="1" x14ac:dyDescent="0.35">
      <c r="A1230" s="17" t="s">
        <v>2923</v>
      </c>
      <c r="B1230" s="17" t="s">
        <v>2924</v>
      </c>
      <c r="C1230" s="17" t="s">
        <v>2645</v>
      </c>
      <c r="D1230" s="18">
        <v>39904</v>
      </c>
      <c r="E1230" s="17" t="s">
        <v>118</v>
      </c>
      <c r="F1230" s="19">
        <v>50</v>
      </c>
      <c r="G1230" s="17">
        <v>36</v>
      </c>
      <c r="H1230" s="17">
        <v>7</v>
      </c>
      <c r="I1230" s="20">
        <f t="shared" si="303"/>
        <v>439</v>
      </c>
      <c r="J1230" s="21">
        <v>842.35</v>
      </c>
      <c r="K1230" s="18">
        <v>44804</v>
      </c>
      <c r="L1230" s="21">
        <v>226.07</v>
      </c>
      <c r="M1230" s="21">
        <v>616.28</v>
      </c>
      <c r="N1230" s="21">
        <v>11.23</v>
      </c>
      <c r="O1230" s="21">
        <f t="shared" si="304"/>
        <v>5.6150000000000002</v>
      </c>
      <c r="P1230" s="21">
        <f t="shared" si="305"/>
        <v>16.844999999999999</v>
      </c>
      <c r="Q1230" s="21">
        <f t="shared" si="306"/>
        <v>610.66499999999996</v>
      </c>
      <c r="S1230" s="21">
        <f t="shared" si="307"/>
        <v>627.51</v>
      </c>
      <c r="T1230" s="19">
        <v>40</v>
      </c>
      <c r="U1230" s="19">
        <f t="shared" si="308"/>
        <v>-10</v>
      </c>
      <c r="V1230" s="22">
        <f t="shared" si="309"/>
        <v>-120</v>
      </c>
      <c r="W1230" s="5">
        <f t="shared" si="311"/>
        <v>327</v>
      </c>
      <c r="X1230" s="21">
        <f t="shared" si="299"/>
        <v>1.9189908256880734</v>
      </c>
      <c r="Y1230" s="21">
        <f t="shared" si="300"/>
        <v>23.027889908256881</v>
      </c>
      <c r="Z1230" s="21">
        <f t="shared" si="301"/>
        <v>604.48211009174315</v>
      </c>
      <c r="AA1230" s="21">
        <f t="shared" si="302"/>
        <v>-6.1828899082568114</v>
      </c>
      <c r="AC1230" s="5">
        <v>23.027889908256881</v>
      </c>
      <c r="AD1230" s="5">
        <v>0</v>
      </c>
      <c r="AE1230" s="5">
        <f t="shared" si="310"/>
        <v>23.027889908256881</v>
      </c>
    </row>
    <row r="1231" spans="1:31" ht="12.75" customHeight="1" x14ac:dyDescent="0.35">
      <c r="A1231" s="17" t="s">
        <v>2925</v>
      </c>
      <c r="B1231" s="17" t="s">
        <v>2926</v>
      </c>
      <c r="C1231" s="17" t="s">
        <v>2618</v>
      </c>
      <c r="D1231" s="18">
        <v>39934</v>
      </c>
      <c r="E1231" s="17" t="s">
        <v>118</v>
      </c>
      <c r="F1231" s="19">
        <v>47</v>
      </c>
      <c r="G1231" s="17">
        <v>33</v>
      </c>
      <c r="H1231" s="17">
        <v>8</v>
      </c>
      <c r="I1231" s="20">
        <f t="shared" si="303"/>
        <v>404</v>
      </c>
      <c r="J1231" s="21">
        <v>573.04999999999995</v>
      </c>
      <c r="K1231" s="18">
        <v>44804</v>
      </c>
      <c r="L1231" s="21">
        <v>162.54</v>
      </c>
      <c r="M1231" s="21">
        <v>410.51</v>
      </c>
      <c r="N1231" s="21">
        <v>8.1199999999999992</v>
      </c>
      <c r="O1231" s="21">
        <f t="shared" si="304"/>
        <v>4.0599999999999996</v>
      </c>
      <c r="P1231" s="21">
        <f t="shared" si="305"/>
        <v>12.18</v>
      </c>
      <c r="Q1231" s="21">
        <f t="shared" si="306"/>
        <v>406.45</v>
      </c>
      <c r="S1231" s="21">
        <f t="shared" si="307"/>
        <v>418.63</v>
      </c>
      <c r="T1231" s="19">
        <v>47</v>
      </c>
      <c r="U1231" s="19">
        <f t="shared" si="308"/>
        <v>0</v>
      </c>
      <c r="V1231" s="22">
        <f t="shared" si="309"/>
        <v>0</v>
      </c>
      <c r="W1231" s="5">
        <v>0</v>
      </c>
      <c r="X1231" s="21">
        <v>0</v>
      </c>
      <c r="Y1231" s="21">
        <f t="shared" si="300"/>
        <v>0</v>
      </c>
      <c r="Z1231" s="21">
        <f t="shared" si="301"/>
        <v>418.63</v>
      </c>
      <c r="AA1231" s="21">
        <f t="shared" si="302"/>
        <v>12.180000000000007</v>
      </c>
      <c r="AC1231" s="5">
        <v>0</v>
      </c>
      <c r="AD1231" s="5">
        <v>0</v>
      </c>
      <c r="AE1231" s="5">
        <f t="shared" si="310"/>
        <v>0</v>
      </c>
    </row>
    <row r="1232" spans="1:31" ht="12.75" customHeight="1" x14ac:dyDescent="0.35">
      <c r="A1232" s="17" t="s">
        <v>2927</v>
      </c>
      <c r="B1232" s="17" t="s">
        <v>2928</v>
      </c>
      <c r="C1232" s="17" t="s">
        <v>2929</v>
      </c>
      <c r="D1232" s="18">
        <v>39934</v>
      </c>
      <c r="E1232" s="17" t="s">
        <v>118</v>
      </c>
      <c r="F1232" s="19">
        <v>47</v>
      </c>
      <c r="G1232" s="17">
        <v>33</v>
      </c>
      <c r="H1232" s="17">
        <v>8</v>
      </c>
      <c r="I1232" s="20">
        <f t="shared" si="303"/>
        <v>404</v>
      </c>
      <c r="J1232" s="21">
        <v>4376</v>
      </c>
      <c r="K1232" s="18">
        <v>44804</v>
      </c>
      <c r="L1232" s="21">
        <v>1241.47</v>
      </c>
      <c r="M1232" s="21">
        <v>3134.53</v>
      </c>
      <c r="N1232" s="21">
        <v>62.07</v>
      </c>
      <c r="O1232" s="21">
        <f t="shared" si="304"/>
        <v>31.035</v>
      </c>
      <c r="P1232" s="21">
        <f t="shared" si="305"/>
        <v>93.105000000000004</v>
      </c>
      <c r="Q1232" s="21">
        <f t="shared" si="306"/>
        <v>3103.4950000000003</v>
      </c>
      <c r="S1232" s="21">
        <f t="shared" si="307"/>
        <v>3196.6000000000004</v>
      </c>
      <c r="T1232" s="19">
        <v>47</v>
      </c>
      <c r="U1232" s="19">
        <f t="shared" si="308"/>
        <v>0</v>
      </c>
      <c r="V1232" s="22">
        <f t="shared" si="309"/>
        <v>0</v>
      </c>
      <c r="W1232" s="5">
        <v>0</v>
      </c>
      <c r="X1232" s="21">
        <v>0</v>
      </c>
      <c r="Y1232" s="21">
        <f t="shared" si="300"/>
        <v>0</v>
      </c>
      <c r="Z1232" s="21">
        <f t="shared" si="301"/>
        <v>3196.6000000000004</v>
      </c>
      <c r="AA1232" s="21">
        <f t="shared" si="302"/>
        <v>93.105000000000018</v>
      </c>
      <c r="AC1232" s="5">
        <v>0</v>
      </c>
      <c r="AD1232" s="5">
        <v>0</v>
      </c>
      <c r="AE1232" s="5">
        <f t="shared" si="310"/>
        <v>0</v>
      </c>
    </row>
    <row r="1233" spans="1:31" ht="12.75" customHeight="1" x14ac:dyDescent="0.35">
      <c r="A1233" s="17" t="s">
        <v>2930</v>
      </c>
      <c r="B1233" s="17" t="s">
        <v>2931</v>
      </c>
      <c r="C1233" s="17" t="s">
        <v>2645</v>
      </c>
      <c r="D1233" s="18">
        <v>39965</v>
      </c>
      <c r="E1233" s="17" t="s">
        <v>118</v>
      </c>
      <c r="F1233" s="19">
        <v>50</v>
      </c>
      <c r="G1233" s="17">
        <v>36</v>
      </c>
      <c r="H1233" s="17">
        <v>9</v>
      </c>
      <c r="I1233" s="20">
        <f t="shared" si="303"/>
        <v>441</v>
      </c>
      <c r="J1233" s="21">
        <v>694.73</v>
      </c>
      <c r="K1233" s="18">
        <v>44804</v>
      </c>
      <c r="L1233" s="21">
        <v>184.18</v>
      </c>
      <c r="M1233" s="21">
        <v>510.55</v>
      </c>
      <c r="N1233" s="21">
        <v>9.26</v>
      </c>
      <c r="O1233" s="21">
        <f t="shared" si="304"/>
        <v>4.63</v>
      </c>
      <c r="P1233" s="21">
        <f t="shared" si="305"/>
        <v>13.89</v>
      </c>
      <c r="Q1233" s="21">
        <f t="shared" si="306"/>
        <v>505.92</v>
      </c>
      <c r="S1233" s="21">
        <f t="shared" si="307"/>
        <v>519.81000000000006</v>
      </c>
      <c r="T1233" s="19">
        <v>40</v>
      </c>
      <c r="U1233" s="19">
        <f t="shared" si="308"/>
        <v>-10</v>
      </c>
      <c r="V1233" s="22">
        <f t="shared" si="309"/>
        <v>-120</v>
      </c>
      <c r="W1233" s="5">
        <f t="shared" si="311"/>
        <v>329</v>
      </c>
      <c r="X1233" s="21">
        <f t="shared" si="299"/>
        <v>1.5799696048632221</v>
      </c>
      <c r="Y1233" s="21">
        <f t="shared" si="300"/>
        <v>18.959635258358666</v>
      </c>
      <c r="Z1233" s="21">
        <f t="shared" si="301"/>
        <v>500.85036474164139</v>
      </c>
      <c r="AA1233" s="21">
        <f t="shared" si="302"/>
        <v>-5.0696352583586304</v>
      </c>
      <c r="AC1233" s="5">
        <v>18.959635258358666</v>
      </c>
      <c r="AD1233" s="5">
        <v>0</v>
      </c>
      <c r="AE1233" s="5">
        <f t="shared" si="310"/>
        <v>18.959635258358666</v>
      </c>
    </row>
    <row r="1234" spans="1:31" ht="12.75" customHeight="1" x14ac:dyDescent="0.35">
      <c r="A1234" s="17" t="s">
        <v>2932</v>
      </c>
      <c r="B1234" s="17" t="s">
        <v>2933</v>
      </c>
      <c r="C1234" s="17" t="s">
        <v>2731</v>
      </c>
      <c r="D1234" s="18">
        <v>39995</v>
      </c>
      <c r="E1234" s="17" t="s">
        <v>118</v>
      </c>
      <c r="F1234" s="19">
        <v>50</v>
      </c>
      <c r="G1234" s="17">
        <v>36</v>
      </c>
      <c r="H1234" s="17">
        <v>10</v>
      </c>
      <c r="I1234" s="20">
        <f t="shared" si="303"/>
        <v>442</v>
      </c>
      <c r="J1234" s="21">
        <v>1682.2</v>
      </c>
      <c r="K1234" s="18">
        <v>44804</v>
      </c>
      <c r="L1234" s="21">
        <v>442.92</v>
      </c>
      <c r="M1234" s="21">
        <v>1239.28</v>
      </c>
      <c r="N1234" s="21">
        <v>22.42</v>
      </c>
      <c r="O1234" s="21">
        <f t="shared" si="304"/>
        <v>11.21</v>
      </c>
      <c r="P1234" s="21">
        <f t="shared" si="305"/>
        <v>33.630000000000003</v>
      </c>
      <c r="Q1234" s="21">
        <f t="shared" si="306"/>
        <v>1228.07</v>
      </c>
      <c r="S1234" s="21">
        <f t="shared" si="307"/>
        <v>1261.7</v>
      </c>
      <c r="T1234" s="19">
        <v>40</v>
      </c>
      <c r="U1234" s="19">
        <f t="shared" si="308"/>
        <v>-10</v>
      </c>
      <c r="V1234" s="22">
        <f t="shared" si="309"/>
        <v>-120</v>
      </c>
      <c r="W1234" s="5">
        <f t="shared" si="311"/>
        <v>330</v>
      </c>
      <c r="X1234" s="21">
        <f t="shared" ref="X1234:X1297" si="312">+S1234/W1234</f>
        <v>3.8233333333333333</v>
      </c>
      <c r="Y1234" s="21">
        <f t="shared" ref="Y1234:Y1297" si="313">+X1234*12</f>
        <v>45.879999999999995</v>
      </c>
      <c r="Z1234" s="21">
        <f t="shared" ref="Z1234:Z1297" si="314">+S1234-Y1234</f>
        <v>1215.8200000000002</v>
      </c>
      <c r="AA1234" s="21">
        <f t="shared" ref="AA1234:AA1297" si="315">+Z1234-Q1234</f>
        <v>-12.249999999999773</v>
      </c>
      <c r="AC1234" s="5">
        <v>45.879999999999995</v>
      </c>
      <c r="AD1234" s="5">
        <v>0</v>
      </c>
      <c r="AE1234" s="5">
        <f t="shared" si="310"/>
        <v>45.879999999999995</v>
      </c>
    </row>
    <row r="1235" spans="1:31" ht="12.75" customHeight="1" x14ac:dyDescent="0.35">
      <c r="A1235" s="17" t="s">
        <v>2934</v>
      </c>
      <c r="B1235" s="17" t="s">
        <v>2935</v>
      </c>
      <c r="C1235" s="17" t="s">
        <v>2645</v>
      </c>
      <c r="D1235" s="18">
        <v>40026</v>
      </c>
      <c r="E1235" s="17" t="s">
        <v>118</v>
      </c>
      <c r="F1235" s="19">
        <v>50</v>
      </c>
      <c r="G1235" s="17">
        <v>36</v>
      </c>
      <c r="H1235" s="17">
        <v>11</v>
      </c>
      <c r="I1235" s="20">
        <f t="shared" si="303"/>
        <v>443</v>
      </c>
      <c r="J1235" s="21">
        <v>492.52</v>
      </c>
      <c r="K1235" s="18">
        <v>44804</v>
      </c>
      <c r="L1235" s="21">
        <v>128.87</v>
      </c>
      <c r="M1235" s="21">
        <v>363.65</v>
      </c>
      <c r="N1235" s="21">
        <v>6.56</v>
      </c>
      <c r="O1235" s="21">
        <f t="shared" si="304"/>
        <v>3.28</v>
      </c>
      <c r="P1235" s="21">
        <f t="shared" si="305"/>
        <v>9.84</v>
      </c>
      <c r="Q1235" s="21">
        <f t="shared" si="306"/>
        <v>360.37</v>
      </c>
      <c r="S1235" s="21">
        <f t="shared" si="307"/>
        <v>370.21</v>
      </c>
      <c r="T1235" s="19">
        <v>40</v>
      </c>
      <c r="U1235" s="19">
        <f t="shared" si="308"/>
        <v>-10</v>
      </c>
      <c r="V1235" s="22">
        <f t="shared" si="309"/>
        <v>-120</v>
      </c>
      <c r="W1235" s="5">
        <f t="shared" si="311"/>
        <v>331</v>
      </c>
      <c r="X1235" s="21">
        <f t="shared" si="312"/>
        <v>1.1184592145015104</v>
      </c>
      <c r="Y1235" s="21">
        <f t="shared" si="313"/>
        <v>13.421510574018125</v>
      </c>
      <c r="Z1235" s="21">
        <f t="shared" si="314"/>
        <v>356.78848942598188</v>
      </c>
      <c r="AA1235" s="21">
        <f t="shared" si="315"/>
        <v>-3.5815105740181252</v>
      </c>
      <c r="AC1235" s="5">
        <v>13.421510574018125</v>
      </c>
      <c r="AD1235" s="5">
        <v>0</v>
      </c>
      <c r="AE1235" s="5">
        <f t="shared" si="310"/>
        <v>13.421510574018125</v>
      </c>
    </row>
    <row r="1236" spans="1:31" ht="12.75" customHeight="1" x14ac:dyDescent="0.35">
      <c r="A1236" s="17" t="s">
        <v>2936</v>
      </c>
      <c r="B1236" s="17" t="s">
        <v>2937</v>
      </c>
      <c r="C1236" s="17" t="s">
        <v>2645</v>
      </c>
      <c r="D1236" s="18">
        <v>40057</v>
      </c>
      <c r="E1236" s="17" t="s">
        <v>118</v>
      </c>
      <c r="F1236" s="19">
        <v>50</v>
      </c>
      <c r="G1236" s="17">
        <v>37</v>
      </c>
      <c r="H1236" s="17">
        <v>0</v>
      </c>
      <c r="I1236" s="20">
        <f t="shared" si="303"/>
        <v>444</v>
      </c>
      <c r="J1236" s="21">
        <v>696.76</v>
      </c>
      <c r="K1236" s="18">
        <v>44804</v>
      </c>
      <c r="L1236" s="21">
        <v>181.13</v>
      </c>
      <c r="M1236" s="21">
        <v>515.63</v>
      </c>
      <c r="N1236" s="21">
        <v>9.2899999999999991</v>
      </c>
      <c r="O1236" s="21">
        <f t="shared" si="304"/>
        <v>4.6449999999999996</v>
      </c>
      <c r="P1236" s="21">
        <f t="shared" si="305"/>
        <v>13.934999999999999</v>
      </c>
      <c r="Q1236" s="21">
        <f t="shared" si="306"/>
        <v>510.98500000000001</v>
      </c>
      <c r="S1236" s="21">
        <f t="shared" si="307"/>
        <v>524.91999999999996</v>
      </c>
      <c r="T1236" s="19">
        <v>40</v>
      </c>
      <c r="U1236" s="19">
        <f t="shared" si="308"/>
        <v>-10</v>
      </c>
      <c r="V1236" s="22">
        <f t="shared" si="309"/>
        <v>-120</v>
      </c>
      <c r="W1236" s="5">
        <f t="shared" si="311"/>
        <v>332</v>
      </c>
      <c r="X1236" s="21">
        <f t="shared" si="312"/>
        <v>1.5810843373493975</v>
      </c>
      <c r="Y1236" s="21">
        <f t="shared" si="313"/>
        <v>18.973012048192771</v>
      </c>
      <c r="Z1236" s="21">
        <f t="shared" si="314"/>
        <v>505.94698795180716</v>
      </c>
      <c r="AA1236" s="21">
        <f t="shared" si="315"/>
        <v>-5.0380120481928543</v>
      </c>
      <c r="AC1236" s="5">
        <v>18.973012048192771</v>
      </c>
      <c r="AD1236" s="5">
        <v>0</v>
      </c>
      <c r="AE1236" s="5">
        <f t="shared" si="310"/>
        <v>18.973012048192771</v>
      </c>
    </row>
    <row r="1237" spans="1:31" ht="12.75" customHeight="1" x14ac:dyDescent="0.35">
      <c r="A1237" s="17" t="s">
        <v>2938</v>
      </c>
      <c r="B1237" s="17" t="s">
        <v>2939</v>
      </c>
      <c r="C1237" s="17" t="s">
        <v>2645</v>
      </c>
      <c r="D1237" s="18">
        <v>40087</v>
      </c>
      <c r="E1237" s="17" t="s">
        <v>118</v>
      </c>
      <c r="F1237" s="19">
        <v>50</v>
      </c>
      <c r="G1237" s="17">
        <v>37</v>
      </c>
      <c r="H1237" s="17">
        <v>1</v>
      </c>
      <c r="I1237" s="20">
        <f t="shared" si="303"/>
        <v>445</v>
      </c>
      <c r="J1237" s="21">
        <v>347.36</v>
      </c>
      <c r="K1237" s="18">
        <v>44804</v>
      </c>
      <c r="L1237" s="21">
        <v>89.78</v>
      </c>
      <c r="M1237" s="21">
        <v>257.58</v>
      </c>
      <c r="N1237" s="21">
        <v>4.63</v>
      </c>
      <c r="O1237" s="21">
        <f t="shared" si="304"/>
        <v>2.3149999999999999</v>
      </c>
      <c r="P1237" s="21">
        <f t="shared" si="305"/>
        <v>6.9450000000000003</v>
      </c>
      <c r="Q1237" s="21">
        <f t="shared" si="306"/>
        <v>255.26499999999999</v>
      </c>
      <c r="S1237" s="21">
        <f t="shared" si="307"/>
        <v>262.20999999999998</v>
      </c>
      <c r="T1237" s="19">
        <v>40</v>
      </c>
      <c r="U1237" s="19">
        <f t="shared" si="308"/>
        <v>-10</v>
      </c>
      <c r="V1237" s="22">
        <f t="shared" si="309"/>
        <v>-120</v>
      </c>
      <c r="W1237" s="5">
        <f t="shared" si="311"/>
        <v>333</v>
      </c>
      <c r="X1237" s="21">
        <f t="shared" si="312"/>
        <v>0.78741741741741733</v>
      </c>
      <c r="Y1237" s="21">
        <f t="shared" si="313"/>
        <v>9.4490090090090071</v>
      </c>
      <c r="Z1237" s="21">
        <f t="shared" si="314"/>
        <v>252.76099099099096</v>
      </c>
      <c r="AA1237" s="21">
        <f t="shared" si="315"/>
        <v>-2.5040090090090246</v>
      </c>
      <c r="AC1237" s="5">
        <v>9.4490090090090071</v>
      </c>
      <c r="AD1237" s="5">
        <v>0</v>
      </c>
      <c r="AE1237" s="5">
        <f t="shared" si="310"/>
        <v>9.4490090090090071</v>
      </c>
    </row>
    <row r="1238" spans="1:31" ht="12.75" customHeight="1" x14ac:dyDescent="0.35">
      <c r="A1238" s="17" t="s">
        <v>2940</v>
      </c>
      <c r="B1238" s="17" t="s">
        <v>2941</v>
      </c>
      <c r="C1238" s="17" t="s">
        <v>2942</v>
      </c>
      <c r="D1238" s="18">
        <v>40087</v>
      </c>
      <c r="E1238" s="17" t="s">
        <v>118</v>
      </c>
      <c r="F1238" s="19">
        <v>50</v>
      </c>
      <c r="G1238" s="17">
        <v>37</v>
      </c>
      <c r="H1238" s="17">
        <v>1</v>
      </c>
      <c r="I1238" s="20">
        <f t="shared" si="303"/>
        <v>445</v>
      </c>
      <c r="J1238" s="21">
        <v>424.04</v>
      </c>
      <c r="K1238" s="18">
        <v>44804</v>
      </c>
      <c r="L1238" s="21">
        <v>109.54</v>
      </c>
      <c r="M1238" s="21">
        <v>314.5</v>
      </c>
      <c r="N1238" s="21">
        <v>5.65</v>
      </c>
      <c r="O1238" s="21">
        <f t="shared" si="304"/>
        <v>2.8250000000000002</v>
      </c>
      <c r="P1238" s="21">
        <f t="shared" si="305"/>
        <v>8.4750000000000014</v>
      </c>
      <c r="Q1238" s="21">
        <f t="shared" si="306"/>
        <v>311.67500000000001</v>
      </c>
      <c r="S1238" s="21">
        <f t="shared" si="307"/>
        <v>320.14999999999998</v>
      </c>
      <c r="T1238" s="19">
        <v>40</v>
      </c>
      <c r="U1238" s="19">
        <f t="shared" si="308"/>
        <v>-10</v>
      </c>
      <c r="V1238" s="22">
        <f t="shared" si="309"/>
        <v>-120</v>
      </c>
      <c r="W1238" s="5">
        <f t="shared" si="311"/>
        <v>333</v>
      </c>
      <c r="X1238" s="21">
        <f t="shared" si="312"/>
        <v>0.9614114114114114</v>
      </c>
      <c r="Y1238" s="21">
        <f t="shared" si="313"/>
        <v>11.536936936936936</v>
      </c>
      <c r="Z1238" s="21">
        <f t="shared" si="314"/>
        <v>308.61306306306307</v>
      </c>
      <c r="AA1238" s="21">
        <f t="shared" si="315"/>
        <v>-3.0619369369369451</v>
      </c>
      <c r="AC1238" s="5">
        <v>11.536936936936936</v>
      </c>
      <c r="AD1238" s="5">
        <v>0</v>
      </c>
      <c r="AE1238" s="5">
        <f t="shared" si="310"/>
        <v>11.536936936936936</v>
      </c>
    </row>
    <row r="1239" spans="1:31" ht="12.75" customHeight="1" x14ac:dyDescent="0.35">
      <c r="A1239" s="17" t="s">
        <v>2943</v>
      </c>
      <c r="B1239" s="17" t="s">
        <v>2944</v>
      </c>
      <c r="C1239" s="17" t="s">
        <v>2945</v>
      </c>
      <c r="D1239" s="18">
        <v>40087</v>
      </c>
      <c r="E1239" s="17" t="s">
        <v>118</v>
      </c>
      <c r="F1239" s="19">
        <v>50</v>
      </c>
      <c r="G1239" s="17">
        <v>37</v>
      </c>
      <c r="H1239" s="17">
        <v>1</v>
      </c>
      <c r="I1239" s="20">
        <f t="shared" si="303"/>
        <v>445</v>
      </c>
      <c r="J1239" s="21">
        <v>2819.15</v>
      </c>
      <c r="K1239" s="18">
        <v>44804</v>
      </c>
      <c r="L1239" s="21">
        <v>728.25</v>
      </c>
      <c r="M1239" s="21">
        <v>2090.9</v>
      </c>
      <c r="N1239" s="21">
        <v>37.58</v>
      </c>
      <c r="O1239" s="21">
        <f t="shared" si="304"/>
        <v>18.79</v>
      </c>
      <c r="P1239" s="21">
        <f t="shared" si="305"/>
        <v>56.37</v>
      </c>
      <c r="Q1239" s="21">
        <f t="shared" si="306"/>
        <v>2072.11</v>
      </c>
      <c r="S1239" s="21">
        <f t="shared" si="307"/>
        <v>2128.48</v>
      </c>
      <c r="T1239" s="19">
        <v>40</v>
      </c>
      <c r="U1239" s="19">
        <f t="shared" si="308"/>
        <v>-10</v>
      </c>
      <c r="V1239" s="22">
        <f t="shared" si="309"/>
        <v>-120</v>
      </c>
      <c r="W1239" s="5">
        <f t="shared" si="311"/>
        <v>333</v>
      </c>
      <c r="X1239" s="21">
        <f t="shared" si="312"/>
        <v>6.3918318318318317</v>
      </c>
      <c r="Y1239" s="21">
        <f t="shared" si="313"/>
        <v>76.701981981981987</v>
      </c>
      <c r="Z1239" s="21">
        <f t="shared" si="314"/>
        <v>2051.778018018018</v>
      </c>
      <c r="AA1239" s="21">
        <f t="shared" si="315"/>
        <v>-20.331981981982153</v>
      </c>
      <c r="AC1239" s="5">
        <v>76.701981981981987</v>
      </c>
      <c r="AD1239" s="5">
        <v>0</v>
      </c>
      <c r="AE1239" s="5">
        <f t="shared" si="310"/>
        <v>76.701981981981987</v>
      </c>
    </row>
    <row r="1240" spans="1:31" ht="12.75" customHeight="1" x14ac:dyDescent="0.35">
      <c r="A1240" s="17" t="s">
        <v>2946</v>
      </c>
      <c r="B1240" s="17" t="s">
        <v>2947</v>
      </c>
      <c r="C1240" s="17" t="s">
        <v>2948</v>
      </c>
      <c r="D1240" s="18">
        <v>40087</v>
      </c>
      <c r="E1240" s="17" t="s">
        <v>118</v>
      </c>
      <c r="F1240" s="19">
        <v>50</v>
      </c>
      <c r="G1240" s="17">
        <v>37</v>
      </c>
      <c r="H1240" s="17">
        <v>1</v>
      </c>
      <c r="I1240" s="20">
        <f t="shared" si="303"/>
        <v>445</v>
      </c>
      <c r="J1240" s="21">
        <v>4635.5</v>
      </c>
      <c r="K1240" s="18">
        <v>44804</v>
      </c>
      <c r="L1240" s="21">
        <v>1197.51</v>
      </c>
      <c r="M1240" s="21">
        <v>3437.99</v>
      </c>
      <c r="N1240" s="21">
        <v>61.8</v>
      </c>
      <c r="O1240" s="21">
        <f t="shared" si="304"/>
        <v>30.9</v>
      </c>
      <c r="P1240" s="21">
        <f t="shared" si="305"/>
        <v>92.699999999999989</v>
      </c>
      <c r="Q1240" s="21">
        <f t="shared" si="306"/>
        <v>3407.0899999999997</v>
      </c>
      <c r="S1240" s="21">
        <f t="shared" si="307"/>
        <v>3499.79</v>
      </c>
      <c r="T1240" s="19">
        <v>40</v>
      </c>
      <c r="U1240" s="19">
        <f t="shared" si="308"/>
        <v>-10</v>
      </c>
      <c r="V1240" s="22">
        <f t="shared" si="309"/>
        <v>-120</v>
      </c>
      <c r="W1240" s="5">
        <f t="shared" si="311"/>
        <v>333</v>
      </c>
      <c r="X1240" s="21">
        <f t="shared" si="312"/>
        <v>10.509879879879879</v>
      </c>
      <c r="Y1240" s="21">
        <f t="shared" si="313"/>
        <v>126.11855855855855</v>
      </c>
      <c r="Z1240" s="21">
        <f t="shared" si="314"/>
        <v>3373.6714414414414</v>
      </c>
      <c r="AA1240" s="21">
        <f t="shared" si="315"/>
        <v>-33.418558558558288</v>
      </c>
      <c r="AC1240" s="5">
        <v>126.11855855855855</v>
      </c>
      <c r="AD1240" s="5">
        <v>0</v>
      </c>
      <c r="AE1240" s="5">
        <f t="shared" si="310"/>
        <v>126.11855855855855</v>
      </c>
    </row>
    <row r="1241" spans="1:31" ht="12.75" customHeight="1" x14ac:dyDescent="0.35">
      <c r="A1241" s="17" t="s">
        <v>2949</v>
      </c>
      <c r="B1241" s="17" t="s">
        <v>2950</v>
      </c>
      <c r="C1241" s="17" t="s">
        <v>2951</v>
      </c>
      <c r="D1241" s="18">
        <v>40087</v>
      </c>
      <c r="E1241" s="17" t="s">
        <v>118</v>
      </c>
      <c r="F1241" s="19">
        <v>50</v>
      </c>
      <c r="G1241" s="17">
        <v>37</v>
      </c>
      <c r="H1241" s="17">
        <v>1</v>
      </c>
      <c r="I1241" s="20">
        <f t="shared" si="303"/>
        <v>445</v>
      </c>
      <c r="J1241" s="21">
        <v>61.5</v>
      </c>
      <c r="K1241" s="18">
        <v>44804</v>
      </c>
      <c r="L1241" s="21">
        <v>15.89</v>
      </c>
      <c r="M1241" s="21">
        <v>45.61</v>
      </c>
      <c r="N1241" s="21">
        <v>0.82</v>
      </c>
      <c r="O1241" s="21">
        <f t="shared" si="304"/>
        <v>0.41</v>
      </c>
      <c r="P1241" s="21">
        <f t="shared" si="305"/>
        <v>1.23</v>
      </c>
      <c r="Q1241" s="21">
        <f t="shared" si="306"/>
        <v>45.2</v>
      </c>
      <c r="S1241" s="21">
        <f t="shared" si="307"/>
        <v>46.43</v>
      </c>
      <c r="T1241" s="19">
        <v>40</v>
      </c>
      <c r="U1241" s="19">
        <f t="shared" si="308"/>
        <v>-10</v>
      </c>
      <c r="V1241" s="22">
        <f t="shared" si="309"/>
        <v>-120</v>
      </c>
      <c r="W1241" s="5">
        <f t="shared" si="311"/>
        <v>333</v>
      </c>
      <c r="X1241" s="21">
        <f t="shared" si="312"/>
        <v>0.13942942942942943</v>
      </c>
      <c r="Y1241" s="21">
        <f t="shared" si="313"/>
        <v>1.6731531531531532</v>
      </c>
      <c r="Z1241" s="21">
        <f t="shared" si="314"/>
        <v>44.756846846846848</v>
      </c>
      <c r="AA1241" s="21">
        <f t="shared" si="315"/>
        <v>-0.44315315315315473</v>
      </c>
      <c r="AC1241" s="5">
        <v>1.6731531531531532</v>
      </c>
      <c r="AD1241" s="5">
        <v>0</v>
      </c>
      <c r="AE1241" s="5">
        <f t="shared" si="310"/>
        <v>1.6731531531531532</v>
      </c>
    </row>
    <row r="1242" spans="1:31" ht="12.75" customHeight="1" x14ac:dyDescent="0.35">
      <c r="A1242" s="17" t="s">
        <v>2952</v>
      </c>
      <c r="B1242" s="17" t="s">
        <v>2953</v>
      </c>
      <c r="C1242" s="17" t="s">
        <v>2711</v>
      </c>
      <c r="D1242" s="18">
        <v>40118</v>
      </c>
      <c r="E1242" s="17" t="s">
        <v>118</v>
      </c>
      <c r="F1242" s="19">
        <v>50</v>
      </c>
      <c r="G1242" s="17">
        <v>37</v>
      </c>
      <c r="H1242" s="17">
        <v>2</v>
      </c>
      <c r="I1242" s="20">
        <f t="shared" si="303"/>
        <v>446</v>
      </c>
      <c r="J1242" s="21">
        <v>189.38</v>
      </c>
      <c r="K1242" s="18">
        <v>44804</v>
      </c>
      <c r="L1242" s="21">
        <v>48.64</v>
      </c>
      <c r="M1242" s="21">
        <v>140.74</v>
      </c>
      <c r="N1242" s="21">
        <v>2.52</v>
      </c>
      <c r="O1242" s="21">
        <f t="shared" si="304"/>
        <v>1.26</v>
      </c>
      <c r="P1242" s="21">
        <f t="shared" si="305"/>
        <v>3.7800000000000002</v>
      </c>
      <c r="Q1242" s="21">
        <f t="shared" si="306"/>
        <v>139.48000000000002</v>
      </c>
      <c r="S1242" s="21">
        <f t="shared" si="307"/>
        <v>143.26000000000002</v>
      </c>
      <c r="T1242" s="19">
        <v>40</v>
      </c>
      <c r="U1242" s="19">
        <f t="shared" si="308"/>
        <v>-10</v>
      </c>
      <c r="V1242" s="22">
        <f t="shared" si="309"/>
        <v>-120</v>
      </c>
      <c r="W1242" s="5">
        <f t="shared" si="311"/>
        <v>334</v>
      </c>
      <c r="X1242" s="21">
        <f t="shared" si="312"/>
        <v>0.4289221556886228</v>
      </c>
      <c r="Y1242" s="21">
        <f t="shared" si="313"/>
        <v>5.1470658682634731</v>
      </c>
      <c r="Z1242" s="21">
        <f t="shared" si="314"/>
        <v>138.11293413173655</v>
      </c>
      <c r="AA1242" s="21">
        <f t="shared" si="315"/>
        <v>-1.3670658682634667</v>
      </c>
      <c r="AC1242" s="5">
        <v>5.1470658682634731</v>
      </c>
      <c r="AD1242" s="5">
        <v>0</v>
      </c>
      <c r="AE1242" s="5">
        <f t="shared" si="310"/>
        <v>5.1470658682634731</v>
      </c>
    </row>
    <row r="1243" spans="1:31" ht="12.75" customHeight="1" x14ac:dyDescent="0.35">
      <c r="A1243" s="17" t="s">
        <v>2954</v>
      </c>
      <c r="B1243" s="17" t="s">
        <v>2955</v>
      </c>
      <c r="C1243" s="17" t="s">
        <v>2645</v>
      </c>
      <c r="D1243" s="18">
        <v>40148</v>
      </c>
      <c r="E1243" s="17" t="s">
        <v>118</v>
      </c>
      <c r="F1243" s="19">
        <v>50</v>
      </c>
      <c r="G1243" s="17">
        <v>37</v>
      </c>
      <c r="H1243" s="17">
        <v>3</v>
      </c>
      <c r="I1243" s="20">
        <f t="shared" si="303"/>
        <v>447</v>
      </c>
      <c r="J1243" s="21">
        <v>634.65</v>
      </c>
      <c r="K1243" s="18">
        <v>44804</v>
      </c>
      <c r="L1243" s="21">
        <v>161.81</v>
      </c>
      <c r="M1243" s="21">
        <v>472.84</v>
      </c>
      <c r="N1243" s="21">
        <v>8.4600000000000009</v>
      </c>
      <c r="O1243" s="21">
        <f t="shared" si="304"/>
        <v>4.2300000000000004</v>
      </c>
      <c r="P1243" s="21">
        <f t="shared" si="305"/>
        <v>12.690000000000001</v>
      </c>
      <c r="Q1243" s="21">
        <f t="shared" si="306"/>
        <v>468.60999999999996</v>
      </c>
      <c r="S1243" s="21">
        <f t="shared" si="307"/>
        <v>481.29999999999995</v>
      </c>
      <c r="T1243" s="19">
        <v>40</v>
      </c>
      <c r="U1243" s="19">
        <f t="shared" si="308"/>
        <v>-10</v>
      </c>
      <c r="V1243" s="22">
        <f t="shared" si="309"/>
        <v>-120</v>
      </c>
      <c r="W1243" s="5">
        <f t="shared" si="311"/>
        <v>335</v>
      </c>
      <c r="X1243" s="21">
        <f t="shared" si="312"/>
        <v>1.4367164179104477</v>
      </c>
      <c r="Y1243" s="21">
        <f t="shared" si="313"/>
        <v>17.24059701492537</v>
      </c>
      <c r="Z1243" s="21">
        <f t="shared" si="314"/>
        <v>464.0594029850746</v>
      </c>
      <c r="AA1243" s="21">
        <f t="shared" si="315"/>
        <v>-4.5505970149253585</v>
      </c>
      <c r="AC1243" s="5">
        <v>17.24059701492537</v>
      </c>
      <c r="AD1243" s="5">
        <v>0</v>
      </c>
      <c r="AE1243" s="5">
        <f t="shared" si="310"/>
        <v>17.24059701492537</v>
      </c>
    </row>
    <row r="1244" spans="1:31" ht="12.75" customHeight="1" x14ac:dyDescent="0.35">
      <c r="A1244" s="17" t="s">
        <v>2956</v>
      </c>
      <c r="B1244" s="17" t="s">
        <v>2957</v>
      </c>
      <c r="C1244" s="17" t="s">
        <v>2958</v>
      </c>
      <c r="D1244" s="18">
        <v>40179</v>
      </c>
      <c r="E1244" s="17" t="s">
        <v>118</v>
      </c>
      <c r="F1244" s="19">
        <v>50</v>
      </c>
      <c r="G1244" s="17">
        <v>37</v>
      </c>
      <c r="H1244" s="17">
        <v>4</v>
      </c>
      <c r="I1244" s="20">
        <f t="shared" si="303"/>
        <v>448</v>
      </c>
      <c r="J1244" s="21">
        <v>17885.89</v>
      </c>
      <c r="K1244" s="18">
        <v>44804</v>
      </c>
      <c r="L1244" s="21">
        <v>4531.12</v>
      </c>
      <c r="M1244" s="21">
        <v>13354.77</v>
      </c>
      <c r="N1244" s="21">
        <v>238.48</v>
      </c>
      <c r="O1244" s="21">
        <f t="shared" si="304"/>
        <v>119.24</v>
      </c>
      <c r="P1244" s="21">
        <f t="shared" si="305"/>
        <v>357.71999999999997</v>
      </c>
      <c r="Q1244" s="21">
        <f t="shared" si="306"/>
        <v>13235.53</v>
      </c>
      <c r="S1244" s="21">
        <f t="shared" si="307"/>
        <v>13593.25</v>
      </c>
      <c r="T1244" s="19">
        <v>40</v>
      </c>
      <c r="U1244" s="19">
        <f t="shared" si="308"/>
        <v>-10</v>
      </c>
      <c r="V1244" s="22">
        <f t="shared" si="309"/>
        <v>-120</v>
      </c>
      <c r="W1244" s="5">
        <f t="shared" si="311"/>
        <v>336</v>
      </c>
      <c r="X1244" s="21">
        <f t="shared" si="312"/>
        <v>40.45610119047619</v>
      </c>
      <c r="Y1244" s="21">
        <f t="shared" si="313"/>
        <v>485.47321428571428</v>
      </c>
      <c r="Z1244" s="21">
        <f t="shared" si="314"/>
        <v>13107.776785714286</v>
      </c>
      <c r="AA1244" s="21">
        <f t="shared" si="315"/>
        <v>-127.75321428571442</v>
      </c>
      <c r="AC1244" s="5">
        <v>485.47321428571428</v>
      </c>
      <c r="AD1244" s="5">
        <v>0</v>
      </c>
      <c r="AE1244" s="5">
        <f t="shared" si="310"/>
        <v>485.47321428571428</v>
      </c>
    </row>
    <row r="1245" spans="1:31" ht="12.75" customHeight="1" x14ac:dyDescent="0.35">
      <c r="A1245" s="17" t="s">
        <v>2959</v>
      </c>
      <c r="B1245" s="17" t="s">
        <v>2960</v>
      </c>
      <c r="C1245" s="17" t="s">
        <v>2961</v>
      </c>
      <c r="D1245" s="18">
        <v>40179</v>
      </c>
      <c r="E1245" s="17" t="s">
        <v>118</v>
      </c>
      <c r="F1245" s="19">
        <v>50</v>
      </c>
      <c r="G1245" s="17">
        <v>37</v>
      </c>
      <c r="H1245" s="17">
        <v>4</v>
      </c>
      <c r="I1245" s="20">
        <f t="shared" si="303"/>
        <v>448</v>
      </c>
      <c r="J1245" s="21">
        <v>2678.58</v>
      </c>
      <c r="K1245" s="18">
        <v>44804</v>
      </c>
      <c r="L1245" s="21">
        <v>678.55</v>
      </c>
      <c r="M1245" s="21">
        <v>2000.03</v>
      </c>
      <c r="N1245" s="21">
        <v>35.71</v>
      </c>
      <c r="O1245" s="21">
        <f t="shared" si="304"/>
        <v>17.855</v>
      </c>
      <c r="P1245" s="21">
        <f t="shared" si="305"/>
        <v>53.564999999999998</v>
      </c>
      <c r="Q1245" s="21">
        <f t="shared" si="306"/>
        <v>1982.175</v>
      </c>
      <c r="S1245" s="21">
        <f t="shared" si="307"/>
        <v>2035.74</v>
      </c>
      <c r="T1245" s="19">
        <v>40</v>
      </c>
      <c r="U1245" s="19">
        <f t="shared" si="308"/>
        <v>-10</v>
      </c>
      <c r="V1245" s="22">
        <f t="shared" si="309"/>
        <v>-120</v>
      </c>
      <c r="W1245" s="5">
        <f t="shared" si="311"/>
        <v>336</v>
      </c>
      <c r="X1245" s="21">
        <f t="shared" si="312"/>
        <v>6.0587499999999999</v>
      </c>
      <c r="Y1245" s="21">
        <f t="shared" si="313"/>
        <v>72.704999999999998</v>
      </c>
      <c r="Z1245" s="21">
        <f t="shared" si="314"/>
        <v>1963.0350000000001</v>
      </c>
      <c r="AA1245" s="21">
        <f t="shared" si="315"/>
        <v>-19.139999999999873</v>
      </c>
      <c r="AC1245" s="5">
        <v>72.704999999999998</v>
      </c>
      <c r="AD1245" s="5">
        <v>0</v>
      </c>
      <c r="AE1245" s="5">
        <f t="shared" si="310"/>
        <v>72.704999999999998</v>
      </c>
    </row>
    <row r="1246" spans="1:31" ht="12.75" customHeight="1" x14ac:dyDescent="0.35">
      <c r="A1246" s="17" t="s">
        <v>2962</v>
      </c>
      <c r="B1246" s="17" t="s">
        <v>2963</v>
      </c>
      <c r="C1246" s="17" t="s">
        <v>2964</v>
      </c>
      <c r="D1246" s="18">
        <v>40179</v>
      </c>
      <c r="E1246" s="17" t="s">
        <v>118</v>
      </c>
      <c r="F1246" s="19">
        <v>50</v>
      </c>
      <c r="G1246" s="17">
        <v>37</v>
      </c>
      <c r="H1246" s="17">
        <v>4</v>
      </c>
      <c r="I1246" s="20">
        <f t="shared" si="303"/>
        <v>448</v>
      </c>
      <c r="J1246" s="21">
        <v>-285.35000000000002</v>
      </c>
      <c r="K1246" s="18">
        <v>44804</v>
      </c>
      <c r="L1246" s="21">
        <v>-72.33</v>
      </c>
      <c r="M1246" s="21">
        <v>-213.02</v>
      </c>
      <c r="N1246" s="21">
        <v>-3.8</v>
      </c>
      <c r="O1246" s="21">
        <f t="shared" si="304"/>
        <v>-1.9</v>
      </c>
      <c r="P1246" s="21">
        <f t="shared" si="305"/>
        <v>-5.6999999999999993</v>
      </c>
      <c r="Q1246" s="21">
        <f t="shared" si="306"/>
        <v>-211.12</v>
      </c>
      <c r="S1246" s="21">
        <f t="shared" si="307"/>
        <v>-216.82000000000002</v>
      </c>
      <c r="T1246" s="19">
        <v>40</v>
      </c>
      <c r="U1246" s="19">
        <f t="shared" si="308"/>
        <v>-10</v>
      </c>
      <c r="V1246" s="22">
        <f t="shared" si="309"/>
        <v>-120</v>
      </c>
      <c r="W1246" s="5">
        <f t="shared" si="311"/>
        <v>336</v>
      </c>
      <c r="X1246" s="21">
        <f t="shared" si="312"/>
        <v>-0.64529761904761906</v>
      </c>
      <c r="Y1246" s="21">
        <f t="shared" si="313"/>
        <v>-7.7435714285714283</v>
      </c>
      <c r="Z1246" s="21">
        <f t="shared" si="314"/>
        <v>-209.07642857142861</v>
      </c>
      <c r="AA1246" s="21">
        <f t="shared" si="315"/>
        <v>2.0435714285713971</v>
      </c>
      <c r="AC1246" s="5">
        <v>-7.7435714285714283</v>
      </c>
      <c r="AD1246" s="5">
        <v>0</v>
      </c>
      <c r="AE1246" s="5">
        <f t="shared" si="310"/>
        <v>-7.7435714285714283</v>
      </c>
    </row>
    <row r="1247" spans="1:31" ht="12.75" customHeight="1" x14ac:dyDescent="0.35">
      <c r="A1247" s="17" t="s">
        <v>2965</v>
      </c>
      <c r="B1247" s="17" t="s">
        <v>2966</v>
      </c>
      <c r="C1247" s="17" t="s">
        <v>2967</v>
      </c>
      <c r="D1247" s="18">
        <v>40178</v>
      </c>
      <c r="E1247" s="17" t="s">
        <v>44</v>
      </c>
      <c r="F1247" s="19">
        <v>0</v>
      </c>
      <c r="G1247" s="17">
        <v>0</v>
      </c>
      <c r="H1247" s="17">
        <v>0</v>
      </c>
      <c r="I1247" s="20">
        <f t="shared" si="303"/>
        <v>0</v>
      </c>
      <c r="J1247" s="21">
        <v>-189</v>
      </c>
      <c r="K1247" s="18">
        <v>44804</v>
      </c>
      <c r="L1247" s="21">
        <v>-189</v>
      </c>
      <c r="M1247" s="21">
        <v>0</v>
      </c>
      <c r="N1247" s="21">
        <v>0</v>
      </c>
      <c r="O1247" s="21">
        <f t="shared" si="304"/>
        <v>0</v>
      </c>
      <c r="P1247" s="21">
        <f t="shared" si="305"/>
        <v>0</v>
      </c>
      <c r="Q1247" s="21">
        <f t="shared" si="306"/>
        <v>0</v>
      </c>
      <c r="S1247" s="21">
        <f t="shared" si="307"/>
        <v>0</v>
      </c>
      <c r="T1247" s="19">
        <v>0</v>
      </c>
      <c r="U1247" s="19">
        <f t="shared" si="308"/>
        <v>0</v>
      </c>
      <c r="V1247" s="22">
        <f t="shared" si="309"/>
        <v>0</v>
      </c>
      <c r="W1247" s="5">
        <v>0</v>
      </c>
      <c r="X1247" s="21">
        <v>0</v>
      </c>
      <c r="Y1247" s="21">
        <f t="shared" si="313"/>
        <v>0</v>
      </c>
      <c r="Z1247" s="21">
        <f t="shared" si="314"/>
        <v>0</v>
      </c>
      <c r="AA1247" s="21">
        <f t="shared" si="315"/>
        <v>0</v>
      </c>
      <c r="AC1247" s="5">
        <v>0</v>
      </c>
      <c r="AD1247" s="5">
        <v>0</v>
      </c>
      <c r="AE1247" s="5">
        <f t="shared" si="310"/>
        <v>0</v>
      </c>
    </row>
    <row r="1248" spans="1:31" ht="12.75" customHeight="1" x14ac:dyDescent="0.35">
      <c r="A1248" s="17" t="s">
        <v>2968</v>
      </c>
      <c r="B1248" s="17" t="s">
        <v>2969</v>
      </c>
      <c r="C1248" s="17" t="s">
        <v>2970</v>
      </c>
      <c r="D1248" s="18">
        <v>40179</v>
      </c>
      <c r="E1248" s="17" t="s">
        <v>118</v>
      </c>
      <c r="F1248" s="19">
        <v>50</v>
      </c>
      <c r="G1248" s="17">
        <v>37</v>
      </c>
      <c r="H1248" s="17">
        <v>4</v>
      </c>
      <c r="I1248" s="20">
        <f t="shared" si="303"/>
        <v>448</v>
      </c>
      <c r="J1248" s="21">
        <v>-85</v>
      </c>
      <c r="K1248" s="18">
        <v>44804</v>
      </c>
      <c r="L1248" s="21">
        <v>-21.45</v>
      </c>
      <c r="M1248" s="21">
        <v>-63.55</v>
      </c>
      <c r="N1248" s="21">
        <v>-1.1299999999999999</v>
      </c>
      <c r="O1248" s="21">
        <f t="shared" si="304"/>
        <v>-0.56499999999999995</v>
      </c>
      <c r="P1248" s="21">
        <f t="shared" si="305"/>
        <v>-1.6949999999999998</v>
      </c>
      <c r="Q1248" s="21">
        <f t="shared" si="306"/>
        <v>-62.984999999999999</v>
      </c>
      <c r="S1248" s="21">
        <f t="shared" si="307"/>
        <v>-64.679999999999993</v>
      </c>
      <c r="T1248" s="19">
        <v>40</v>
      </c>
      <c r="U1248" s="19">
        <f t="shared" si="308"/>
        <v>-10</v>
      </c>
      <c r="V1248" s="22">
        <f t="shared" si="309"/>
        <v>-120</v>
      </c>
      <c r="W1248" s="5">
        <f t="shared" si="311"/>
        <v>336</v>
      </c>
      <c r="X1248" s="21">
        <f t="shared" si="312"/>
        <v>-0.19249999999999998</v>
      </c>
      <c r="Y1248" s="21">
        <f t="shared" si="313"/>
        <v>-2.3099999999999996</v>
      </c>
      <c r="Z1248" s="21">
        <f t="shared" si="314"/>
        <v>-62.36999999999999</v>
      </c>
      <c r="AA1248" s="21">
        <f t="shared" si="315"/>
        <v>0.61500000000000909</v>
      </c>
      <c r="AC1248" s="5">
        <v>-2.3099999999999996</v>
      </c>
      <c r="AD1248" s="5">
        <v>0</v>
      </c>
      <c r="AE1248" s="5">
        <f t="shared" si="310"/>
        <v>-2.3099999999999996</v>
      </c>
    </row>
    <row r="1249" spans="1:31" ht="12.75" customHeight="1" x14ac:dyDescent="0.35">
      <c r="A1249" s="17" t="s">
        <v>2971</v>
      </c>
      <c r="B1249" s="17" t="s">
        <v>2972</v>
      </c>
      <c r="C1249" s="17" t="s">
        <v>2970</v>
      </c>
      <c r="D1249" s="18">
        <v>40179</v>
      </c>
      <c r="E1249" s="17" t="s">
        <v>44</v>
      </c>
      <c r="F1249" s="19">
        <v>0</v>
      </c>
      <c r="G1249" s="17">
        <v>0</v>
      </c>
      <c r="H1249" s="17">
        <v>0</v>
      </c>
      <c r="I1249" s="20">
        <f t="shared" si="303"/>
        <v>0</v>
      </c>
      <c r="J1249" s="21">
        <v>85</v>
      </c>
      <c r="K1249" s="18">
        <v>44804</v>
      </c>
      <c r="L1249" s="21">
        <v>0</v>
      </c>
      <c r="M1249" s="21">
        <v>85</v>
      </c>
      <c r="N1249" s="21">
        <v>0</v>
      </c>
      <c r="O1249" s="21">
        <f t="shared" si="304"/>
        <v>0</v>
      </c>
      <c r="P1249" s="21">
        <f t="shared" si="305"/>
        <v>0</v>
      </c>
      <c r="Q1249" s="21">
        <f t="shared" si="306"/>
        <v>85</v>
      </c>
      <c r="S1249" s="21">
        <f t="shared" si="307"/>
        <v>85</v>
      </c>
      <c r="T1249" s="19">
        <v>0</v>
      </c>
      <c r="U1249" s="19">
        <f t="shared" si="308"/>
        <v>0</v>
      </c>
      <c r="V1249" s="22">
        <f t="shared" si="309"/>
        <v>0</v>
      </c>
      <c r="W1249" s="5">
        <v>0</v>
      </c>
      <c r="X1249" s="21">
        <v>0</v>
      </c>
      <c r="Y1249" s="21">
        <f t="shared" si="313"/>
        <v>0</v>
      </c>
      <c r="Z1249" s="21">
        <f t="shared" si="314"/>
        <v>85</v>
      </c>
      <c r="AA1249" s="21">
        <f t="shared" si="315"/>
        <v>0</v>
      </c>
      <c r="AC1249" s="5">
        <v>0</v>
      </c>
      <c r="AD1249" s="5">
        <v>0</v>
      </c>
      <c r="AE1249" s="5">
        <f t="shared" si="310"/>
        <v>0</v>
      </c>
    </row>
    <row r="1250" spans="1:31" ht="12.75" customHeight="1" x14ac:dyDescent="0.35">
      <c r="A1250" s="17" t="s">
        <v>2973</v>
      </c>
      <c r="B1250" s="17" t="s">
        <v>2974</v>
      </c>
      <c r="C1250" s="17" t="s">
        <v>2645</v>
      </c>
      <c r="D1250" s="18">
        <v>40179</v>
      </c>
      <c r="E1250" s="17" t="s">
        <v>118</v>
      </c>
      <c r="F1250" s="19">
        <v>50</v>
      </c>
      <c r="G1250" s="17">
        <v>37</v>
      </c>
      <c r="H1250" s="17">
        <v>4</v>
      </c>
      <c r="I1250" s="20">
        <f t="shared" si="303"/>
        <v>448</v>
      </c>
      <c r="J1250" s="21">
        <v>1236.81</v>
      </c>
      <c r="K1250" s="18">
        <v>44804</v>
      </c>
      <c r="L1250" s="21">
        <v>313.37</v>
      </c>
      <c r="M1250" s="21">
        <v>923.44</v>
      </c>
      <c r="N1250" s="21">
        <v>16.489999999999998</v>
      </c>
      <c r="O1250" s="21">
        <f t="shared" si="304"/>
        <v>8.2449999999999992</v>
      </c>
      <c r="P1250" s="21">
        <f t="shared" si="305"/>
        <v>24.734999999999999</v>
      </c>
      <c r="Q1250" s="21">
        <f t="shared" si="306"/>
        <v>915.19500000000005</v>
      </c>
      <c r="S1250" s="21">
        <f t="shared" si="307"/>
        <v>939.93000000000006</v>
      </c>
      <c r="T1250" s="19">
        <v>40</v>
      </c>
      <c r="U1250" s="19">
        <f t="shared" si="308"/>
        <v>-10</v>
      </c>
      <c r="V1250" s="22">
        <f t="shared" si="309"/>
        <v>-120</v>
      </c>
      <c r="W1250" s="5">
        <f t="shared" si="311"/>
        <v>336</v>
      </c>
      <c r="X1250" s="21">
        <f t="shared" si="312"/>
        <v>2.7974107142857143</v>
      </c>
      <c r="Y1250" s="21">
        <f t="shared" si="313"/>
        <v>33.568928571428572</v>
      </c>
      <c r="Z1250" s="21">
        <f t="shared" si="314"/>
        <v>906.36107142857145</v>
      </c>
      <c r="AA1250" s="21">
        <f t="shared" si="315"/>
        <v>-8.8339285714286007</v>
      </c>
      <c r="AC1250" s="5">
        <v>33.568928571428572</v>
      </c>
      <c r="AD1250" s="5">
        <v>0</v>
      </c>
      <c r="AE1250" s="5">
        <f t="shared" si="310"/>
        <v>33.568928571428572</v>
      </c>
    </row>
    <row r="1251" spans="1:31" ht="12.75" customHeight="1" x14ac:dyDescent="0.35">
      <c r="A1251" s="17" t="s">
        <v>2975</v>
      </c>
      <c r="B1251" s="17" t="s">
        <v>2976</v>
      </c>
      <c r="C1251" s="17" t="s">
        <v>2942</v>
      </c>
      <c r="D1251" s="18">
        <v>40179</v>
      </c>
      <c r="E1251" s="17" t="s">
        <v>118</v>
      </c>
      <c r="F1251" s="19">
        <v>50</v>
      </c>
      <c r="G1251" s="17">
        <v>37</v>
      </c>
      <c r="H1251" s="17">
        <v>4</v>
      </c>
      <c r="I1251" s="20">
        <f t="shared" si="303"/>
        <v>448</v>
      </c>
      <c r="J1251" s="21">
        <v>327.04000000000002</v>
      </c>
      <c r="K1251" s="18">
        <v>44804</v>
      </c>
      <c r="L1251" s="21">
        <v>82.85</v>
      </c>
      <c r="M1251" s="21">
        <v>244.19</v>
      </c>
      <c r="N1251" s="21">
        <v>4.3600000000000003</v>
      </c>
      <c r="O1251" s="21">
        <f t="shared" si="304"/>
        <v>2.1800000000000002</v>
      </c>
      <c r="P1251" s="21">
        <f t="shared" si="305"/>
        <v>6.5400000000000009</v>
      </c>
      <c r="Q1251" s="21">
        <f t="shared" si="306"/>
        <v>242.01</v>
      </c>
      <c r="S1251" s="21">
        <f t="shared" si="307"/>
        <v>248.55</v>
      </c>
      <c r="T1251" s="19">
        <v>40</v>
      </c>
      <c r="U1251" s="19">
        <f t="shared" si="308"/>
        <v>-10</v>
      </c>
      <c r="V1251" s="22">
        <f t="shared" si="309"/>
        <v>-120</v>
      </c>
      <c r="W1251" s="5">
        <f t="shared" si="311"/>
        <v>336</v>
      </c>
      <c r="X1251" s="21">
        <f t="shared" si="312"/>
        <v>0.73973214285714284</v>
      </c>
      <c r="Y1251" s="21">
        <f t="shared" si="313"/>
        <v>8.8767857142857132</v>
      </c>
      <c r="Z1251" s="21">
        <f t="shared" si="314"/>
        <v>239.67321428571429</v>
      </c>
      <c r="AA1251" s="21">
        <f t="shared" si="315"/>
        <v>-2.3367857142856963</v>
      </c>
      <c r="AC1251" s="5">
        <v>8.8767857142857132</v>
      </c>
      <c r="AD1251" s="5">
        <v>0</v>
      </c>
      <c r="AE1251" s="5">
        <f t="shared" si="310"/>
        <v>8.8767857142857132</v>
      </c>
    </row>
    <row r="1252" spans="1:31" ht="12.75" customHeight="1" x14ac:dyDescent="0.35">
      <c r="A1252" s="17" t="s">
        <v>2977</v>
      </c>
      <c r="B1252" s="17" t="s">
        <v>2978</v>
      </c>
      <c r="C1252" s="17" t="s">
        <v>2645</v>
      </c>
      <c r="D1252" s="18">
        <v>40210</v>
      </c>
      <c r="E1252" s="17" t="s">
        <v>118</v>
      </c>
      <c r="F1252" s="19">
        <v>50</v>
      </c>
      <c r="G1252" s="17">
        <v>37</v>
      </c>
      <c r="H1252" s="17">
        <v>5</v>
      </c>
      <c r="I1252" s="20">
        <f t="shared" si="303"/>
        <v>449</v>
      </c>
      <c r="J1252" s="21">
        <v>306.47000000000003</v>
      </c>
      <c r="K1252" s="18">
        <v>44804</v>
      </c>
      <c r="L1252" s="21">
        <v>77.13</v>
      </c>
      <c r="M1252" s="21">
        <v>229.34</v>
      </c>
      <c r="N1252" s="21">
        <v>4.08</v>
      </c>
      <c r="O1252" s="21">
        <f t="shared" si="304"/>
        <v>2.04</v>
      </c>
      <c r="P1252" s="21">
        <f t="shared" si="305"/>
        <v>6.12</v>
      </c>
      <c r="Q1252" s="21">
        <f t="shared" si="306"/>
        <v>227.3</v>
      </c>
      <c r="S1252" s="21">
        <f t="shared" si="307"/>
        <v>233.42000000000002</v>
      </c>
      <c r="T1252" s="19">
        <v>40</v>
      </c>
      <c r="U1252" s="19">
        <f t="shared" si="308"/>
        <v>-10</v>
      </c>
      <c r="V1252" s="22">
        <f t="shared" si="309"/>
        <v>-120</v>
      </c>
      <c r="W1252" s="5">
        <f t="shared" si="311"/>
        <v>337</v>
      </c>
      <c r="X1252" s="21">
        <f t="shared" si="312"/>
        <v>0.69264094955489619</v>
      </c>
      <c r="Y1252" s="21">
        <f t="shared" si="313"/>
        <v>8.3116913946587552</v>
      </c>
      <c r="Z1252" s="21">
        <f t="shared" si="314"/>
        <v>225.10830860534125</v>
      </c>
      <c r="AA1252" s="21">
        <f t="shared" si="315"/>
        <v>-2.1916913946587613</v>
      </c>
      <c r="AC1252" s="5">
        <v>8.3116913946587552</v>
      </c>
      <c r="AD1252" s="5">
        <v>0</v>
      </c>
      <c r="AE1252" s="5">
        <f t="shared" si="310"/>
        <v>8.3116913946587552</v>
      </c>
    </row>
    <row r="1253" spans="1:31" ht="12.75" customHeight="1" x14ac:dyDescent="0.35">
      <c r="A1253" s="17" t="s">
        <v>2979</v>
      </c>
      <c r="B1253" s="17" t="s">
        <v>2980</v>
      </c>
      <c r="C1253" s="17" t="s">
        <v>2711</v>
      </c>
      <c r="D1253" s="18">
        <v>40238</v>
      </c>
      <c r="E1253" s="17" t="s">
        <v>118</v>
      </c>
      <c r="F1253" s="19">
        <v>50</v>
      </c>
      <c r="G1253" s="17">
        <v>37</v>
      </c>
      <c r="H1253" s="17">
        <v>6</v>
      </c>
      <c r="I1253" s="20">
        <f t="shared" si="303"/>
        <v>450</v>
      </c>
      <c r="J1253" s="21">
        <v>239.89</v>
      </c>
      <c r="K1253" s="18">
        <v>44804</v>
      </c>
      <c r="L1253" s="21">
        <v>60</v>
      </c>
      <c r="M1253" s="21">
        <v>179.89</v>
      </c>
      <c r="N1253" s="21">
        <v>3.2</v>
      </c>
      <c r="O1253" s="21">
        <f t="shared" si="304"/>
        <v>1.6</v>
      </c>
      <c r="P1253" s="21">
        <f t="shared" si="305"/>
        <v>4.8000000000000007</v>
      </c>
      <c r="Q1253" s="21">
        <f t="shared" si="306"/>
        <v>178.29</v>
      </c>
      <c r="S1253" s="21">
        <f t="shared" si="307"/>
        <v>183.08999999999997</v>
      </c>
      <c r="T1253" s="19">
        <v>40</v>
      </c>
      <c r="U1253" s="19">
        <f t="shared" si="308"/>
        <v>-10</v>
      </c>
      <c r="V1253" s="22">
        <f t="shared" si="309"/>
        <v>-120</v>
      </c>
      <c r="W1253" s="5">
        <f t="shared" si="311"/>
        <v>338</v>
      </c>
      <c r="X1253" s="21">
        <f t="shared" si="312"/>
        <v>0.5416863905325443</v>
      </c>
      <c r="Y1253" s="21">
        <f t="shared" si="313"/>
        <v>6.5002366863905312</v>
      </c>
      <c r="Z1253" s="21">
        <f t="shared" si="314"/>
        <v>176.58976331360944</v>
      </c>
      <c r="AA1253" s="21">
        <f t="shared" si="315"/>
        <v>-1.7002366863905536</v>
      </c>
      <c r="AC1253" s="5">
        <v>6.5002366863905312</v>
      </c>
      <c r="AD1253" s="5">
        <v>0</v>
      </c>
      <c r="AE1253" s="5">
        <f t="shared" si="310"/>
        <v>6.5002366863905312</v>
      </c>
    </row>
    <row r="1254" spans="1:31" ht="12.75" customHeight="1" x14ac:dyDescent="0.35">
      <c r="A1254" s="17" t="s">
        <v>2981</v>
      </c>
      <c r="B1254" s="17" t="s">
        <v>2982</v>
      </c>
      <c r="C1254" s="17" t="s">
        <v>2983</v>
      </c>
      <c r="D1254" s="18">
        <v>40269</v>
      </c>
      <c r="E1254" s="17" t="s">
        <v>118</v>
      </c>
      <c r="F1254" s="19">
        <v>50</v>
      </c>
      <c r="G1254" s="17">
        <v>37</v>
      </c>
      <c r="H1254" s="17">
        <v>7</v>
      </c>
      <c r="I1254" s="20">
        <f t="shared" si="303"/>
        <v>451</v>
      </c>
      <c r="J1254" s="21">
        <v>160.03</v>
      </c>
      <c r="K1254" s="18">
        <v>44804</v>
      </c>
      <c r="L1254" s="21">
        <v>39.74</v>
      </c>
      <c r="M1254" s="21">
        <v>120.29</v>
      </c>
      <c r="N1254" s="21">
        <v>2.13</v>
      </c>
      <c r="O1254" s="21">
        <f t="shared" si="304"/>
        <v>1.0649999999999999</v>
      </c>
      <c r="P1254" s="21">
        <f t="shared" si="305"/>
        <v>3.1949999999999998</v>
      </c>
      <c r="Q1254" s="21">
        <f t="shared" si="306"/>
        <v>119.22500000000001</v>
      </c>
      <c r="S1254" s="21">
        <f t="shared" si="307"/>
        <v>122.42</v>
      </c>
      <c r="T1254" s="19">
        <v>40</v>
      </c>
      <c r="U1254" s="19">
        <f t="shared" si="308"/>
        <v>-10</v>
      </c>
      <c r="V1254" s="22">
        <f t="shared" si="309"/>
        <v>-120</v>
      </c>
      <c r="W1254" s="5">
        <f t="shared" si="311"/>
        <v>339</v>
      </c>
      <c r="X1254" s="21">
        <f t="shared" si="312"/>
        <v>0.36112094395280236</v>
      </c>
      <c r="Y1254" s="21">
        <f t="shared" si="313"/>
        <v>4.3334513274336288</v>
      </c>
      <c r="Z1254" s="21">
        <f t="shared" si="314"/>
        <v>118.08654867256638</v>
      </c>
      <c r="AA1254" s="21">
        <f t="shared" si="315"/>
        <v>-1.1384513274336285</v>
      </c>
      <c r="AC1254" s="5">
        <v>4.3334513274336288</v>
      </c>
      <c r="AD1254" s="5">
        <v>0</v>
      </c>
      <c r="AE1254" s="5">
        <f t="shared" si="310"/>
        <v>4.3334513274336288</v>
      </c>
    </row>
    <row r="1255" spans="1:31" ht="12.75" customHeight="1" x14ac:dyDescent="0.35">
      <c r="A1255" s="17" t="s">
        <v>2984</v>
      </c>
      <c r="B1255" s="17" t="s">
        <v>2985</v>
      </c>
      <c r="C1255" s="17" t="s">
        <v>2645</v>
      </c>
      <c r="D1255" s="18">
        <v>40269</v>
      </c>
      <c r="E1255" s="17" t="s">
        <v>118</v>
      </c>
      <c r="F1255" s="19">
        <v>50</v>
      </c>
      <c r="G1255" s="17">
        <v>37</v>
      </c>
      <c r="H1255" s="17">
        <v>7</v>
      </c>
      <c r="I1255" s="20">
        <f t="shared" si="303"/>
        <v>451</v>
      </c>
      <c r="J1255" s="21">
        <v>741.49</v>
      </c>
      <c r="K1255" s="18">
        <v>44804</v>
      </c>
      <c r="L1255" s="21">
        <v>184.14</v>
      </c>
      <c r="M1255" s="21">
        <v>557.35</v>
      </c>
      <c r="N1255" s="21">
        <v>9.8800000000000008</v>
      </c>
      <c r="O1255" s="21">
        <f t="shared" si="304"/>
        <v>4.9400000000000004</v>
      </c>
      <c r="P1255" s="21">
        <f t="shared" si="305"/>
        <v>14.82</v>
      </c>
      <c r="Q1255" s="21">
        <f t="shared" si="306"/>
        <v>552.41</v>
      </c>
      <c r="S1255" s="21">
        <f t="shared" si="307"/>
        <v>567.23</v>
      </c>
      <c r="T1255" s="19">
        <v>40</v>
      </c>
      <c r="U1255" s="19">
        <f t="shared" si="308"/>
        <v>-10</v>
      </c>
      <c r="V1255" s="22">
        <f t="shared" si="309"/>
        <v>-120</v>
      </c>
      <c r="W1255" s="5">
        <f t="shared" si="311"/>
        <v>339</v>
      </c>
      <c r="X1255" s="21">
        <f t="shared" si="312"/>
        <v>1.6732448377581122</v>
      </c>
      <c r="Y1255" s="21">
        <f t="shared" si="313"/>
        <v>20.078938053097346</v>
      </c>
      <c r="Z1255" s="21">
        <f t="shared" si="314"/>
        <v>547.1510619469027</v>
      </c>
      <c r="AA1255" s="21">
        <f t="shared" si="315"/>
        <v>-5.2589380530972676</v>
      </c>
      <c r="AC1255" s="5">
        <v>20.078938053097346</v>
      </c>
      <c r="AD1255" s="5">
        <v>0</v>
      </c>
      <c r="AE1255" s="5">
        <f t="shared" si="310"/>
        <v>20.078938053097346</v>
      </c>
    </row>
    <row r="1256" spans="1:31" ht="12.75" customHeight="1" x14ac:dyDescent="0.35">
      <c r="A1256" s="17" t="s">
        <v>2986</v>
      </c>
      <c r="B1256" s="17" t="s">
        <v>2987</v>
      </c>
      <c r="C1256" s="17" t="s">
        <v>2711</v>
      </c>
      <c r="D1256" s="18">
        <v>40299</v>
      </c>
      <c r="E1256" s="17" t="s">
        <v>118</v>
      </c>
      <c r="F1256" s="19">
        <v>50</v>
      </c>
      <c r="G1256" s="17">
        <v>37</v>
      </c>
      <c r="H1256" s="17">
        <v>8</v>
      </c>
      <c r="I1256" s="20">
        <f t="shared" si="303"/>
        <v>452</v>
      </c>
      <c r="J1256" s="21">
        <v>275.22000000000003</v>
      </c>
      <c r="K1256" s="18">
        <v>44804</v>
      </c>
      <c r="L1256" s="21">
        <v>67.959999999999994</v>
      </c>
      <c r="M1256" s="21">
        <v>207.26</v>
      </c>
      <c r="N1256" s="21">
        <v>3.67</v>
      </c>
      <c r="O1256" s="21">
        <f t="shared" si="304"/>
        <v>1.835</v>
      </c>
      <c r="P1256" s="21">
        <f t="shared" si="305"/>
        <v>5.5049999999999999</v>
      </c>
      <c r="Q1256" s="21">
        <f t="shared" si="306"/>
        <v>205.42499999999998</v>
      </c>
      <c r="S1256" s="21">
        <f t="shared" si="307"/>
        <v>210.92999999999998</v>
      </c>
      <c r="T1256" s="19">
        <v>40</v>
      </c>
      <c r="U1256" s="19">
        <f t="shared" si="308"/>
        <v>-10</v>
      </c>
      <c r="V1256" s="22">
        <f t="shared" si="309"/>
        <v>-120</v>
      </c>
      <c r="W1256" s="5">
        <f t="shared" si="311"/>
        <v>340</v>
      </c>
      <c r="X1256" s="21">
        <f t="shared" si="312"/>
        <v>0.62038235294117638</v>
      </c>
      <c r="Y1256" s="21">
        <f t="shared" si="313"/>
        <v>7.4445882352941162</v>
      </c>
      <c r="Z1256" s="21">
        <f t="shared" si="314"/>
        <v>203.48541176470587</v>
      </c>
      <c r="AA1256" s="21">
        <f t="shared" si="315"/>
        <v>-1.9395882352941101</v>
      </c>
      <c r="AC1256" s="5">
        <v>7.4445882352941162</v>
      </c>
      <c r="AD1256" s="5">
        <v>0</v>
      </c>
      <c r="AE1256" s="5">
        <f t="shared" si="310"/>
        <v>7.4445882352941162</v>
      </c>
    </row>
    <row r="1257" spans="1:31" ht="12.75" customHeight="1" x14ac:dyDescent="0.35">
      <c r="A1257" s="17" t="s">
        <v>2988</v>
      </c>
      <c r="B1257" s="17" t="s">
        <v>2989</v>
      </c>
      <c r="C1257" s="17" t="s">
        <v>2645</v>
      </c>
      <c r="D1257" s="18">
        <v>40330</v>
      </c>
      <c r="E1257" s="17" t="s">
        <v>118</v>
      </c>
      <c r="F1257" s="19">
        <v>50</v>
      </c>
      <c r="G1257" s="17">
        <v>37</v>
      </c>
      <c r="H1257" s="17">
        <v>9</v>
      </c>
      <c r="I1257" s="20">
        <f t="shared" si="303"/>
        <v>453</v>
      </c>
      <c r="J1257" s="21">
        <v>657.6</v>
      </c>
      <c r="K1257" s="18">
        <v>44804</v>
      </c>
      <c r="L1257" s="21">
        <v>161.09</v>
      </c>
      <c r="M1257" s="21">
        <v>496.51</v>
      </c>
      <c r="N1257" s="21">
        <v>8.76</v>
      </c>
      <c r="O1257" s="21">
        <f t="shared" si="304"/>
        <v>4.38</v>
      </c>
      <c r="P1257" s="21">
        <f t="shared" si="305"/>
        <v>13.14</v>
      </c>
      <c r="Q1257" s="21">
        <f t="shared" si="306"/>
        <v>492.13</v>
      </c>
      <c r="S1257" s="21">
        <f t="shared" si="307"/>
        <v>505.27</v>
      </c>
      <c r="T1257" s="19">
        <v>40</v>
      </c>
      <c r="U1257" s="19">
        <f t="shared" si="308"/>
        <v>-10</v>
      </c>
      <c r="V1257" s="22">
        <f t="shared" si="309"/>
        <v>-120</v>
      </c>
      <c r="W1257" s="5">
        <f t="shared" si="311"/>
        <v>341</v>
      </c>
      <c r="X1257" s="21">
        <f t="shared" si="312"/>
        <v>1.4817302052785923</v>
      </c>
      <c r="Y1257" s="21">
        <f t="shared" si="313"/>
        <v>17.780762463343109</v>
      </c>
      <c r="Z1257" s="21">
        <f t="shared" si="314"/>
        <v>487.4892375366569</v>
      </c>
      <c r="AA1257" s="21">
        <f t="shared" si="315"/>
        <v>-4.6407624633430942</v>
      </c>
      <c r="AC1257" s="5">
        <v>17.780762463343109</v>
      </c>
      <c r="AD1257" s="5">
        <v>0</v>
      </c>
      <c r="AE1257" s="5">
        <f t="shared" si="310"/>
        <v>17.780762463343109</v>
      </c>
    </row>
    <row r="1258" spans="1:31" ht="12.75" customHeight="1" x14ac:dyDescent="0.35">
      <c r="A1258" s="17" t="s">
        <v>2990</v>
      </c>
      <c r="B1258" s="17" t="s">
        <v>2991</v>
      </c>
      <c r="C1258" s="17" t="s">
        <v>2645</v>
      </c>
      <c r="D1258" s="18">
        <v>40360</v>
      </c>
      <c r="E1258" s="17" t="s">
        <v>118</v>
      </c>
      <c r="F1258" s="19">
        <v>50</v>
      </c>
      <c r="G1258" s="17">
        <v>37</v>
      </c>
      <c r="H1258" s="17">
        <v>10</v>
      </c>
      <c r="I1258" s="20">
        <f t="shared" si="303"/>
        <v>454</v>
      </c>
      <c r="J1258" s="21">
        <v>1439.21</v>
      </c>
      <c r="K1258" s="18">
        <v>44804</v>
      </c>
      <c r="L1258" s="21">
        <v>350.28</v>
      </c>
      <c r="M1258" s="21">
        <v>1088.93</v>
      </c>
      <c r="N1258" s="21">
        <v>19.190000000000001</v>
      </c>
      <c r="O1258" s="21">
        <f t="shared" si="304"/>
        <v>9.5950000000000006</v>
      </c>
      <c r="P1258" s="21">
        <f t="shared" si="305"/>
        <v>28.785000000000004</v>
      </c>
      <c r="Q1258" s="21">
        <f t="shared" si="306"/>
        <v>1079.335</v>
      </c>
      <c r="S1258" s="21">
        <f t="shared" si="307"/>
        <v>1108.1200000000001</v>
      </c>
      <c r="T1258" s="19">
        <v>40</v>
      </c>
      <c r="U1258" s="19">
        <f t="shared" si="308"/>
        <v>-10</v>
      </c>
      <c r="V1258" s="22">
        <f t="shared" si="309"/>
        <v>-120</v>
      </c>
      <c r="W1258" s="5">
        <f t="shared" si="311"/>
        <v>342</v>
      </c>
      <c r="X1258" s="21">
        <f t="shared" si="312"/>
        <v>3.240116959064328</v>
      </c>
      <c r="Y1258" s="21">
        <f t="shared" si="313"/>
        <v>38.881403508771939</v>
      </c>
      <c r="Z1258" s="21">
        <f t="shared" si="314"/>
        <v>1069.2385964912282</v>
      </c>
      <c r="AA1258" s="21">
        <f t="shared" si="315"/>
        <v>-10.0964035087718</v>
      </c>
      <c r="AC1258" s="5">
        <v>38.881403508771939</v>
      </c>
      <c r="AD1258" s="5">
        <v>0</v>
      </c>
      <c r="AE1258" s="5">
        <f t="shared" si="310"/>
        <v>38.881403508771939</v>
      </c>
    </row>
    <row r="1259" spans="1:31" ht="12.75" customHeight="1" x14ac:dyDescent="0.35">
      <c r="A1259" s="17" t="s">
        <v>2992</v>
      </c>
      <c r="B1259" s="17" t="s">
        <v>2993</v>
      </c>
      <c r="C1259" s="17" t="s">
        <v>2645</v>
      </c>
      <c r="D1259" s="18">
        <v>40391</v>
      </c>
      <c r="E1259" s="17" t="s">
        <v>118</v>
      </c>
      <c r="F1259" s="19">
        <v>50</v>
      </c>
      <c r="G1259" s="17">
        <v>37</v>
      </c>
      <c r="H1259" s="17">
        <v>11</v>
      </c>
      <c r="I1259" s="20">
        <f t="shared" si="303"/>
        <v>455</v>
      </c>
      <c r="J1259" s="21">
        <v>270.05</v>
      </c>
      <c r="K1259" s="18">
        <v>44804</v>
      </c>
      <c r="L1259" s="21">
        <v>65.25</v>
      </c>
      <c r="M1259" s="21">
        <v>204.8</v>
      </c>
      <c r="N1259" s="21">
        <v>3.6</v>
      </c>
      <c r="O1259" s="21">
        <f t="shared" si="304"/>
        <v>1.8</v>
      </c>
      <c r="P1259" s="21">
        <f t="shared" si="305"/>
        <v>5.4</v>
      </c>
      <c r="Q1259" s="21">
        <f t="shared" si="306"/>
        <v>203</v>
      </c>
      <c r="S1259" s="21">
        <f t="shared" si="307"/>
        <v>208.4</v>
      </c>
      <c r="T1259" s="19">
        <v>40</v>
      </c>
      <c r="U1259" s="19">
        <f t="shared" si="308"/>
        <v>-10</v>
      </c>
      <c r="V1259" s="22">
        <f t="shared" si="309"/>
        <v>-120</v>
      </c>
      <c r="W1259" s="5">
        <f t="shared" si="311"/>
        <v>343</v>
      </c>
      <c r="X1259" s="21">
        <f t="shared" si="312"/>
        <v>0.60758017492711369</v>
      </c>
      <c r="Y1259" s="21">
        <f t="shared" si="313"/>
        <v>7.2909620991253643</v>
      </c>
      <c r="Z1259" s="21">
        <f t="shared" si="314"/>
        <v>201.10903790087465</v>
      </c>
      <c r="AA1259" s="21">
        <f t="shared" si="315"/>
        <v>-1.8909620991253462</v>
      </c>
      <c r="AC1259" s="5">
        <v>7.2909620991253643</v>
      </c>
      <c r="AD1259" s="5">
        <v>0</v>
      </c>
      <c r="AE1259" s="5">
        <f t="shared" si="310"/>
        <v>7.2909620991253643</v>
      </c>
    </row>
    <row r="1260" spans="1:31" ht="12.75" customHeight="1" x14ac:dyDescent="0.35">
      <c r="A1260" s="17" t="s">
        <v>2994</v>
      </c>
      <c r="B1260" s="17" t="s">
        <v>2995</v>
      </c>
      <c r="C1260" s="17" t="s">
        <v>2711</v>
      </c>
      <c r="D1260" s="18">
        <v>40422</v>
      </c>
      <c r="E1260" s="17" t="s">
        <v>118</v>
      </c>
      <c r="F1260" s="19">
        <v>50</v>
      </c>
      <c r="G1260" s="17">
        <v>38</v>
      </c>
      <c r="H1260" s="17">
        <v>0</v>
      </c>
      <c r="I1260" s="20">
        <f t="shared" si="303"/>
        <v>456</v>
      </c>
      <c r="J1260" s="21">
        <v>201.69</v>
      </c>
      <c r="K1260" s="18">
        <v>44804</v>
      </c>
      <c r="L1260" s="21">
        <v>48.37</v>
      </c>
      <c r="M1260" s="21">
        <v>153.32</v>
      </c>
      <c r="N1260" s="21">
        <v>2.68</v>
      </c>
      <c r="O1260" s="21">
        <f t="shared" si="304"/>
        <v>1.34</v>
      </c>
      <c r="P1260" s="21">
        <f t="shared" si="305"/>
        <v>4.0200000000000005</v>
      </c>
      <c r="Q1260" s="21">
        <f t="shared" si="306"/>
        <v>151.97999999999999</v>
      </c>
      <c r="S1260" s="21">
        <f t="shared" si="307"/>
        <v>156</v>
      </c>
      <c r="T1260" s="19">
        <v>40</v>
      </c>
      <c r="U1260" s="19">
        <f t="shared" si="308"/>
        <v>-10</v>
      </c>
      <c r="V1260" s="22">
        <f t="shared" si="309"/>
        <v>-120</v>
      </c>
      <c r="W1260" s="5">
        <f t="shared" si="311"/>
        <v>344</v>
      </c>
      <c r="X1260" s="21">
        <f t="shared" si="312"/>
        <v>0.45348837209302323</v>
      </c>
      <c r="Y1260" s="21">
        <f t="shared" si="313"/>
        <v>5.441860465116279</v>
      </c>
      <c r="Z1260" s="21">
        <f t="shared" si="314"/>
        <v>150.55813953488371</v>
      </c>
      <c r="AA1260" s="21">
        <f t="shared" si="315"/>
        <v>-1.4218604651162821</v>
      </c>
      <c r="AC1260" s="5">
        <v>5.441860465116279</v>
      </c>
      <c r="AD1260" s="5">
        <v>0</v>
      </c>
      <c r="AE1260" s="5">
        <f t="shared" si="310"/>
        <v>5.441860465116279</v>
      </c>
    </row>
    <row r="1261" spans="1:31" ht="12.75" customHeight="1" x14ac:dyDescent="0.35">
      <c r="A1261" s="17" t="s">
        <v>2996</v>
      </c>
      <c r="B1261" s="17" t="s">
        <v>2997</v>
      </c>
      <c r="C1261" s="17" t="s">
        <v>2665</v>
      </c>
      <c r="D1261" s="18">
        <v>40452</v>
      </c>
      <c r="E1261" s="17" t="s">
        <v>118</v>
      </c>
      <c r="F1261" s="19">
        <v>50</v>
      </c>
      <c r="G1261" s="17">
        <v>38</v>
      </c>
      <c r="H1261" s="17">
        <v>1</v>
      </c>
      <c r="I1261" s="20">
        <f t="shared" si="303"/>
        <v>457</v>
      </c>
      <c r="J1261" s="21">
        <v>392.17</v>
      </c>
      <c r="K1261" s="18">
        <v>44804</v>
      </c>
      <c r="L1261" s="21">
        <v>93.42</v>
      </c>
      <c r="M1261" s="21">
        <v>298.75</v>
      </c>
      <c r="N1261" s="21">
        <v>5.22</v>
      </c>
      <c r="O1261" s="21">
        <f t="shared" si="304"/>
        <v>2.61</v>
      </c>
      <c r="P1261" s="21">
        <f t="shared" si="305"/>
        <v>7.83</v>
      </c>
      <c r="Q1261" s="21">
        <f t="shared" si="306"/>
        <v>296.14</v>
      </c>
      <c r="S1261" s="21">
        <f t="shared" si="307"/>
        <v>303.97000000000003</v>
      </c>
      <c r="T1261" s="19">
        <v>40</v>
      </c>
      <c r="U1261" s="19">
        <f t="shared" si="308"/>
        <v>-10</v>
      </c>
      <c r="V1261" s="22">
        <f t="shared" si="309"/>
        <v>-120</v>
      </c>
      <c r="W1261" s="5">
        <f t="shared" si="311"/>
        <v>345</v>
      </c>
      <c r="X1261" s="21">
        <f t="shared" si="312"/>
        <v>0.88107246376811599</v>
      </c>
      <c r="Y1261" s="21">
        <f t="shared" si="313"/>
        <v>10.572869565217392</v>
      </c>
      <c r="Z1261" s="21">
        <f t="shared" si="314"/>
        <v>293.39713043478264</v>
      </c>
      <c r="AA1261" s="21">
        <f t="shared" si="315"/>
        <v>-2.7428695652173474</v>
      </c>
      <c r="AC1261" s="5">
        <v>10.572869565217392</v>
      </c>
      <c r="AD1261" s="5">
        <v>0</v>
      </c>
      <c r="AE1261" s="5">
        <f t="shared" si="310"/>
        <v>10.572869565217392</v>
      </c>
    </row>
    <row r="1262" spans="1:31" ht="12.75" customHeight="1" x14ac:dyDescent="0.35">
      <c r="A1262" s="17" t="s">
        <v>2998</v>
      </c>
      <c r="B1262" s="17" t="s">
        <v>2999</v>
      </c>
      <c r="C1262" s="17" t="s">
        <v>3000</v>
      </c>
      <c r="D1262" s="18">
        <v>40452</v>
      </c>
      <c r="E1262" s="17" t="s">
        <v>118</v>
      </c>
      <c r="F1262" s="19">
        <v>50</v>
      </c>
      <c r="G1262" s="17">
        <v>38</v>
      </c>
      <c r="H1262" s="17">
        <v>1</v>
      </c>
      <c r="I1262" s="20">
        <f t="shared" si="303"/>
        <v>457</v>
      </c>
      <c r="J1262" s="21">
        <v>674.85</v>
      </c>
      <c r="K1262" s="18">
        <v>44804</v>
      </c>
      <c r="L1262" s="21">
        <v>160.88999999999999</v>
      </c>
      <c r="M1262" s="21">
        <v>513.96</v>
      </c>
      <c r="N1262" s="21">
        <v>9</v>
      </c>
      <c r="O1262" s="21">
        <f t="shared" si="304"/>
        <v>4.5</v>
      </c>
      <c r="P1262" s="21">
        <f t="shared" si="305"/>
        <v>13.5</v>
      </c>
      <c r="Q1262" s="21">
        <f t="shared" si="306"/>
        <v>509.46000000000004</v>
      </c>
      <c r="S1262" s="21">
        <f t="shared" si="307"/>
        <v>522.96</v>
      </c>
      <c r="T1262" s="19">
        <v>40</v>
      </c>
      <c r="U1262" s="19">
        <f t="shared" si="308"/>
        <v>-10</v>
      </c>
      <c r="V1262" s="22">
        <f t="shared" si="309"/>
        <v>-120</v>
      </c>
      <c r="W1262" s="5">
        <f t="shared" si="311"/>
        <v>345</v>
      </c>
      <c r="X1262" s="21">
        <f t="shared" si="312"/>
        <v>1.5158260869565219</v>
      </c>
      <c r="Y1262" s="21">
        <f t="shared" si="313"/>
        <v>18.189913043478263</v>
      </c>
      <c r="Z1262" s="21">
        <f t="shared" si="314"/>
        <v>504.77008695652177</v>
      </c>
      <c r="AA1262" s="21">
        <f t="shared" si="315"/>
        <v>-4.6899130434782705</v>
      </c>
      <c r="AC1262" s="5">
        <v>18.189913043478263</v>
      </c>
      <c r="AD1262" s="5">
        <v>0</v>
      </c>
      <c r="AE1262" s="5">
        <f t="shared" si="310"/>
        <v>18.189913043478263</v>
      </c>
    </row>
    <row r="1263" spans="1:31" ht="12.75" customHeight="1" x14ac:dyDescent="0.35">
      <c r="A1263" s="17" t="s">
        <v>3001</v>
      </c>
      <c r="B1263" s="17" t="s">
        <v>3002</v>
      </c>
      <c r="C1263" s="17" t="s">
        <v>2645</v>
      </c>
      <c r="D1263" s="18">
        <v>40483</v>
      </c>
      <c r="E1263" s="17" t="s">
        <v>118</v>
      </c>
      <c r="F1263" s="19">
        <v>50</v>
      </c>
      <c r="G1263" s="17">
        <v>38</v>
      </c>
      <c r="H1263" s="17">
        <v>2</v>
      </c>
      <c r="I1263" s="20">
        <f t="shared" si="303"/>
        <v>458</v>
      </c>
      <c r="J1263" s="21">
        <v>824.42</v>
      </c>
      <c r="K1263" s="18">
        <v>44804</v>
      </c>
      <c r="L1263" s="21">
        <v>195.13</v>
      </c>
      <c r="M1263" s="21">
        <v>629.29</v>
      </c>
      <c r="N1263" s="21">
        <v>10.99</v>
      </c>
      <c r="O1263" s="21">
        <f t="shared" si="304"/>
        <v>5.4950000000000001</v>
      </c>
      <c r="P1263" s="21">
        <f t="shared" si="305"/>
        <v>16.484999999999999</v>
      </c>
      <c r="Q1263" s="21">
        <f t="shared" si="306"/>
        <v>623.79499999999996</v>
      </c>
      <c r="S1263" s="21">
        <f t="shared" si="307"/>
        <v>640.28</v>
      </c>
      <c r="T1263" s="19">
        <v>40</v>
      </c>
      <c r="U1263" s="19">
        <f t="shared" si="308"/>
        <v>-10</v>
      </c>
      <c r="V1263" s="22">
        <f t="shared" si="309"/>
        <v>-120</v>
      </c>
      <c r="W1263" s="5">
        <f t="shared" si="311"/>
        <v>346</v>
      </c>
      <c r="X1263" s="21">
        <f t="shared" si="312"/>
        <v>1.8505202312138727</v>
      </c>
      <c r="Y1263" s="21">
        <f t="shared" si="313"/>
        <v>22.206242774566473</v>
      </c>
      <c r="Z1263" s="21">
        <f t="shared" si="314"/>
        <v>618.0737572254335</v>
      </c>
      <c r="AA1263" s="21">
        <f t="shared" si="315"/>
        <v>-5.7212427745664627</v>
      </c>
      <c r="AC1263" s="5">
        <v>22.206242774566473</v>
      </c>
      <c r="AD1263" s="5">
        <v>0</v>
      </c>
      <c r="AE1263" s="5">
        <f t="shared" si="310"/>
        <v>22.206242774566473</v>
      </c>
    </row>
    <row r="1264" spans="1:31" ht="12.75" customHeight="1" x14ac:dyDescent="0.35">
      <c r="A1264" s="17" t="s">
        <v>3003</v>
      </c>
      <c r="B1264" s="17" t="s">
        <v>3004</v>
      </c>
      <c r="C1264" s="17" t="s">
        <v>2672</v>
      </c>
      <c r="D1264" s="18">
        <v>40513</v>
      </c>
      <c r="E1264" s="17" t="s">
        <v>118</v>
      </c>
      <c r="F1264" s="19">
        <v>50</v>
      </c>
      <c r="G1264" s="17">
        <v>38</v>
      </c>
      <c r="H1264" s="17">
        <v>3</v>
      </c>
      <c r="I1264" s="20">
        <f t="shared" si="303"/>
        <v>459</v>
      </c>
      <c r="J1264" s="21">
        <v>1376.72</v>
      </c>
      <c r="K1264" s="18">
        <v>44804</v>
      </c>
      <c r="L1264" s="21">
        <v>323.61</v>
      </c>
      <c r="M1264" s="21">
        <v>1053.1099999999999</v>
      </c>
      <c r="N1264" s="21">
        <v>18.36</v>
      </c>
      <c r="O1264" s="21">
        <f t="shared" si="304"/>
        <v>9.18</v>
      </c>
      <c r="P1264" s="21">
        <f t="shared" si="305"/>
        <v>27.54</v>
      </c>
      <c r="Q1264" s="21">
        <f t="shared" si="306"/>
        <v>1043.9299999999998</v>
      </c>
      <c r="S1264" s="21">
        <f t="shared" si="307"/>
        <v>1071.4699999999998</v>
      </c>
      <c r="T1264" s="19">
        <v>40</v>
      </c>
      <c r="U1264" s="19">
        <f t="shared" si="308"/>
        <v>-10</v>
      </c>
      <c r="V1264" s="22">
        <f t="shared" si="309"/>
        <v>-120</v>
      </c>
      <c r="W1264" s="5">
        <f t="shared" si="311"/>
        <v>347</v>
      </c>
      <c r="X1264" s="21">
        <f t="shared" si="312"/>
        <v>3.087809798270893</v>
      </c>
      <c r="Y1264" s="21">
        <f t="shared" si="313"/>
        <v>37.053717579250716</v>
      </c>
      <c r="Z1264" s="21">
        <f t="shared" si="314"/>
        <v>1034.416282420749</v>
      </c>
      <c r="AA1264" s="21">
        <f t="shared" si="315"/>
        <v>-9.5137175792508515</v>
      </c>
      <c r="AC1264" s="5">
        <v>37.053717579250716</v>
      </c>
      <c r="AD1264" s="5">
        <v>0</v>
      </c>
      <c r="AE1264" s="5">
        <f t="shared" si="310"/>
        <v>37.053717579250716</v>
      </c>
    </row>
    <row r="1265" spans="1:31" ht="12.75" customHeight="1" x14ac:dyDescent="0.35">
      <c r="A1265" s="17" t="s">
        <v>3005</v>
      </c>
      <c r="B1265" s="17" t="s">
        <v>3006</v>
      </c>
      <c r="C1265" s="17" t="s">
        <v>3007</v>
      </c>
      <c r="D1265" s="18">
        <v>40544</v>
      </c>
      <c r="E1265" s="17" t="s">
        <v>118</v>
      </c>
      <c r="F1265" s="19">
        <v>50</v>
      </c>
      <c r="G1265" s="17">
        <v>38</v>
      </c>
      <c r="H1265" s="17">
        <v>4</v>
      </c>
      <c r="I1265" s="20">
        <f t="shared" si="303"/>
        <v>460</v>
      </c>
      <c r="J1265" s="21">
        <v>466.1</v>
      </c>
      <c r="K1265" s="18">
        <v>44804</v>
      </c>
      <c r="L1265" s="21">
        <v>108.74</v>
      </c>
      <c r="M1265" s="21">
        <v>357.36</v>
      </c>
      <c r="N1265" s="21">
        <v>6.21</v>
      </c>
      <c r="O1265" s="21">
        <f t="shared" si="304"/>
        <v>3.105</v>
      </c>
      <c r="P1265" s="21">
        <f t="shared" si="305"/>
        <v>9.3149999999999995</v>
      </c>
      <c r="Q1265" s="21">
        <f t="shared" si="306"/>
        <v>354.255</v>
      </c>
      <c r="S1265" s="21">
        <f t="shared" si="307"/>
        <v>363.57</v>
      </c>
      <c r="T1265" s="19">
        <v>40</v>
      </c>
      <c r="U1265" s="19">
        <f t="shared" si="308"/>
        <v>-10</v>
      </c>
      <c r="V1265" s="22">
        <f t="shared" si="309"/>
        <v>-120</v>
      </c>
      <c r="W1265" s="5">
        <f t="shared" si="311"/>
        <v>348</v>
      </c>
      <c r="X1265" s="21">
        <f t="shared" si="312"/>
        <v>1.0447413793103448</v>
      </c>
      <c r="Y1265" s="21">
        <f t="shared" si="313"/>
        <v>12.536896551724137</v>
      </c>
      <c r="Z1265" s="21">
        <f t="shared" si="314"/>
        <v>351.03310344827588</v>
      </c>
      <c r="AA1265" s="21">
        <f t="shared" si="315"/>
        <v>-3.2218965517241145</v>
      </c>
      <c r="AC1265" s="5">
        <v>12.536896551724137</v>
      </c>
      <c r="AD1265" s="5">
        <v>0</v>
      </c>
      <c r="AE1265" s="5">
        <f t="shared" si="310"/>
        <v>12.536896551724137</v>
      </c>
    </row>
    <row r="1266" spans="1:31" ht="12.75" customHeight="1" x14ac:dyDescent="0.35">
      <c r="A1266" s="17" t="s">
        <v>3008</v>
      </c>
      <c r="B1266" s="17" t="s">
        <v>3009</v>
      </c>
      <c r="C1266" s="17" t="s">
        <v>2645</v>
      </c>
      <c r="D1266" s="18">
        <v>40544</v>
      </c>
      <c r="E1266" s="17" t="s">
        <v>118</v>
      </c>
      <c r="F1266" s="19">
        <v>50</v>
      </c>
      <c r="G1266" s="17">
        <v>38</v>
      </c>
      <c r="H1266" s="17">
        <v>4</v>
      </c>
      <c r="I1266" s="20">
        <f t="shared" si="303"/>
        <v>460</v>
      </c>
      <c r="J1266" s="21">
        <v>521.29999999999995</v>
      </c>
      <c r="K1266" s="18">
        <v>44804</v>
      </c>
      <c r="L1266" s="21">
        <v>121.69</v>
      </c>
      <c r="M1266" s="21">
        <v>399.61</v>
      </c>
      <c r="N1266" s="21">
        <v>6.95</v>
      </c>
      <c r="O1266" s="21">
        <f t="shared" si="304"/>
        <v>3.4750000000000001</v>
      </c>
      <c r="P1266" s="21">
        <f t="shared" si="305"/>
        <v>10.425000000000001</v>
      </c>
      <c r="Q1266" s="21">
        <f t="shared" si="306"/>
        <v>396.13499999999999</v>
      </c>
      <c r="S1266" s="21">
        <f t="shared" si="307"/>
        <v>406.56</v>
      </c>
      <c r="T1266" s="19">
        <v>40</v>
      </c>
      <c r="U1266" s="19">
        <f t="shared" si="308"/>
        <v>-10</v>
      </c>
      <c r="V1266" s="22">
        <f t="shared" si="309"/>
        <v>-120</v>
      </c>
      <c r="W1266" s="5">
        <f t="shared" si="311"/>
        <v>348</v>
      </c>
      <c r="X1266" s="21">
        <f t="shared" si="312"/>
        <v>1.1682758620689655</v>
      </c>
      <c r="Y1266" s="21">
        <f t="shared" si="313"/>
        <v>14.019310344827586</v>
      </c>
      <c r="Z1266" s="21">
        <f t="shared" si="314"/>
        <v>392.5406896551724</v>
      </c>
      <c r="AA1266" s="21">
        <f t="shared" si="315"/>
        <v>-3.5943103448275906</v>
      </c>
      <c r="AC1266" s="5">
        <v>14.019310344827586</v>
      </c>
      <c r="AD1266" s="5">
        <v>0</v>
      </c>
      <c r="AE1266" s="5">
        <f t="shared" si="310"/>
        <v>14.019310344827586</v>
      </c>
    </row>
    <row r="1267" spans="1:31" ht="12.75" customHeight="1" x14ac:dyDescent="0.35">
      <c r="A1267" s="17" t="s">
        <v>3010</v>
      </c>
      <c r="B1267" s="17" t="s">
        <v>3011</v>
      </c>
      <c r="C1267" s="17" t="s">
        <v>2665</v>
      </c>
      <c r="D1267" s="18">
        <v>40544</v>
      </c>
      <c r="E1267" s="17" t="s">
        <v>118</v>
      </c>
      <c r="F1267" s="19">
        <v>50</v>
      </c>
      <c r="G1267" s="17">
        <v>38</v>
      </c>
      <c r="H1267" s="17">
        <v>4</v>
      </c>
      <c r="I1267" s="20">
        <f t="shared" si="303"/>
        <v>460</v>
      </c>
      <c r="J1267" s="21">
        <v>277.24</v>
      </c>
      <c r="K1267" s="18">
        <v>44804</v>
      </c>
      <c r="L1267" s="21">
        <v>64.75</v>
      </c>
      <c r="M1267" s="21">
        <v>212.49</v>
      </c>
      <c r="N1267" s="21">
        <v>3.7</v>
      </c>
      <c r="O1267" s="21">
        <f t="shared" si="304"/>
        <v>1.85</v>
      </c>
      <c r="P1267" s="21">
        <f t="shared" si="305"/>
        <v>5.5500000000000007</v>
      </c>
      <c r="Q1267" s="21">
        <f t="shared" si="306"/>
        <v>210.64000000000001</v>
      </c>
      <c r="S1267" s="21">
        <f t="shared" si="307"/>
        <v>216.19</v>
      </c>
      <c r="T1267" s="19">
        <v>40</v>
      </c>
      <c r="U1267" s="19">
        <f t="shared" si="308"/>
        <v>-10</v>
      </c>
      <c r="V1267" s="22">
        <f t="shared" si="309"/>
        <v>-120</v>
      </c>
      <c r="W1267" s="5">
        <f t="shared" si="311"/>
        <v>348</v>
      </c>
      <c r="X1267" s="21">
        <f t="shared" si="312"/>
        <v>0.62123563218390809</v>
      </c>
      <c r="Y1267" s="21">
        <f t="shared" si="313"/>
        <v>7.4548275862068971</v>
      </c>
      <c r="Z1267" s="21">
        <f t="shared" si="314"/>
        <v>208.73517241379309</v>
      </c>
      <c r="AA1267" s="21">
        <f t="shared" si="315"/>
        <v>-1.9048275862069204</v>
      </c>
      <c r="AC1267" s="5">
        <v>7.4548275862068971</v>
      </c>
      <c r="AD1267" s="5">
        <v>0</v>
      </c>
      <c r="AE1267" s="5">
        <f t="shared" si="310"/>
        <v>7.4548275862068971</v>
      </c>
    </row>
    <row r="1268" spans="1:31" ht="12.75" customHeight="1" x14ac:dyDescent="0.35">
      <c r="A1268" s="17" t="s">
        <v>3012</v>
      </c>
      <c r="B1268" s="17" t="s">
        <v>3013</v>
      </c>
      <c r="C1268" s="17" t="s">
        <v>1962</v>
      </c>
      <c r="D1268" s="18">
        <v>40544</v>
      </c>
      <c r="E1268" s="17" t="s">
        <v>118</v>
      </c>
      <c r="F1268" s="19">
        <v>50</v>
      </c>
      <c r="G1268" s="17">
        <v>38</v>
      </c>
      <c r="H1268" s="17">
        <v>4</v>
      </c>
      <c r="I1268" s="20">
        <f t="shared" si="303"/>
        <v>460</v>
      </c>
      <c r="J1268" s="21">
        <v>762.42</v>
      </c>
      <c r="K1268" s="18">
        <v>44804</v>
      </c>
      <c r="L1268" s="21">
        <v>177.91</v>
      </c>
      <c r="M1268" s="21">
        <v>584.51</v>
      </c>
      <c r="N1268" s="21">
        <v>10.16</v>
      </c>
      <c r="O1268" s="21">
        <f t="shared" si="304"/>
        <v>5.08</v>
      </c>
      <c r="P1268" s="21">
        <f t="shared" si="305"/>
        <v>15.24</v>
      </c>
      <c r="Q1268" s="21">
        <f t="shared" si="306"/>
        <v>579.42999999999995</v>
      </c>
      <c r="S1268" s="21">
        <f t="shared" si="307"/>
        <v>594.66999999999996</v>
      </c>
      <c r="T1268" s="19">
        <v>40</v>
      </c>
      <c r="U1268" s="19">
        <f t="shared" si="308"/>
        <v>-10</v>
      </c>
      <c r="V1268" s="22">
        <f t="shared" si="309"/>
        <v>-120</v>
      </c>
      <c r="W1268" s="5">
        <f t="shared" si="311"/>
        <v>348</v>
      </c>
      <c r="X1268" s="21">
        <f t="shared" si="312"/>
        <v>1.7088218390804597</v>
      </c>
      <c r="Y1268" s="21">
        <f t="shared" si="313"/>
        <v>20.505862068965516</v>
      </c>
      <c r="Z1268" s="21">
        <f t="shared" si="314"/>
        <v>574.16413793103447</v>
      </c>
      <c r="AA1268" s="21">
        <f t="shared" si="315"/>
        <v>-5.2658620689654754</v>
      </c>
      <c r="AC1268" s="5">
        <v>20.505862068965516</v>
      </c>
      <c r="AD1268" s="5">
        <v>0</v>
      </c>
      <c r="AE1268" s="5">
        <f t="shared" si="310"/>
        <v>20.505862068965516</v>
      </c>
    </row>
    <row r="1269" spans="1:31" ht="12.75" customHeight="1" x14ac:dyDescent="0.35">
      <c r="A1269" s="17" t="s">
        <v>3014</v>
      </c>
      <c r="B1269" s="17" t="s">
        <v>3015</v>
      </c>
      <c r="C1269" s="17" t="s">
        <v>3016</v>
      </c>
      <c r="D1269" s="18">
        <v>40544</v>
      </c>
      <c r="E1269" s="17" t="s">
        <v>118</v>
      </c>
      <c r="F1269" s="19">
        <v>50</v>
      </c>
      <c r="G1269" s="17">
        <v>38</v>
      </c>
      <c r="H1269" s="17">
        <v>4</v>
      </c>
      <c r="I1269" s="20">
        <f t="shared" si="303"/>
        <v>460</v>
      </c>
      <c r="J1269" s="21">
        <v>2867.82</v>
      </c>
      <c r="K1269" s="18">
        <v>44804</v>
      </c>
      <c r="L1269" s="21">
        <v>669.2</v>
      </c>
      <c r="M1269" s="21">
        <v>2198.62</v>
      </c>
      <c r="N1269" s="21">
        <v>38.24</v>
      </c>
      <c r="O1269" s="21">
        <f t="shared" si="304"/>
        <v>19.12</v>
      </c>
      <c r="P1269" s="21">
        <f t="shared" si="305"/>
        <v>57.36</v>
      </c>
      <c r="Q1269" s="21">
        <f t="shared" si="306"/>
        <v>2179.5</v>
      </c>
      <c r="S1269" s="21">
        <f t="shared" si="307"/>
        <v>2236.8599999999997</v>
      </c>
      <c r="T1269" s="19">
        <v>40</v>
      </c>
      <c r="U1269" s="19">
        <f t="shared" si="308"/>
        <v>-10</v>
      </c>
      <c r="V1269" s="22">
        <f t="shared" si="309"/>
        <v>-120</v>
      </c>
      <c r="W1269" s="5">
        <f t="shared" si="311"/>
        <v>348</v>
      </c>
      <c r="X1269" s="21">
        <f t="shared" si="312"/>
        <v>6.4277586206896542</v>
      </c>
      <c r="Y1269" s="21">
        <f t="shared" si="313"/>
        <v>77.133103448275847</v>
      </c>
      <c r="Z1269" s="21">
        <f t="shared" si="314"/>
        <v>2159.7268965517237</v>
      </c>
      <c r="AA1269" s="21">
        <f t="shared" si="315"/>
        <v>-19.773103448276288</v>
      </c>
      <c r="AC1269" s="5">
        <v>77.133103448275847</v>
      </c>
      <c r="AD1269" s="5">
        <v>0</v>
      </c>
      <c r="AE1269" s="5">
        <f t="shared" si="310"/>
        <v>77.133103448275847</v>
      </c>
    </row>
    <row r="1270" spans="1:31" ht="12.75" customHeight="1" x14ac:dyDescent="0.35">
      <c r="A1270" s="17" t="s">
        <v>3017</v>
      </c>
      <c r="B1270" s="17" t="s">
        <v>3018</v>
      </c>
      <c r="C1270" s="17" t="s">
        <v>2645</v>
      </c>
      <c r="D1270" s="18">
        <v>40634</v>
      </c>
      <c r="E1270" s="17" t="s">
        <v>118</v>
      </c>
      <c r="F1270" s="19">
        <v>50</v>
      </c>
      <c r="G1270" s="17">
        <v>38</v>
      </c>
      <c r="H1270" s="17">
        <v>7</v>
      </c>
      <c r="I1270" s="20">
        <f t="shared" si="303"/>
        <v>463</v>
      </c>
      <c r="J1270" s="21">
        <v>632.51</v>
      </c>
      <c r="K1270" s="18">
        <v>44804</v>
      </c>
      <c r="L1270" s="21">
        <v>144.41999999999999</v>
      </c>
      <c r="M1270" s="21">
        <v>488.09</v>
      </c>
      <c r="N1270" s="21">
        <v>8.43</v>
      </c>
      <c r="O1270" s="21">
        <f t="shared" si="304"/>
        <v>4.2149999999999999</v>
      </c>
      <c r="P1270" s="21">
        <f t="shared" si="305"/>
        <v>12.645</v>
      </c>
      <c r="Q1270" s="21">
        <f t="shared" si="306"/>
        <v>483.875</v>
      </c>
      <c r="S1270" s="21">
        <f t="shared" si="307"/>
        <v>496.52</v>
      </c>
      <c r="T1270" s="19">
        <v>40</v>
      </c>
      <c r="U1270" s="19">
        <f t="shared" si="308"/>
        <v>-10</v>
      </c>
      <c r="V1270" s="22">
        <f t="shared" si="309"/>
        <v>-120</v>
      </c>
      <c r="W1270" s="5">
        <f t="shared" si="311"/>
        <v>351</v>
      </c>
      <c r="X1270" s="21">
        <f t="shared" si="312"/>
        <v>1.4145868945868945</v>
      </c>
      <c r="Y1270" s="21">
        <f t="shared" si="313"/>
        <v>16.975042735042734</v>
      </c>
      <c r="Z1270" s="21">
        <f t="shared" si="314"/>
        <v>479.54495726495725</v>
      </c>
      <c r="AA1270" s="21">
        <f t="shared" si="315"/>
        <v>-4.3300427350427526</v>
      </c>
      <c r="AC1270" s="5">
        <v>16.975042735042734</v>
      </c>
      <c r="AD1270" s="5">
        <v>0</v>
      </c>
      <c r="AE1270" s="5">
        <f t="shared" si="310"/>
        <v>16.975042735042734</v>
      </c>
    </row>
    <row r="1271" spans="1:31" ht="12.75" customHeight="1" x14ac:dyDescent="0.35">
      <c r="A1271" s="17" t="s">
        <v>3019</v>
      </c>
      <c r="B1271" s="17" t="s">
        <v>3020</v>
      </c>
      <c r="C1271" s="17" t="s">
        <v>2645</v>
      </c>
      <c r="D1271" s="18">
        <v>40634</v>
      </c>
      <c r="E1271" s="17" t="s">
        <v>118</v>
      </c>
      <c r="F1271" s="19">
        <v>50</v>
      </c>
      <c r="G1271" s="17">
        <v>38</v>
      </c>
      <c r="H1271" s="17">
        <v>7</v>
      </c>
      <c r="I1271" s="20">
        <f t="shared" si="303"/>
        <v>463</v>
      </c>
      <c r="J1271" s="21">
        <v>314.69</v>
      </c>
      <c r="K1271" s="18">
        <v>44804</v>
      </c>
      <c r="L1271" s="21">
        <v>72.34</v>
      </c>
      <c r="M1271" s="21">
        <v>242.35</v>
      </c>
      <c r="N1271" s="21">
        <v>4.1900000000000004</v>
      </c>
      <c r="O1271" s="21">
        <f t="shared" si="304"/>
        <v>2.0950000000000002</v>
      </c>
      <c r="P1271" s="21">
        <f t="shared" si="305"/>
        <v>6.2850000000000001</v>
      </c>
      <c r="Q1271" s="21">
        <f t="shared" si="306"/>
        <v>240.255</v>
      </c>
      <c r="S1271" s="21">
        <f t="shared" si="307"/>
        <v>246.54</v>
      </c>
      <c r="T1271" s="19">
        <v>40</v>
      </c>
      <c r="U1271" s="19">
        <f t="shared" si="308"/>
        <v>-10</v>
      </c>
      <c r="V1271" s="22">
        <f t="shared" si="309"/>
        <v>-120</v>
      </c>
      <c r="W1271" s="5">
        <f t="shared" si="311"/>
        <v>351</v>
      </c>
      <c r="X1271" s="21">
        <f t="shared" si="312"/>
        <v>0.70239316239316241</v>
      </c>
      <c r="Y1271" s="21">
        <f t="shared" si="313"/>
        <v>8.4287179487179493</v>
      </c>
      <c r="Z1271" s="21">
        <f t="shared" si="314"/>
        <v>238.11128205128205</v>
      </c>
      <c r="AA1271" s="21">
        <f t="shared" si="315"/>
        <v>-2.1437179487179492</v>
      </c>
      <c r="AC1271" s="5">
        <v>8.4287179487179493</v>
      </c>
      <c r="AD1271" s="5">
        <v>0</v>
      </c>
      <c r="AE1271" s="5">
        <f t="shared" si="310"/>
        <v>8.4287179487179493</v>
      </c>
    </row>
    <row r="1272" spans="1:31" ht="12.75" customHeight="1" x14ac:dyDescent="0.35">
      <c r="A1272" s="17" t="s">
        <v>3021</v>
      </c>
      <c r="B1272" s="17" t="s">
        <v>3022</v>
      </c>
      <c r="C1272" s="17" t="s">
        <v>2645</v>
      </c>
      <c r="D1272" s="18">
        <v>40695</v>
      </c>
      <c r="E1272" s="17" t="s">
        <v>118</v>
      </c>
      <c r="F1272" s="19">
        <v>50</v>
      </c>
      <c r="G1272" s="17">
        <v>38</v>
      </c>
      <c r="H1272" s="17">
        <v>9</v>
      </c>
      <c r="I1272" s="20">
        <f t="shared" si="303"/>
        <v>465</v>
      </c>
      <c r="J1272" s="21">
        <v>1302.49</v>
      </c>
      <c r="K1272" s="18">
        <v>44804</v>
      </c>
      <c r="L1272" s="21">
        <v>293.06</v>
      </c>
      <c r="M1272" s="21">
        <v>1009.43</v>
      </c>
      <c r="N1272" s="21">
        <v>17.36</v>
      </c>
      <c r="O1272" s="21">
        <f t="shared" si="304"/>
        <v>8.68</v>
      </c>
      <c r="P1272" s="21">
        <f t="shared" si="305"/>
        <v>26.04</v>
      </c>
      <c r="Q1272" s="21">
        <f t="shared" si="306"/>
        <v>1000.75</v>
      </c>
      <c r="S1272" s="21">
        <f t="shared" si="307"/>
        <v>1026.79</v>
      </c>
      <c r="T1272" s="19">
        <v>40</v>
      </c>
      <c r="U1272" s="19">
        <f t="shared" si="308"/>
        <v>-10</v>
      </c>
      <c r="V1272" s="22">
        <f t="shared" si="309"/>
        <v>-120</v>
      </c>
      <c r="W1272" s="5">
        <f t="shared" si="311"/>
        <v>353</v>
      </c>
      <c r="X1272" s="21">
        <f t="shared" si="312"/>
        <v>2.9087535410764871</v>
      </c>
      <c r="Y1272" s="21">
        <f t="shared" si="313"/>
        <v>34.905042492917843</v>
      </c>
      <c r="Z1272" s="21">
        <f t="shared" si="314"/>
        <v>991.88495750708216</v>
      </c>
      <c r="AA1272" s="21">
        <f t="shared" si="315"/>
        <v>-8.8650424929178371</v>
      </c>
      <c r="AC1272" s="5">
        <v>34.905042492917843</v>
      </c>
      <c r="AD1272" s="5">
        <v>0</v>
      </c>
      <c r="AE1272" s="5">
        <f t="shared" si="310"/>
        <v>34.905042492917843</v>
      </c>
    </row>
    <row r="1273" spans="1:31" ht="12.75" customHeight="1" x14ac:dyDescent="0.35">
      <c r="A1273" s="17" t="s">
        <v>3023</v>
      </c>
      <c r="B1273" s="17" t="s">
        <v>3024</v>
      </c>
      <c r="C1273" s="17" t="s">
        <v>2942</v>
      </c>
      <c r="D1273" s="18">
        <v>40695</v>
      </c>
      <c r="E1273" s="17" t="s">
        <v>118</v>
      </c>
      <c r="F1273" s="19">
        <v>50</v>
      </c>
      <c r="G1273" s="17">
        <v>38</v>
      </c>
      <c r="H1273" s="17">
        <v>9</v>
      </c>
      <c r="I1273" s="20">
        <f t="shared" si="303"/>
        <v>465</v>
      </c>
      <c r="J1273" s="21">
        <v>746.75</v>
      </c>
      <c r="K1273" s="18">
        <v>44804</v>
      </c>
      <c r="L1273" s="21">
        <v>168.08</v>
      </c>
      <c r="M1273" s="21">
        <v>578.66999999999996</v>
      </c>
      <c r="N1273" s="21">
        <v>9.9600000000000009</v>
      </c>
      <c r="O1273" s="21">
        <f t="shared" si="304"/>
        <v>4.9800000000000004</v>
      </c>
      <c r="P1273" s="21">
        <f t="shared" si="305"/>
        <v>14.940000000000001</v>
      </c>
      <c r="Q1273" s="21">
        <f t="shared" si="306"/>
        <v>573.68999999999994</v>
      </c>
      <c r="S1273" s="21">
        <f t="shared" si="307"/>
        <v>588.63</v>
      </c>
      <c r="T1273" s="19">
        <v>40</v>
      </c>
      <c r="U1273" s="19">
        <f t="shared" si="308"/>
        <v>-10</v>
      </c>
      <c r="V1273" s="22">
        <f t="shared" si="309"/>
        <v>-120</v>
      </c>
      <c r="W1273" s="5">
        <f t="shared" si="311"/>
        <v>353</v>
      </c>
      <c r="X1273" s="21">
        <f t="shared" si="312"/>
        <v>1.6675070821529745</v>
      </c>
      <c r="Y1273" s="21">
        <f t="shared" si="313"/>
        <v>20.010084985835693</v>
      </c>
      <c r="Z1273" s="21">
        <f t="shared" si="314"/>
        <v>568.61991501416435</v>
      </c>
      <c r="AA1273" s="21">
        <f t="shared" si="315"/>
        <v>-5.0700849858355923</v>
      </c>
      <c r="AC1273" s="5">
        <v>20.010084985835693</v>
      </c>
      <c r="AD1273" s="5">
        <v>0</v>
      </c>
      <c r="AE1273" s="5">
        <f t="shared" si="310"/>
        <v>20.010084985835693</v>
      </c>
    </row>
    <row r="1274" spans="1:31" ht="12.75" customHeight="1" x14ac:dyDescent="0.35">
      <c r="A1274" s="17" t="s">
        <v>3025</v>
      </c>
      <c r="B1274" s="17" t="s">
        <v>3026</v>
      </c>
      <c r="C1274" s="17" t="s">
        <v>2645</v>
      </c>
      <c r="D1274" s="18">
        <v>40725</v>
      </c>
      <c r="E1274" s="17" t="s">
        <v>118</v>
      </c>
      <c r="F1274" s="19">
        <v>50</v>
      </c>
      <c r="G1274" s="17">
        <v>38</v>
      </c>
      <c r="H1274" s="17">
        <v>10</v>
      </c>
      <c r="I1274" s="20">
        <f t="shared" si="303"/>
        <v>466</v>
      </c>
      <c r="J1274" s="21">
        <v>1159.69</v>
      </c>
      <c r="K1274" s="18">
        <v>44804</v>
      </c>
      <c r="L1274" s="21">
        <v>258.95999999999998</v>
      </c>
      <c r="M1274" s="21">
        <v>900.73</v>
      </c>
      <c r="N1274" s="21">
        <v>15.46</v>
      </c>
      <c r="O1274" s="21">
        <f t="shared" si="304"/>
        <v>7.73</v>
      </c>
      <c r="P1274" s="21">
        <f t="shared" si="305"/>
        <v>23.19</v>
      </c>
      <c r="Q1274" s="21">
        <f t="shared" si="306"/>
        <v>893</v>
      </c>
      <c r="S1274" s="21">
        <f t="shared" si="307"/>
        <v>916.19</v>
      </c>
      <c r="T1274" s="19">
        <v>40</v>
      </c>
      <c r="U1274" s="19">
        <f t="shared" si="308"/>
        <v>-10</v>
      </c>
      <c r="V1274" s="22">
        <f t="shared" si="309"/>
        <v>-120</v>
      </c>
      <c r="W1274" s="5">
        <f t="shared" si="311"/>
        <v>354</v>
      </c>
      <c r="X1274" s="21">
        <f t="shared" si="312"/>
        <v>2.5881073446327685</v>
      </c>
      <c r="Y1274" s="21">
        <f t="shared" si="313"/>
        <v>31.057288135593222</v>
      </c>
      <c r="Z1274" s="21">
        <f t="shared" si="314"/>
        <v>885.13271186440682</v>
      </c>
      <c r="AA1274" s="21">
        <f t="shared" si="315"/>
        <v>-7.867288135593185</v>
      </c>
      <c r="AC1274" s="5">
        <v>31.057288135593222</v>
      </c>
      <c r="AD1274" s="5">
        <v>0</v>
      </c>
      <c r="AE1274" s="5">
        <f t="shared" si="310"/>
        <v>31.057288135593222</v>
      </c>
    </row>
    <row r="1275" spans="1:31" ht="12.75" customHeight="1" x14ac:dyDescent="0.35">
      <c r="A1275" s="17" t="s">
        <v>3027</v>
      </c>
      <c r="B1275" s="17" t="s">
        <v>3028</v>
      </c>
      <c r="C1275" s="17" t="s">
        <v>3029</v>
      </c>
      <c r="D1275" s="18">
        <v>40725</v>
      </c>
      <c r="E1275" s="17" t="s">
        <v>118</v>
      </c>
      <c r="F1275" s="19">
        <v>50</v>
      </c>
      <c r="G1275" s="17">
        <v>38</v>
      </c>
      <c r="H1275" s="17">
        <v>10</v>
      </c>
      <c r="I1275" s="20">
        <f t="shared" si="303"/>
        <v>466</v>
      </c>
      <c r="J1275" s="21">
        <v>11965.58</v>
      </c>
      <c r="K1275" s="18">
        <v>44804</v>
      </c>
      <c r="L1275" s="21">
        <v>2652.34</v>
      </c>
      <c r="M1275" s="21">
        <v>9313.24</v>
      </c>
      <c r="N1275" s="21">
        <v>159.54</v>
      </c>
      <c r="O1275" s="21">
        <f t="shared" si="304"/>
        <v>79.77</v>
      </c>
      <c r="P1275" s="21">
        <f t="shared" si="305"/>
        <v>239.31</v>
      </c>
      <c r="Q1275" s="21">
        <f t="shared" si="306"/>
        <v>9233.4699999999993</v>
      </c>
      <c r="S1275" s="21">
        <f t="shared" si="307"/>
        <v>9472.7800000000007</v>
      </c>
      <c r="T1275" s="19">
        <v>40</v>
      </c>
      <c r="U1275" s="19">
        <f t="shared" si="308"/>
        <v>-10</v>
      </c>
      <c r="V1275" s="22">
        <f t="shared" si="309"/>
        <v>-120</v>
      </c>
      <c r="W1275" s="5">
        <f t="shared" si="311"/>
        <v>354</v>
      </c>
      <c r="X1275" s="21">
        <f t="shared" si="312"/>
        <v>26.759265536723166</v>
      </c>
      <c r="Y1275" s="21">
        <f t="shared" si="313"/>
        <v>321.11118644067801</v>
      </c>
      <c r="Z1275" s="21">
        <f t="shared" si="314"/>
        <v>9151.6688135593231</v>
      </c>
      <c r="AA1275" s="21">
        <f t="shared" si="315"/>
        <v>-81.801186440676247</v>
      </c>
      <c r="AC1275" s="5">
        <v>321.11118644067801</v>
      </c>
      <c r="AD1275" s="5">
        <v>0</v>
      </c>
      <c r="AE1275" s="5">
        <f t="shared" si="310"/>
        <v>321.11118644067801</v>
      </c>
    </row>
    <row r="1276" spans="1:31" ht="12.75" customHeight="1" x14ac:dyDescent="0.35">
      <c r="A1276" s="17" t="s">
        <v>3030</v>
      </c>
      <c r="B1276" s="17" t="s">
        <v>3031</v>
      </c>
      <c r="C1276" s="17" t="s">
        <v>2645</v>
      </c>
      <c r="D1276" s="18">
        <v>40787</v>
      </c>
      <c r="E1276" s="17" t="s">
        <v>118</v>
      </c>
      <c r="F1276" s="19">
        <v>50</v>
      </c>
      <c r="G1276" s="17">
        <v>39</v>
      </c>
      <c r="H1276" s="17">
        <v>0</v>
      </c>
      <c r="I1276" s="20">
        <f t="shared" si="303"/>
        <v>468</v>
      </c>
      <c r="J1276" s="21">
        <v>3485.65</v>
      </c>
      <c r="K1276" s="18">
        <v>44804</v>
      </c>
      <c r="L1276" s="21">
        <v>766.82</v>
      </c>
      <c r="M1276" s="21">
        <v>2718.83</v>
      </c>
      <c r="N1276" s="21">
        <v>46.47</v>
      </c>
      <c r="O1276" s="21">
        <f t="shared" si="304"/>
        <v>23.234999999999999</v>
      </c>
      <c r="P1276" s="21">
        <f t="shared" si="305"/>
        <v>69.704999999999998</v>
      </c>
      <c r="Q1276" s="21">
        <f t="shared" si="306"/>
        <v>2695.5949999999998</v>
      </c>
      <c r="S1276" s="21">
        <f t="shared" si="307"/>
        <v>2765.2999999999997</v>
      </c>
      <c r="T1276" s="19">
        <v>40</v>
      </c>
      <c r="U1276" s="19">
        <f t="shared" si="308"/>
        <v>-10</v>
      </c>
      <c r="V1276" s="22">
        <f t="shared" si="309"/>
        <v>-120</v>
      </c>
      <c r="W1276" s="5">
        <f t="shared" si="311"/>
        <v>356</v>
      </c>
      <c r="X1276" s="21">
        <f t="shared" si="312"/>
        <v>7.7676966292134821</v>
      </c>
      <c r="Y1276" s="21">
        <f t="shared" si="313"/>
        <v>93.212359550561786</v>
      </c>
      <c r="Z1276" s="21">
        <f t="shared" si="314"/>
        <v>2672.0876404494379</v>
      </c>
      <c r="AA1276" s="21">
        <f t="shared" si="315"/>
        <v>-23.507359550561887</v>
      </c>
      <c r="AC1276" s="5">
        <v>93.212359550561786</v>
      </c>
      <c r="AD1276" s="5">
        <v>0</v>
      </c>
      <c r="AE1276" s="5">
        <f t="shared" si="310"/>
        <v>93.212359550561786</v>
      </c>
    </row>
    <row r="1277" spans="1:31" ht="12.75" customHeight="1" x14ac:dyDescent="0.35">
      <c r="A1277" s="17" t="s">
        <v>3032</v>
      </c>
      <c r="B1277" s="17" t="s">
        <v>3033</v>
      </c>
      <c r="C1277" s="17" t="s">
        <v>3034</v>
      </c>
      <c r="D1277" s="18">
        <v>40817</v>
      </c>
      <c r="E1277" s="17" t="s">
        <v>118</v>
      </c>
      <c r="F1277" s="19">
        <v>50</v>
      </c>
      <c r="G1277" s="17">
        <v>39</v>
      </c>
      <c r="H1277" s="17">
        <v>1</v>
      </c>
      <c r="I1277" s="20">
        <f t="shared" si="303"/>
        <v>469</v>
      </c>
      <c r="J1277" s="21">
        <v>8907.41</v>
      </c>
      <c r="K1277" s="18">
        <v>44804</v>
      </c>
      <c r="L1277" s="21">
        <v>1944.81</v>
      </c>
      <c r="M1277" s="21">
        <v>6962.6</v>
      </c>
      <c r="N1277" s="21">
        <v>118.76</v>
      </c>
      <c r="O1277" s="21">
        <f t="shared" si="304"/>
        <v>59.38</v>
      </c>
      <c r="P1277" s="21">
        <f t="shared" si="305"/>
        <v>178.14000000000001</v>
      </c>
      <c r="Q1277" s="21">
        <f t="shared" si="306"/>
        <v>6903.22</v>
      </c>
      <c r="S1277" s="21">
        <f t="shared" si="307"/>
        <v>7081.3600000000006</v>
      </c>
      <c r="T1277" s="19">
        <v>40</v>
      </c>
      <c r="U1277" s="19">
        <f t="shared" si="308"/>
        <v>-10</v>
      </c>
      <c r="V1277" s="22">
        <f t="shared" si="309"/>
        <v>-120</v>
      </c>
      <c r="W1277" s="5">
        <f t="shared" si="311"/>
        <v>357</v>
      </c>
      <c r="X1277" s="21">
        <f t="shared" si="312"/>
        <v>19.83574229691877</v>
      </c>
      <c r="Y1277" s="21">
        <f t="shared" si="313"/>
        <v>238.02890756302526</v>
      </c>
      <c r="Z1277" s="21">
        <f t="shared" si="314"/>
        <v>6843.3310924369753</v>
      </c>
      <c r="AA1277" s="21">
        <f t="shared" si="315"/>
        <v>-59.888907563024986</v>
      </c>
      <c r="AC1277" s="5">
        <v>238.02890756302526</v>
      </c>
      <c r="AD1277" s="5">
        <v>0</v>
      </c>
      <c r="AE1277" s="5">
        <f t="shared" si="310"/>
        <v>238.02890756302526</v>
      </c>
    </row>
    <row r="1278" spans="1:31" ht="12.75" customHeight="1" x14ac:dyDescent="0.35">
      <c r="A1278" s="17" t="s">
        <v>3035</v>
      </c>
      <c r="B1278" s="17" t="s">
        <v>3036</v>
      </c>
      <c r="C1278" s="17" t="s">
        <v>3037</v>
      </c>
      <c r="D1278" s="18">
        <v>40817</v>
      </c>
      <c r="E1278" s="17" t="s">
        <v>118</v>
      </c>
      <c r="F1278" s="19">
        <v>50</v>
      </c>
      <c r="G1278" s="17">
        <v>39</v>
      </c>
      <c r="H1278" s="17">
        <v>1</v>
      </c>
      <c r="I1278" s="20">
        <f t="shared" si="303"/>
        <v>469</v>
      </c>
      <c r="J1278" s="21">
        <v>8084.82</v>
      </c>
      <c r="K1278" s="18">
        <v>44804</v>
      </c>
      <c r="L1278" s="21">
        <v>1765.23</v>
      </c>
      <c r="M1278" s="21">
        <v>6319.59</v>
      </c>
      <c r="N1278" s="21">
        <v>107.8</v>
      </c>
      <c r="O1278" s="21">
        <f t="shared" si="304"/>
        <v>53.9</v>
      </c>
      <c r="P1278" s="21">
        <f t="shared" si="305"/>
        <v>161.69999999999999</v>
      </c>
      <c r="Q1278" s="21">
        <f t="shared" si="306"/>
        <v>6265.6900000000005</v>
      </c>
      <c r="S1278" s="21">
        <f t="shared" si="307"/>
        <v>6427.39</v>
      </c>
      <c r="T1278" s="19">
        <v>40</v>
      </c>
      <c r="U1278" s="19">
        <f t="shared" si="308"/>
        <v>-10</v>
      </c>
      <c r="V1278" s="22">
        <f t="shared" si="309"/>
        <v>-120</v>
      </c>
      <c r="W1278" s="5">
        <f t="shared" si="311"/>
        <v>357</v>
      </c>
      <c r="X1278" s="21">
        <f t="shared" si="312"/>
        <v>18.00389355742297</v>
      </c>
      <c r="Y1278" s="21">
        <f t="shared" si="313"/>
        <v>216.04672268907564</v>
      </c>
      <c r="Z1278" s="21">
        <f t="shared" si="314"/>
        <v>6211.3432773109243</v>
      </c>
      <c r="AA1278" s="21">
        <f t="shared" si="315"/>
        <v>-54.346722689076159</v>
      </c>
      <c r="AC1278" s="5">
        <v>216.04672268907564</v>
      </c>
      <c r="AD1278" s="5">
        <v>0</v>
      </c>
      <c r="AE1278" s="5">
        <f t="shared" si="310"/>
        <v>216.04672268907564</v>
      </c>
    </row>
    <row r="1279" spans="1:31" ht="12.75" customHeight="1" x14ac:dyDescent="0.35">
      <c r="A1279" s="17" t="s">
        <v>3038</v>
      </c>
      <c r="B1279" s="17" t="s">
        <v>3039</v>
      </c>
      <c r="C1279" s="17" t="s">
        <v>2645</v>
      </c>
      <c r="D1279" s="18">
        <v>40817</v>
      </c>
      <c r="E1279" s="17" t="s">
        <v>118</v>
      </c>
      <c r="F1279" s="19">
        <v>50</v>
      </c>
      <c r="G1279" s="17">
        <v>39</v>
      </c>
      <c r="H1279" s="17">
        <v>1</v>
      </c>
      <c r="I1279" s="20">
        <f t="shared" si="303"/>
        <v>469</v>
      </c>
      <c r="J1279" s="21">
        <v>3610.26</v>
      </c>
      <c r="K1279" s="18">
        <v>44804</v>
      </c>
      <c r="L1279" s="21">
        <v>788.3</v>
      </c>
      <c r="M1279" s="21">
        <v>2821.96</v>
      </c>
      <c r="N1279" s="21">
        <v>48.14</v>
      </c>
      <c r="O1279" s="21">
        <f t="shared" si="304"/>
        <v>24.07</v>
      </c>
      <c r="P1279" s="21">
        <f t="shared" si="305"/>
        <v>72.210000000000008</v>
      </c>
      <c r="Q1279" s="21">
        <f t="shared" si="306"/>
        <v>2797.89</v>
      </c>
      <c r="S1279" s="21">
        <f t="shared" si="307"/>
        <v>2870.1</v>
      </c>
      <c r="T1279" s="19">
        <v>40</v>
      </c>
      <c r="U1279" s="19">
        <f t="shared" si="308"/>
        <v>-10</v>
      </c>
      <c r="V1279" s="22">
        <f t="shared" si="309"/>
        <v>-120</v>
      </c>
      <c r="W1279" s="5">
        <f t="shared" si="311"/>
        <v>357</v>
      </c>
      <c r="X1279" s="21">
        <f t="shared" si="312"/>
        <v>8.0394957983193276</v>
      </c>
      <c r="Y1279" s="21">
        <f t="shared" si="313"/>
        <v>96.473949579831924</v>
      </c>
      <c r="Z1279" s="21">
        <f t="shared" si="314"/>
        <v>2773.6260504201682</v>
      </c>
      <c r="AA1279" s="21">
        <f t="shared" si="315"/>
        <v>-24.26394957983166</v>
      </c>
      <c r="AC1279" s="5">
        <v>96.473949579831924</v>
      </c>
      <c r="AD1279" s="5">
        <v>0</v>
      </c>
      <c r="AE1279" s="5">
        <f t="shared" si="310"/>
        <v>96.473949579831924</v>
      </c>
    </row>
    <row r="1280" spans="1:31" ht="12.75" customHeight="1" x14ac:dyDescent="0.35">
      <c r="A1280" s="17" t="s">
        <v>3040</v>
      </c>
      <c r="B1280" s="17" t="s">
        <v>3041</v>
      </c>
      <c r="C1280" s="17" t="s">
        <v>2645</v>
      </c>
      <c r="D1280" s="18">
        <v>40848</v>
      </c>
      <c r="E1280" s="17" t="s">
        <v>118</v>
      </c>
      <c r="F1280" s="19">
        <v>50</v>
      </c>
      <c r="G1280" s="17">
        <v>39</v>
      </c>
      <c r="H1280" s="17">
        <v>2</v>
      </c>
      <c r="I1280" s="20">
        <f t="shared" si="303"/>
        <v>470</v>
      </c>
      <c r="J1280" s="21">
        <v>209.55</v>
      </c>
      <c r="K1280" s="18">
        <v>44804</v>
      </c>
      <c r="L1280" s="21">
        <v>45.4</v>
      </c>
      <c r="M1280" s="21">
        <v>164.15</v>
      </c>
      <c r="N1280" s="21">
        <v>2.79</v>
      </c>
      <c r="O1280" s="21">
        <f t="shared" si="304"/>
        <v>1.395</v>
      </c>
      <c r="P1280" s="21">
        <f t="shared" si="305"/>
        <v>4.1850000000000005</v>
      </c>
      <c r="Q1280" s="21">
        <f t="shared" si="306"/>
        <v>162.755</v>
      </c>
      <c r="S1280" s="21">
        <f t="shared" si="307"/>
        <v>166.94</v>
      </c>
      <c r="T1280" s="19">
        <v>40</v>
      </c>
      <c r="U1280" s="19">
        <f t="shared" si="308"/>
        <v>-10</v>
      </c>
      <c r="V1280" s="22">
        <f t="shared" si="309"/>
        <v>-120</v>
      </c>
      <c r="W1280" s="5">
        <f t="shared" si="311"/>
        <v>358</v>
      </c>
      <c r="X1280" s="21">
        <f t="shared" si="312"/>
        <v>0.46631284916201116</v>
      </c>
      <c r="Y1280" s="21">
        <f t="shared" si="313"/>
        <v>5.5957541899441336</v>
      </c>
      <c r="Z1280" s="21">
        <f t="shared" si="314"/>
        <v>161.34424581005587</v>
      </c>
      <c r="AA1280" s="21">
        <f t="shared" si="315"/>
        <v>-1.4107541899441287</v>
      </c>
      <c r="AC1280" s="5">
        <v>5.5957541899441336</v>
      </c>
      <c r="AD1280" s="5">
        <v>0</v>
      </c>
      <c r="AE1280" s="5">
        <f t="shared" si="310"/>
        <v>5.5957541899441336</v>
      </c>
    </row>
    <row r="1281" spans="1:31" ht="12.75" customHeight="1" x14ac:dyDescent="0.35">
      <c r="A1281" s="17" t="s">
        <v>3042</v>
      </c>
      <c r="B1281" s="17" t="s">
        <v>3043</v>
      </c>
      <c r="C1281" s="17" t="s">
        <v>2645</v>
      </c>
      <c r="D1281" s="18">
        <v>40878</v>
      </c>
      <c r="E1281" s="17" t="s">
        <v>118</v>
      </c>
      <c r="F1281" s="19">
        <v>50</v>
      </c>
      <c r="G1281" s="17">
        <v>39</v>
      </c>
      <c r="H1281" s="17">
        <v>3</v>
      </c>
      <c r="I1281" s="20">
        <f t="shared" si="303"/>
        <v>471</v>
      </c>
      <c r="J1281" s="21">
        <v>962.64</v>
      </c>
      <c r="K1281" s="18">
        <v>44804</v>
      </c>
      <c r="L1281" s="21">
        <v>206.94</v>
      </c>
      <c r="M1281" s="21">
        <v>755.7</v>
      </c>
      <c r="N1281" s="21">
        <v>12.83</v>
      </c>
      <c r="O1281" s="21">
        <f t="shared" si="304"/>
        <v>6.415</v>
      </c>
      <c r="P1281" s="21">
        <f t="shared" si="305"/>
        <v>19.245000000000001</v>
      </c>
      <c r="Q1281" s="21">
        <f t="shared" si="306"/>
        <v>749.28500000000008</v>
      </c>
      <c r="S1281" s="21">
        <f t="shared" si="307"/>
        <v>768.53000000000009</v>
      </c>
      <c r="T1281" s="19">
        <v>40</v>
      </c>
      <c r="U1281" s="19">
        <f t="shared" si="308"/>
        <v>-10</v>
      </c>
      <c r="V1281" s="22">
        <f t="shared" si="309"/>
        <v>-120</v>
      </c>
      <c r="W1281" s="5">
        <f t="shared" si="311"/>
        <v>359</v>
      </c>
      <c r="X1281" s="21">
        <f t="shared" si="312"/>
        <v>2.1407520891364906</v>
      </c>
      <c r="Y1281" s="21">
        <f t="shared" si="313"/>
        <v>25.689025069637886</v>
      </c>
      <c r="Z1281" s="21">
        <f t="shared" si="314"/>
        <v>742.84097493036222</v>
      </c>
      <c r="AA1281" s="21">
        <f t="shared" si="315"/>
        <v>-6.4440250696378598</v>
      </c>
      <c r="AC1281" s="5">
        <v>25.689025069637886</v>
      </c>
      <c r="AD1281" s="5">
        <v>0</v>
      </c>
      <c r="AE1281" s="5">
        <f t="shared" si="310"/>
        <v>25.689025069637886</v>
      </c>
    </row>
    <row r="1282" spans="1:31" ht="12.75" customHeight="1" x14ac:dyDescent="0.35">
      <c r="A1282" s="17" t="s">
        <v>3044</v>
      </c>
      <c r="B1282" s="17" t="s">
        <v>3045</v>
      </c>
      <c r="C1282" s="17" t="s">
        <v>3046</v>
      </c>
      <c r="D1282" s="18">
        <v>40909</v>
      </c>
      <c r="E1282" s="17" t="s">
        <v>118</v>
      </c>
      <c r="F1282" s="19">
        <v>50</v>
      </c>
      <c r="G1282" s="17">
        <v>39</v>
      </c>
      <c r="H1282" s="17">
        <v>4</v>
      </c>
      <c r="I1282" s="20">
        <f t="shared" si="303"/>
        <v>472</v>
      </c>
      <c r="J1282" s="21">
        <v>85.35</v>
      </c>
      <c r="K1282" s="18">
        <v>44804</v>
      </c>
      <c r="L1282" s="21">
        <v>18.22</v>
      </c>
      <c r="M1282" s="21">
        <v>67.13</v>
      </c>
      <c r="N1282" s="21">
        <v>1.1399999999999999</v>
      </c>
      <c r="O1282" s="21">
        <f t="shared" si="304"/>
        <v>0.56999999999999995</v>
      </c>
      <c r="P1282" s="21">
        <f t="shared" si="305"/>
        <v>1.71</v>
      </c>
      <c r="Q1282" s="21">
        <f t="shared" si="306"/>
        <v>66.56</v>
      </c>
      <c r="S1282" s="21">
        <f t="shared" si="307"/>
        <v>68.27</v>
      </c>
      <c r="T1282" s="19">
        <v>40</v>
      </c>
      <c r="U1282" s="19">
        <f t="shared" si="308"/>
        <v>-10</v>
      </c>
      <c r="V1282" s="22">
        <f t="shared" si="309"/>
        <v>-120</v>
      </c>
      <c r="W1282" s="5">
        <f t="shared" si="311"/>
        <v>360</v>
      </c>
      <c r="X1282" s="21">
        <f t="shared" si="312"/>
        <v>0.18963888888888888</v>
      </c>
      <c r="Y1282" s="21">
        <f t="shared" si="313"/>
        <v>2.2756666666666665</v>
      </c>
      <c r="Z1282" s="21">
        <f t="shared" si="314"/>
        <v>65.99433333333333</v>
      </c>
      <c r="AA1282" s="21">
        <f t="shared" si="315"/>
        <v>-0.56566666666667231</v>
      </c>
      <c r="AC1282" s="5">
        <v>2.2756666666666665</v>
      </c>
      <c r="AD1282" s="5">
        <v>0</v>
      </c>
      <c r="AE1282" s="5">
        <f t="shared" si="310"/>
        <v>2.2756666666666665</v>
      </c>
    </row>
    <row r="1283" spans="1:31" ht="12.75" customHeight="1" x14ac:dyDescent="0.35">
      <c r="A1283" s="17" t="s">
        <v>3047</v>
      </c>
      <c r="B1283" s="17" t="s">
        <v>3048</v>
      </c>
      <c r="C1283" s="17" t="s">
        <v>3049</v>
      </c>
      <c r="D1283" s="18">
        <v>40909</v>
      </c>
      <c r="E1283" s="17" t="s">
        <v>118</v>
      </c>
      <c r="F1283" s="19">
        <v>50</v>
      </c>
      <c r="G1283" s="17">
        <v>39</v>
      </c>
      <c r="H1283" s="17">
        <v>4</v>
      </c>
      <c r="I1283" s="20">
        <f t="shared" si="303"/>
        <v>472</v>
      </c>
      <c r="J1283" s="21">
        <v>2835.92</v>
      </c>
      <c r="K1283" s="18">
        <v>44804</v>
      </c>
      <c r="L1283" s="21">
        <v>605.02</v>
      </c>
      <c r="M1283" s="21">
        <v>2230.9</v>
      </c>
      <c r="N1283" s="21">
        <v>37.81</v>
      </c>
      <c r="O1283" s="21">
        <f t="shared" si="304"/>
        <v>18.905000000000001</v>
      </c>
      <c r="P1283" s="21">
        <f t="shared" si="305"/>
        <v>56.715000000000003</v>
      </c>
      <c r="Q1283" s="21">
        <f t="shared" si="306"/>
        <v>2211.9949999999999</v>
      </c>
      <c r="S1283" s="21">
        <f t="shared" si="307"/>
        <v>2268.71</v>
      </c>
      <c r="T1283" s="19">
        <v>40</v>
      </c>
      <c r="U1283" s="19">
        <f t="shared" si="308"/>
        <v>-10</v>
      </c>
      <c r="V1283" s="22">
        <f t="shared" si="309"/>
        <v>-120</v>
      </c>
      <c r="W1283" s="5">
        <f t="shared" si="311"/>
        <v>360</v>
      </c>
      <c r="X1283" s="21">
        <f t="shared" si="312"/>
        <v>6.3019722222222221</v>
      </c>
      <c r="Y1283" s="21">
        <f t="shared" si="313"/>
        <v>75.623666666666665</v>
      </c>
      <c r="Z1283" s="21">
        <f t="shared" si="314"/>
        <v>2193.0863333333332</v>
      </c>
      <c r="AA1283" s="21">
        <f t="shared" si="315"/>
        <v>-18.908666666666704</v>
      </c>
      <c r="AC1283" s="5">
        <v>75.623666666666665</v>
      </c>
      <c r="AD1283" s="5">
        <v>0</v>
      </c>
      <c r="AE1283" s="5">
        <f t="shared" si="310"/>
        <v>75.623666666666665</v>
      </c>
    </row>
    <row r="1284" spans="1:31" ht="12.75" customHeight="1" x14ac:dyDescent="0.35">
      <c r="A1284" s="17" t="s">
        <v>3050</v>
      </c>
      <c r="B1284" s="17" t="s">
        <v>3051</v>
      </c>
      <c r="C1284" s="17" t="s">
        <v>2645</v>
      </c>
      <c r="D1284" s="18">
        <v>40909</v>
      </c>
      <c r="E1284" s="17" t="s">
        <v>118</v>
      </c>
      <c r="F1284" s="19">
        <v>50</v>
      </c>
      <c r="G1284" s="17">
        <v>39</v>
      </c>
      <c r="H1284" s="17">
        <v>4</v>
      </c>
      <c r="I1284" s="20">
        <f t="shared" ref="I1284:I1347" si="316">(G1284*12)+H1284</f>
        <v>472</v>
      </c>
      <c r="J1284" s="21">
        <v>561.82000000000005</v>
      </c>
      <c r="K1284" s="18">
        <v>44804</v>
      </c>
      <c r="L1284" s="21">
        <v>119.9</v>
      </c>
      <c r="M1284" s="21">
        <v>441.92</v>
      </c>
      <c r="N1284" s="21">
        <v>7.49</v>
      </c>
      <c r="O1284" s="21">
        <f t="shared" ref="O1284:O1347" si="317">+N1284/8*4</f>
        <v>3.7450000000000001</v>
      </c>
      <c r="P1284" s="21">
        <f t="shared" ref="P1284:P1347" si="318">+N1284+O1284</f>
        <v>11.234999999999999</v>
      </c>
      <c r="Q1284" s="21">
        <f t="shared" ref="Q1284:Q1347" si="319">+M1284-O1284</f>
        <v>438.17500000000001</v>
      </c>
      <c r="S1284" s="21">
        <f t="shared" ref="S1284:S1347" si="320">+M1284+N1284</f>
        <v>449.41</v>
      </c>
      <c r="T1284" s="19">
        <v>40</v>
      </c>
      <c r="U1284" s="19">
        <f t="shared" ref="U1284:U1347" si="321">+T1284-F1284</f>
        <v>-10</v>
      </c>
      <c r="V1284" s="22">
        <f t="shared" ref="V1284:V1347" si="322">+U1284*12</f>
        <v>-120</v>
      </c>
      <c r="W1284" s="5">
        <f t="shared" si="311"/>
        <v>360</v>
      </c>
      <c r="X1284" s="21">
        <f t="shared" si="312"/>
        <v>1.2483611111111113</v>
      </c>
      <c r="Y1284" s="21">
        <f t="shared" si="313"/>
        <v>14.980333333333334</v>
      </c>
      <c r="Z1284" s="21">
        <f t="shared" si="314"/>
        <v>434.42966666666666</v>
      </c>
      <c r="AA1284" s="21">
        <f t="shared" si="315"/>
        <v>-3.7453333333333489</v>
      </c>
      <c r="AC1284" s="5">
        <v>14.980333333333334</v>
      </c>
      <c r="AD1284" s="5">
        <v>0</v>
      </c>
      <c r="AE1284" s="5">
        <f t="shared" si="310"/>
        <v>14.980333333333334</v>
      </c>
    </row>
    <row r="1285" spans="1:31" ht="12.75" customHeight="1" x14ac:dyDescent="0.35">
      <c r="A1285" s="17" t="s">
        <v>3052</v>
      </c>
      <c r="B1285" s="17" t="s">
        <v>3053</v>
      </c>
      <c r="C1285" s="17" t="s">
        <v>2645</v>
      </c>
      <c r="D1285" s="18">
        <v>40940</v>
      </c>
      <c r="E1285" s="17" t="s">
        <v>118</v>
      </c>
      <c r="F1285" s="19">
        <v>50</v>
      </c>
      <c r="G1285" s="17">
        <v>39</v>
      </c>
      <c r="H1285" s="17">
        <v>5</v>
      </c>
      <c r="I1285" s="20">
        <f t="shared" si="316"/>
        <v>473</v>
      </c>
      <c r="J1285" s="21">
        <v>1643.02</v>
      </c>
      <c r="K1285" s="18">
        <v>44804</v>
      </c>
      <c r="L1285" s="21">
        <v>347.77</v>
      </c>
      <c r="M1285" s="21">
        <v>1295.25</v>
      </c>
      <c r="N1285" s="21">
        <v>21.9</v>
      </c>
      <c r="O1285" s="21">
        <f t="shared" si="317"/>
        <v>10.95</v>
      </c>
      <c r="P1285" s="21">
        <f t="shared" si="318"/>
        <v>32.849999999999994</v>
      </c>
      <c r="Q1285" s="21">
        <f t="shared" si="319"/>
        <v>1284.3</v>
      </c>
      <c r="S1285" s="21">
        <f t="shared" si="320"/>
        <v>1317.15</v>
      </c>
      <c r="T1285" s="19">
        <v>40</v>
      </c>
      <c r="U1285" s="19">
        <f t="shared" si="321"/>
        <v>-10</v>
      </c>
      <c r="V1285" s="22">
        <f t="shared" si="322"/>
        <v>-120</v>
      </c>
      <c r="W1285" s="5">
        <f t="shared" si="311"/>
        <v>361</v>
      </c>
      <c r="X1285" s="21">
        <f t="shared" si="312"/>
        <v>3.6486149584487535</v>
      </c>
      <c r="Y1285" s="21">
        <f t="shared" si="313"/>
        <v>43.783379501385042</v>
      </c>
      <c r="Z1285" s="21">
        <f t="shared" si="314"/>
        <v>1273.366620498615</v>
      </c>
      <c r="AA1285" s="21">
        <f t="shared" si="315"/>
        <v>-10.933379501384934</v>
      </c>
      <c r="AC1285" s="5">
        <v>43.783379501385042</v>
      </c>
      <c r="AD1285" s="5">
        <v>0</v>
      </c>
      <c r="AE1285" s="5">
        <f t="shared" ref="AE1285:AE1348" si="323">+AC1285+AD1285</f>
        <v>43.783379501385042</v>
      </c>
    </row>
    <row r="1286" spans="1:31" ht="12.75" customHeight="1" x14ac:dyDescent="0.35">
      <c r="A1286" s="17" t="s">
        <v>3054</v>
      </c>
      <c r="B1286" s="17" t="s">
        <v>3055</v>
      </c>
      <c r="C1286" s="17" t="s">
        <v>2645</v>
      </c>
      <c r="D1286" s="18">
        <v>40969</v>
      </c>
      <c r="E1286" s="17" t="s">
        <v>118</v>
      </c>
      <c r="F1286" s="19">
        <v>50</v>
      </c>
      <c r="G1286" s="17">
        <v>39</v>
      </c>
      <c r="H1286" s="17">
        <v>6</v>
      </c>
      <c r="I1286" s="20">
        <f t="shared" si="316"/>
        <v>474</v>
      </c>
      <c r="J1286" s="21">
        <v>1545.87</v>
      </c>
      <c r="K1286" s="18">
        <v>44804</v>
      </c>
      <c r="L1286" s="21">
        <v>324.67</v>
      </c>
      <c r="M1286" s="21">
        <v>1221.2</v>
      </c>
      <c r="N1286" s="21">
        <v>20.61</v>
      </c>
      <c r="O1286" s="21">
        <f t="shared" si="317"/>
        <v>10.305</v>
      </c>
      <c r="P1286" s="21">
        <f t="shared" si="318"/>
        <v>30.914999999999999</v>
      </c>
      <c r="Q1286" s="21">
        <f t="shared" si="319"/>
        <v>1210.895</v>
      </c>
      <c r="S1286" s="21">
        <f t="shared" si="320"/>
        <v>1241.81</v>
      </c>
      <c r="T1286" s="19">
        <v>40</v>
      </c>
      <c r="U1286" s="19">
        <f t="shared" si="321"/>
        <v>-10</v>
      </c>
      <c r="V1286" s="22">
        <f t="shared" si="322"/>
        <v>-120</v>
      </c>
      <c r="W1286" s="5">
        <f t="shared" si="311"/>
        <v>362</v>
      </c>
      <c r="X1286" s="21">
        <f t="shared" si="312"/>
        <v>3.430414364640884</v>
      </c>
      <c r="Y1286" s="21">
        <f t="shared" si="313"/>
        <v>41.16497237569061</v>
      </c>
      <c r="Z1286" s="21">
        <f t="shared" si="314"/>
        <v>1200.6450276243093</v>
      </c>
      <c r="AA1286" s="21">
        <f t="shared" si="315"/>
        <v>-10.249972375690731</v>
      </c>
      <c r="AC1286" s="5">
        <v>41.16497237569061</v>
      </c>
      <c r="AD1286" s="5">
        <v>0</v>
      </c>
      <c r="AE1286" s="5">
        <f t="shared" si="323"/>
        <v>41.16497237569061</v>
      </c>
    </row>
    <row r="1287" spans="1:31" ht="12.75" customHeight="1" x14ac:dyDescent="0.35">
      <c r="A1287" s="17" t="s">
        <v>3056</v>
      </c>
      <c r="B1287" s="17" t="s">
        <v>3057</v>
      </c>
      <c r="C1287" s="17" t="s">
        <v>2645</v>
      </c>
      <c r="D1287" s="18">
        <v>41000</v>
      </c>
      <c r="E1287" s="17" t="s">
        <v>118</v>
      </c>
      <c r="F1287" s="19">
        <v>50</v>
      </c>
      <c r="G1287" s="17">
        <v>39</v>
      </c>
      <c r="H1287" s="17">
        <v>7</v>
      </c>
      <c r="I1287" s="20">
        <f t="shared" si="316"/>
        <v>475</v>
      </c>
      <c r="J1287" s="21">
        <v>1490.65</v>
      </c>
      <c r="K1287" s="18">
        <v>44804</v>
      </c>
      <c r="L1287" s="21">
        <v>310.52</v>
      </c>
      <c r="M1287" s="21">
        <v>1180.1300000000001</v>
      </c>
      <c r="N1287" s="21">
        <v>19.87</v>
      </c>
      <c r="O1287" s="21">
        <f t="shared" si="317"/>
        <v>9.9350000000000005</v>
      </c>
      <c r="P1287" s="21">
        <f t="shared" si="318"/>
        <v>29.805</v>
      </c>
      <c r="Q1287" s="21">
        <f t="shared" si="319"/>
        <v>1170.1950000000002</v>
      </c>
      <c r="S1287" s="21">
        <f t="shared" si="320"/>
        <v>1200</v>
      </c>
      <c r="T1287" s="19">
        <v>40</v>
      </c>
      <c r="U1287" s="19">
        <f t="shared" si="321"/>
        <v>-10</v>
      </c>
      <c r="V1287" s="22">
        <f t="shared" si="322"/>
        <v>-120</v>
      </c>
      <c r="W1287" s="5">
        <f t="shared" si="311"/>
        <v>363</v>
      </c>
      <c r="X1287" s="21">
        <f t="shared" si="312"/>
        <v>3.3057851239669422</v>
      </c>
      <c r="Y1287" s="21">
        <f t="shared" si="313"/>
        <v>39.669421487603309</v>
      </c>
      <c r="Z1287" s="21">
        <f t="shared" si="314"/>
        <v>1160.3305785123966</v>
      </c>
      <c r="AA1287" s="21">
        <f t="shared" si="315"/>
        <v>-9.8644214876035221</v>
      </c>
      <c r="AC1287" s="5">
        <v>39.669421487603309</v>
      </c>
      <c r="AD1287" s="5">
        <v>0</v>
      </c>
      <c r="AE1287" s="5">
        <f t="shared" si="323"/>
        <v>39.669421487603309</v>
      </c>
    </row>
    <row r="1288" spans="1:31" ht="12.75" customHeight="1" x14ac:dyDescent="0.35">
      <c r="A1288" s="17" t="s">
        <v>3058</v>
      </c>
      <c r="B1288" s="17" t="s">
        <v>3059</v>
      </c>
      <c r="C1288" s="17" t="s">
        <v>3060</v>
      </c>
      <c r="D1288" s="18">
        <v>41000</v>
      </c>
      <c r="E1288" s="17" t="s">
        <v>118</v>
      </c>
      <c r="F1288" s="19">
        <v>50</v>
      </c>
      <c r="G1288" s="17">
        <v>39</v>
      </c>
      <c r="H1288" s="17">
        <v>7</v>
      </c>
      <c r="I1288" s="20">
        <f t="shared" si="316"/>
        <v>475</v>
      </c>
      <c r="J1288" s="21">
        <v>1578.5</v>
      </c>
      <c r="K1288" s="18">
        <v>44804</v>
      </c>
      <c r="L1288" s="21">
        <v>328.85</v>
      </c>
      <c r="M1288" s="21">
        <v>1249.6500000000001</v>
      </c>
      <c r="N1288" s="21">
        <v>21.04</v>
      </c>
      <c r="O1288" s="21">
        <f t="shared" si="317"/>
        <v>10.52</v>
      </c>
      <c r="P1288" s="21">
        <f t="shared" si="318"/>
        <v>31.56</v>
      </c>
      <c r="Q1288" s="21">
        <f t="shared" si="319"/>
        <v>1239.1300000000001</v>
      </c>
      <c r="S1288" s="21">
        <f t="shared" si="320"/>
        <v>1270.69</v>
      </c>
      <c r="T1288" s="19">
        <v>40</v>
      </c>
      <c r="U1288" s="19">
        <f t="shared" si="321"/>
        <v>-10</v>
      </c>
      <c r="V1288" s="22">
        <f t="shared" si="322"/>
        <v>-120</v>
      </c>
      <c r="W1288" s="5">
        <f t="shared" si="311"/>
        <v>363</v>
      </c>
      <c r="X1288" s="21">
        <f t="shared" si="312"/>
        <v>3.5005234159779617</v>
      </c>
      <c r="Y1288" s="21">
        <f t="shared" si="313"/>
        <v>42.006280991735537</v>
      </c>
      <c r="Z1288" s="21">
        <f t="shared" si="314"/>
        <v>1228.6837190082645</v>
      </c>
      <c r="AA1288" s="21">
        <f t="shared" si="315"/>
        <v>-10.446280991735648</v>
      </c>
      <c r="AC1288" s="5">
        <v>42.006280991735537</v>
      </c>
      <c r="AD1288" s="5">
        <v>0</v>
      </c>
      <c r="AE1288" s="5">
        <f t="shared" si="323"/>
        <v>42.006280991735537</v>
      </c>
    </row>
    <row r="1289" spans="1:31" ht="12.75" customHeight="1" x14ac:dyDescent="0.35">
      <c r="A1289" s="17" t="s">
        <v>3061</v>
      </c>
      <c r="B1289" s="17" t="s">
        <v>3062</v>
      </c>
      <c r="C1289" s="17" t="s">
        <v>2645</v>
      </c>
      <c r="D1289" s="18">
        <v>41030</v>
      </c>
      <c r="E1289" s="17" t="s">
        <v>118</v>
      </c>
      <c r="F1289" s="19">
        <v>50</v>
      </c>
      <c r="G1289" s="17">
        <v>39</v>
      </c>
      <c r="H1289" s="17">
        <v>8</v>
      </c>
      <c r="I1289" s="20">
        <f t="shared" si="316"/>
        <v>476</v>
      </c>
      <c r="J1289" s="21">
        <v>548.54999999999995</v>
      </c>
      <c r="K1289" s="18">
        <v>44804</v>
      </c>
      <c r="L1289" s="21">
        <v>113.35</v>
      </c>
      <c r="M1289" s="21">
        <v>435.2</v>
      </c>
      <c r="N1289" s="21">
        <v>7.31</v>
      </c>
      <c r="O1289" s="21">
        <f t="shared" si="317"/>
        <v>3.6549999999999998</v>
      </c>
      <c r="P1289" s="21">
        <f t="shared" si="318"/>
        <v>10.965</v>
      </c>
      <c r="Q1289" s="21">
        <f t="shared" si="319"/>
        <v>431.54500000000002</v>
      </c>
      <c r="S1289" s="21">
        <f t="shared" si="320"/>
        <v>442.51</v>
      </c>
      <c r="T1289" s="19">
        <v>40</v>
      </c>
      <c r="U1289" s="19">
        <f t="shared" si="321"/>
        <v>-10</v>
      </c>
      <c r="V1289" s="22">
        <f t="shared" si="322"/>
        <v>-120</v>
      </c>
      <c r="W1289" s="5">
        <f t="shared" ref="W1289:W1352" si="324">+I1289+8+V1289</f>
        <v>364</v>
      </c>
      <c r="X1289" s="21">
        <f t="shared" si="312"/>
        <v>1.2156868131868133</v>
      </c>
      <c r="Y1289" s="21">
        <f t="shared" si="313"/>
        <v>14.588241758241759</v>
      </c>
      <c r="Z1289" s="21">
        <f t="shared" si="314"/>
        <v>427.92175824175825</v>
      </c>
      <c r="AA1289" s="21">
        <f t="shared" si="315"/>
        <v>-3.6232417582417611</v>
      </c>
      <c r="AC1289" s="5">
        <v>14.588241758241759</v>
      </c>
      <c r="AD1289" s="5">
        <v>0</v>
      </c>
      <c r="AE1289" s="5">
        <f t="shared" si="323"/>
        <v>14.588241758241759</v>
      </c>
    </row>
    <row r="1290" spans="1:31" ht="12.75" customHeight="1" x14ac:dyDescent="0.35">
      <c r="A1290" s="17" t="s">
        <v>3063</v>
      </c>
      <c r="B1290" s="17" t="s">
        <v>3064</v>
      </c>
      <c r="C1290" s="17" t="s">
        <v>2711</v>
      </c>
      <c r="D1290" s="18">
        <v>41061</v>
      </c>
      <c r="E1290" s="17" t="s">
        <v>118</v>
      </c>
      <c r="F1290" s="19">
        <v>50</v>
      </c>
      <c r="G1290" s="17">
        <v>39</v>
      </c>
      <c r="H1290" s="17">
        <v>9</v>
      </c>
      <c r="I1290" s="20">
        <f t="shared" si="316"/>
        <v>477</v>
      </c>
      <c r="J1290" s="21">
        <v>304.29000000000002</v>
      </c>
      <c r="K1290" s="18">
        <v>44804</v>
      </c>
      <c r="L1290" s="21">
        <v>62.43</v>
      </c>
      <c r="M1290" s="21">
        <v>241.86</v>
      </c>
      <c r="N1290" s="21">
        <v>4.0599999999999996</v>
      </c>
      <c r="O1290" s="21">
        <f t="shared" si="317"/>
        <v>2.0299999999999998</v>
      </c>
      <c r="P1290" s="21">
        <f t="shared" si="318"/>
        <v>6.09</v>
      </c>
      <c r="Q1290" s="21">
        <f t="shared" si="319"/>
        <v>239.83</v>
      </c>
      <c r="S1290" s="21">
        <f t="shared" si="320"/>
        <v>245.92000000000002</v>
      </c>
      <c r="T1290" s="19">
        <v>40</v>
      </c>
      <c r="U1290" s="19">
        <f t="shared" si="321"/>
        <v>-10</v>
      </c>
      <c r="V1290" s="22">
        <f t="shared" si="322"/>
        <v>-120</v>
      </c>
      <c r="W1290" s="5">
        <f t="shared" si="324"/>
        <v>365</v>
      </c>
      <c r="X1290" s="21">
        <f t="shared" si="312"/>
        <v>0.67375342465753429</v>
      </c>
      <c r="Y1290" s="21">
        <f t="shared" si="313"/>
        <v>8.0850410958904106</v>
      </c>
      <c r="Z1290" s="21">
        <f t="shared" si="314"/>
        <v>237.83495890410961</v>
      </c>
      <c r="AA1290" s="21">
        <f t="shared" si="315"/>
        <v>-1.9950410958904001</v>
      </c>
      <c r="AC1290" s="5">
        <v>8.0850410958904106</v>
      </c>
      <c r="AD1290" s="5">
        <v>0</v>
      </c>
      <c r="AE1290" s="5">
        <f t="shared" si="323"/>
        <v>8.0850410958904106</v>
      </c>
    </row>
    <row r="1291" spans="1:31" ht="12.75" customHeight="1" x14ac:dyDescent="0.35">
      <c r="A1291" s="17" t="s">
        <v>3065</v>
      </c>
      <c r="B1291" s="17" t="s">
        <v>3066</v>
      </c>
      <c r="C1291" s="17" t="s">
        <v>2645</v>
      </c>
      <c r="D1291" s="18">
        <v>41091</v>
      </c>
      <c r="E1291" s="17" t="s">
        <v>118</v>
      </c>
      <c r="F1291" s="19">
        <v>50</v>
      </c>
      <c r="G1291" s="17">
        <v>39</v>
      </c>
      <c r="H1291" s="17">
        <v>10</v>
      </c>
      <c r="I1291" s="20">
        <f t="shared" si="316"/>
        <v>478</v>
      </c>
      <c r="J1291" s="21">
        <v>875.2</v>
      </c>
      <c r="K1291" s="18">
        <v>44804</v>
      </c>
      <c r="L1291" s="21">
        <v>177.92</v>
      </c>
      <c r="M1291" s="21">
        <v>697.28</v>
      </c>
      <c r="N1291" s="21">
        <v>11.66</v>
      </c>
      <c r="O1291" s="21">
        <f t="shared" si="317"/>
        <v>5.83</v>
      </c>
      <c r="P1291" s="21">
        <f t="shared" si="318"/>
        <v>17.490000000000002</v>
      </c>
      <c r="Q1291" s="21">
        <f t="shared" si="319"/>
        <v>691.44999999999993</v>
      </c>
      <c r="S1291" s="21">
        <f t="shared" si="320"/>
        <v>708.93999999999994</v>
      </c>
      <c r="T1291" s="19">
        <v>40</v>
      </c>
      <c r="U1291" s="19">
        <f t="shared" si="321"/>
        <v>-10</v>
      </c>
      <c r="V1291" s="22">
        <f t="shared" si="322"/>
        <v>-120</v>
      </c>
      <c r="W1291" s="5">
        <f t="shared" si="324"/>
        <v>366</v>
      </c>
      <c r="X1291" s="21">
        <f t="shared" si="312"/>
        <v>1.9369945355191256</v>
      </c>
      <c r="Y1291" s="21">
        <f t="shared" si="313"/>
        <v>23.243934426229508</v>
      </c>
      <c r="Z1291" s="21">
        <f t="shared" si="314"/>
        <v>685.6960655737704</v>
      </c>
      <c r="AA1291" s="21">
        <f t="shared" si="315"/>
        <v>-5.7539344262295344</v>
      </c>
      <c r="AC1291" s="5">
        <v>23.243934426229508</v>
      </c>
      <c r="AD1291" s="5">
        <v>0</v>
      </c>
      <c r="AE1291" s="5">
        <f t="shared" si="323"/>
        <v>23.243934426229508</v>
      </c>
    </row>
    <row r="1292" spans="1:31" ht="12.75" customHeight="1" x14ac:dyDescent="0.35">
      <c r="A1292" s="17" t="s">
        <v>3067</v>
      </c>
      <c r="B1292" s="17" t="s">
        <v>3068</v>
      </c>
      <c r="C1292" s="17" t="s">
        <v>2645</v>
      </c>
      <c r="D1292" s="18">
        <v>41122</v>
      </c>
      <c r="E1292" s="17" t="s">
        <v>118</v>
      </c>
      <c r="F1292" s="19">
        <v>50</v>
      </c>
      <c r="G1292" s="17">
        <v>39</v>
      </c>
      <c r="H1292" s="17">
        <v>11</v>
      </c>
      <c r="I1292" s="20">
        <f t="shared" si="316"/>
        <v>479</v>
      </c>
      <c r="J1292" s="21">
        <v>848.18</v>
      </c>
      <c r="K1292" s="18">
        <v>44804</v>
      </c>
      <c r="L1292" s="21">
        <v>171.01</v>
      </c>
      <c r="M1292" s="21">
        <v>677.17</v>
      </c>
      <c r="N1292" s="21">
        <v>11.3</v>
      </c>
      <c r="O1292" s="21">
        <f t="shared" si="317"/>
        <v>5.65</v>
      </c>
      <c r="P1292" s="21">
        <f t="shared" si="318"/>
        <v>16.950000000000003</v>
      </c>
      <c r="Q1292" s="21">
        <f t="shared" si="319"/>
        <v>671.52</v>
      </c>
      <c r="S1292" s="21">
        <f t="shared" si="320"/>
        <v>688.46999999999991</v>
      </c>
      <c r="T1292" s="19">
        <v>40</v>
      </c>
      <c r="U1292" s="19">
        <f t="shared" si="321"/>
        <v>-10</v>
      </c>
      <c r="V1292" s="22">
        <f t="shared" si="322"/>
        <v>-120</v>
      </c>
      <c r="W1292" s="5">
        <f t="shared" si="324"/>
        <v>367</v>
      </c>
      <c r="X1292" s="21">
        <f t="shared" si="312"/>
        <v>1.8759400544959126</v>
      </c>
      <c r="Y1292" s="21">
        <f t="shared" si="313"/>
        <v>22.511280653950951</v>
      </c>
      <c r="Z1292" s="21">
        <f t="shared" si="314"/>
        <v>665.95871934604895</v>
      </c>
      <c r="AA1292" s="21">
        <f t="shared" si="315"/>
        <v>-5.5612806539510302</v>
      </c>
      <c r="AC1292" s="5">
        <v>22.511280653950951</v>
      </c>
      <c r="AD1292" s="5">
        <v>0</v>
      </c>
      <c r="AE1292" s="5">
        <f t="shared" si="323"/>
        <v>22.511280653950951</v>
      </c>
    </row>
    <row r="1293" spans="1:31" ht="12.75" customHeight="1" x14ac:dyDescent="0.35">
      <c r="A1293" s="17" t="s">
        <v>3069</v>
      </c>
      <c r="B1293" s="17" t="s">
        <v>3070</v>
      </c>
      <c r="C1293" s="17" t="s">
        <v>2665</v>
      </c>
      <c r="D1293" s="18">
        <v>41122</v>
      </c>
      <c r="E1293" s="17" t="s">
        <v>118</v>
      </c>
      <c r="F1293" s="19">
        <v>50</v>
      </c>
      <c r="G1293" s="17">
        <v>39</v>
      </c>
      <c r="H1293" s="17">
        <v>11</v>
      </c>
      <c r="I1293" s="20">
        <f t="shared" si="316"/>
        <v>479</v>
      </c>
      <c r="J1293" s="21">
        <v>363.07</v>
      </c>
      <c r="K1293" s="18">
        <v>44804</v>
      </c>
      <c r="L1293" s="21">
        <v>73.22</v>
      </c>
      <c r="M1293" s="21">
        <v>289.85000000000002</v>
      </c>
      <c r="N1293" s="21">
        <v>4.84</v>
      </c>
      <c r="O1293" s="21">
        <f t="shared" si="317"/>
        <v>2.42</v>
      </c>
      <c r="P1293" s="21">
        <f t="shared" si="318"/>
        <v>7.26</v>
      </c>
      <c r="Q1293" s="21">
        <f t="shared" si="319"/>
        <v>287.43</v>
      </c>
      <c r="S1293" s="21">
        <f t="shared" si="320"/>
        <v>294.69</v>
      </c>
      <c r="T1293" s="19">
        <v>40</v>
      </c>
      <c r="U1293" s="19">
        <f t="shared" si="321"/>
        <v>-10</v>
      </c>
      <c r="V1293" s="22">
        <f t="shared" si="322"/>
        <v>-120</v>
      </c>
      <c r="W1293" s="5">
        <f t="shared" si="324"/>
        <v>367</v>
      </c>
      <c r="X1293" s="21">
        <f t="shared" si="312"/>
        <v>0.80297002724795641</v>
      </c>
      <c r="Y1293" s="21">
        <f t="shared" si="313"/>
        <v>9.6356403269754765</v>
      </c>
      <c r="Z1293" s="21">
        <f t="shared" si="314"/>
        <v>285.05435967302452</v>
      </c>
      <c r="AA1293" s="21">
        <f t="shared" si="315"/>
        <v>-2.3756403269754856</v>
      </c>
      <c r="AC1293" s="5">
        <v>9.6356403269754765</v>
      </c>
      <c r="AD1293" s="5">
        <v>0</v>
      </c>
      <c r="AE1293" s="5">
        <f t="shared" si="323"/>
        <v>9.6356403269754765</v>
      </c>
    </row>
    <row r="1294" spans="1:31" ht="12.75" customHeight="1" x14ac:dyDescent="0.35">
      <c r="A1294" s="17" t="s">
        <v>3071</v>
      </c>
      <c r="B1294" s="17" t="s">
        <v>3072</v>
      </c>
      <c r="C1294" s="17" t="s">
        <v>2645</v>
      </c>
      <c r="D1294" s="18">
        <v>41153</v>
      </c>
      <c r="E1294" s="17" t="s">
        <v>118</v>
      </c>
      <c r="F1294" s="19">
        <v>50</v>
      </c>
      <c r="G1294" s="17">
        <v>40</v>
      </c>
      <c r="H1294" s="17">
        <v>0</v>
      </c>
      <c r="I1294" s="20">
        <f t="shared" si="316"/>
        <v>480</v>
      </c>
      <c r="J1294" s="21">
        <v>2724</v>
      </c>
      <c r="K1294" s="18">
        <v>44804</v>
      </c>
      <c r="L1294" s="21">
        <v>544.79999999999995</v>
      </c>
      <c r="M1294" s="21">
        <v>2179.1999999999998</v>
      </c>
      <c r="N1294" s="21">
        <v>36.32</v>
      </c>
      <c r="O1294" s="21">
        <f t="shared" si="317"/>
        <v>18.16</v>
      </c>
      <c r="P1294" s="21">
        <f t="shared" si="318"/>
        <v>54.480000000000004</v>
      </c>
      <c r="Q1294" s="21">
        <f t="shared" si="319"/>
        <v>2161.04</v>
      </c>
      <c r="S1294" s="21">
        <f t="shared" si="320"/>
        <v>2215.52</v>
      </c>
      <c r="T1294" s="19">
        <v>40</v>
      </c>
      <c r="U1294" s="19">
        <f t="shared" si="321"/>
        <v>-10</v>
      </c>
      <c r="V1294" s="22">
        <f t="shared" si="322"/>
        <v>-120</v>
      </c>
      <c r="W1294" s="5">
        <f t="shared" si="324"/>
        <v>368</v>
      </c>
      <c r="X1294" s="21">
        <f t="shared" si="312"/>
        <v>6.0204347826086959</v>
      </c>
      <c r="Y1294" s="21">
        <f t="shared" si="313"/>
        <v>72.245217391304351</v>
      </c>
      <c r="Z1294" s="21">
        <f t="shared" si="314"/>
        <v>2143.2747826086957</v>
      </c>
      <c r="AA1294" s="21">
        <f t="shared" si="315"/>
        <v>-17.765217391304304</v>
      </c>
      <c r="AC1294" s="5">
        <v>72.245217391304351</v>
      </c>
      <c r="AD1294" s="5">
        <v>0</v>
      </c>
      <c r="AE1294" s="5">
        <f t="shared" si="323"/>
        <v>72.245217391304351</v>
      </c>
    </row>
    <row r="1295" spans="1:31" ht="12.75" customHeight="1" x14ac:dyDescent="0.35">
      <c r="A1295" s="17" t="s">
        <v>3073</v>
      </c>
      <c r="B1295" s="17" t="s">
        <v>3074</v>
      </c>
      <c r="C1295" s="17" t="s">
        <v>2665</v>
      </c>
      <c r="D1295" s="18">
        <v>41153</v>
      </c>
      <c r="E1295" s="17" t="s">
        <v>118</v>
      </c>
      <c r="F1295" s="19">
        <v>50</v>
      </c>
      <c r="G1295" s="17">
        <v>40</v>
      </c>
      <c r="H1295" s="17">
        <v>0</v>
      </c>
      <c r="I1295" s="20">
        <f t="shared" si="316"/>
        <v>480</v>
      </c>
      <c r="J1295" s="21">
        <v>320.36</v>
      </c>
      <c r="K1295" s="18">
        <v>44804</v>
      </c>
      <c r="L1295" s="21">
        <v>64.099999999999994</v>
      </c>
      <c r="M1295" s="21">
        <v>256.26</v>
      </c>
      <c r="N1295" s="21">
        <v>4.2699999999999996</v>
      </c>
      <c r="O1295" s="21">
        <f t="shared" si="317"/>
        <v>2.1349999999999998</v>
      </c>
      <c r="P1295" s="21">
        <f t="shared" si="318"/>
        <v>6.4049999999999994</v>
      </c>
      <c r="Q1295" s="21">
        <f t="shared" si="319"/>
        <v>254.125</v>
      </c>
      <c r="S1295" s="21">
        <f t="shared" si="320"/>
        <v>260.52999999999997</v>
      </c>
      <c r="T1295" s="19">
        <v>40</v>
      </c>
      <c r="U1295" s="19">
        <f t="shared" si="321"/>
        <v>-10</v>
      </c>
      <c r="V1295" s="22">
        <f t="shared" si="322"/>
        <v>-120</v>
      </c>
      <c r="W1295" s="5">
        <f t="shared" si="324"/>
        <v>368</v>
      </c>
      <c r="X1295" s="21">
        <f t="shared" si="312"/>
        <v>0.7079619565217391</v>
      </c>
      <c r="Y1295" s="21">
        <f t="shared" si="313"/>
        <v>8.4955434782608688</v>
      </c>
      <c r="Z1295" s="21">
        <f t="shared" si="314"/>
        <v>252.03445652173912</v>
      </c>
      <c r="AA1295" s="21">
        <f t="shared" si="315"/>
        <v>-2.0905434782608836</v>
      </c>
      <c r="AC1295" s="5">
        <v>8.4955434782608688</v>
      </c>
      <c r="AD1295" s="5">
        <v>0</v>
      </c>
      <c r="AE1295" s="5">
        <f t="shared" si="323"/>
        <v>8.4955434782608688</v>
      </c>
    </row>
    <row r="1296" spans="1:31" ht="12.75" customHeight="1" x14ac:dyDescent="0.35">
      <c r="A1296" s="17" t="s">
        <v>3075</v>
      </c>
      <c r="B1296" s="17" t="s">
        <v>3076</v>
      </c>
      <c r="C1296" s="17" t="s">
        <v>3077</v>
      </c>
      <c r="D1296" s="18">
        <v>41183</v>
      </c>
      <c r="E1296" s="17" t="s">
        <v>118</v>
      </c>
      <c r="F1296" s="19">
        <v>50</v>
      </c>
      <c r="G1296" s="17">
        <v>40</v>
      </c>
      <c r="H1296" s="17">
        <v>1</v>
      </c>
      <c r="I1296" s="20">
        <f t="shared" si="316"/>
        <v>481</v>
      </c>
      <c r="J1296" s="21">
        <v>843.96</v>
      </c>
      <c r="K1296" s="18">
        <v>44804</v>
      </c>
      <c r="L1296" s="21">
        <v>167.4</v>
      </c>
      <c r="M1296" s="21">
        <v>676.56</v>
      </c>
      <c r="N1296" s="21">
        <v>11.25</v>
      </c>
      <c r="O1296" s="21">
        <f t="shared" si="317"/>
        <v>5.625</v>
      </c>
      <c r="P1296" s="21">
        <f t="shared" si="318"/>
        <v>16.875</v>
      </c>
      <c r="Q1296" s="21">
        <f t="shared" si="319"/>
        <v>670.93499999999995</v>
      </c>
      <c r="S1296" s="21">
        <f t="shared" si="320"/>
        <v>687.81</v>
      </c>
      <c r="T1296" s="19">
        <v>40</v>
      </c>
      <c r="U1296" s="19">
        <f t="shared" si="321"/>
        <v>-10</v>
      </c>
      <c r="V1296" s="22">
        <f t="shared" si="322"/>
        <v>-120</v>
      </c>
      <c r="W1296" s="5">
        <f t="shared" si="324"/>
        <v>369</v>
      </c>
      <c r="X1296" s="21">
        <f t="shared" si="312"/>
        <v>1.8639837398373982</v>
      </c>
      <c r="Y1296" s="21">
        <f t="shared" si="313"/>
        <v>22.36780487804878</v>
      </c>
      <c r="Z1296" s="21">
        <f t="shared" si="314"/>
        <v>665.44219512195116</v>
      </c>
      <c r="AA1296" s="21">
        <f t="shared" si="315"/>
        <v>-5.492804878048787</v>
      </c>
      <c r="AC1296" s="5">
        <v>22.36780487804878</v>
      </c>
      <c r="AD1296" s="5">
        <v>0</v>
      </c>
      <c r="AE1296" s="5">
        <f t="shared" si="323"/>
        <v>22.36780487804878</v>
      </c>
    </row>
    <row r="1297" spans="1:31" ht="12.75" customHeight="1" x14ac:dyDescent="0.35">
      <c r="A1297" s="17" t="s">
        <v>3078</v>
      </c>
      <c r="B1297" s="17" t="s">
        <v>3079</v>
      </c>
      <c r="C1297" s="17" t="s">
        <v>2645</v>
      </c>
      <c r="D1297" s="18">
        <v>41183</v>
      </c>
      <c r="E1297" s="17" t="s">
        <v>118</v>
      </c>
      <c r="F1297" s="19">
        <v>50</v>
      </c>
      <c r="G1297" s="17">
        <v>40</v>
      </c>
      <c r="H1297" s="17">
        <v>1</v>
      </c>
      <c r="I1297" s="20">
        <f t="shared" si="316"/>
        <v>481</v>
      </c>
      <c r="J1297" s="21">
        <v>795.7</v>
      </c>
      <c r="K1297" s="18">
        <v>44804</v>
      </c>
      <c r="L1297" s="21">
        <v>157.78</v>
      </c>
      <c r="M1297" s="21">
        <v>637.91999999999996</v>
      </c>
      <c r="N1297" s="21">
        <v>10.6</v>
      </c>
      <c r="O1297" s="21">
        <f t="shared" si="317"/>
        <v>5.3</v>
      </c>
      <c r="P1297" s="21">
        <f t="shared" si="318"/>
        <v>15.899999999999999</v>
      </c>
      <c r="Q1297" s="21">
        <f t="shared" si="319"/>
        <v>632.62</v>
      </c>
      <c r="S1297" s="21">
        <f t="shared" si="320"/>
        <v>648.52</v>
      </c>
      <c r="T1297" s="19">
        <v>40</v>
      </c>
      <c r="U1297" s="19">
        <f t="shared" si="321"/>
        <v>-10</v>
      </c>
      <c r="V1297" s="22">
        <f t="shared" si="322"/>
        <v>-120</v>
      </c>
      <c r="W1297" s="5">
        <f t="shared" si="324"/>
        <v>369</v>
      </c>
      <c r="X1297" s="21">
        <f t="shared" si="312"/>
        <v>1.7575067750677507</v>
      </c>
      <c r="Y1297" s="21">
        <f t="shared" si="313"/>
        <v>21.090081300813008</v>
      </c>
      <c r="Z1297" s="21">
        <f t="shared" si="314"/>
        <v>627.42991869918694</v>
      </c>
      <c r="AA1297" s="21">
        <f t="shared" si="315"/>
        <v>-5.1900813008130626</v>
      </c>
      <c r="AC1297" s="5">
        <v>21.090081300813008</v>
      </c>
      <c r="AD1297" s="5">
        <v>0</v>
      </c>
      <c r="AE1297" s="5">
        <f t="shared" si="323"/>
        <v>21.090081300813008</v>
      </c>
    </row>
    <row r="1298" spans="1:31" ht="12.75" customHeight="1" x14ac:dyDescent="0.35">
      <c r="A1298" s="17" t="s">
        <v>3080</v>
      </c>
      <c r="B1298" s="17" t="s">
        <v>3081</v>
      </c>
      <c r="C1298" s="17" t="s">
        <v>2645</v>
      </c>
      <c r="D1298" s="18">
        <v>41214</v>
      </c>
      <c r="E1298" s="17" t="s">
        <v>118</v>
      </c>
      <c r="F1298" s="19">
        <v>50</v>
      </c>
      <c r="G1298" s="17">
        <v>40</v>
      </c>
      <c r="H1298" s="17">
        <v>2</v>
      </c>
      <c r="I1298" s="20">
        <f t="shared" si="316"/>
        <v>482</v>
      </c>
      <c r="J1298" s="21">
        <v>1258.0999999999999</v>
      </c>
      <c r="K1298" s="18">
        <v>44804</v>
      </c>
      <c r="L1298" s="21">
        <v>247.41</v>
      </c>
      <c r="M1298" s="21">
        <v>1010.69</v>
      </c>
      <c r="N1298" s="21">
        <v>16.77</v>
      </c>
      <c r="O1298" s="21">
        <f t="shared" si="317"/>
        <v>8.3849999999999998</v>
      </c>
      <c r="P1298" s="21">
        <f t="shared" si="318"/>
        <v>25.155000000000001</v>
      </c>
      <c r="Q1298" s="21">
        <f t="shared" si="319"/>
        <v>1002.3050000000001</v>
      </c>
      <c r="S1298" s="21">
        <f t="shared" si="320"/>
        <v>1027.46</v>
      </c>
      <c r="T1298" s="19">
        <v>40</v>
      </c>
      <c r="U1298" s="19">
        <f t="shared" si="321"/>
        <v>-10</v>
      </c>
      <c r="V1298" s="22">
        <f t="shared" si="322"/>
        <v>-120</v>
      </c>
      <c r="W1298" s="5">
        <f t="shared" si="324"/>
        <v>370</v>
      </c>
      <c r="X1298" s="21">
        <f t="shared" ref="X1298:X1361" si="325">+S1298/W1298</f>
        <v>2.776918918918919</v>
      </c>
      <c r="Y1298" s="21">
        <f t="shared" ref="Y1298:Y1361" si="326">+X1298*12</f>
        <v>33.323027027027024</v>
      </c>
      <c r="Z1298" s="21">
        <f t="shared" ref="Z1298:Z1361" si="327">+S1298-Y1298</f>
        <v>994.13697297297301</v>
      </c>
      <c r="AA1298" s="21">
        <f t="shared" ref="AA1298:AA1361" si="328">+Z1298-Q1298</f>
        <v>-8.1680270270270512</v>
      </c>
      <c r="AC1298" s="5">
        <v>33.323027027027024</v>
      </c>
      <c r="AD1298" s="5">
        <v>0</v>
      </c>
      <c r="AE1298" s="5">
        <f t="shared" si="323"/>
        <v>33.323027027027024</v>
      </c>
    </row>
    <row r="1299" spans="1:31" ht="12.75" customHeight="1" x14ac:dyDescent="0.35">
      <c r="A1299" s="17" t="s">
        <v>3082</v>
      </c>
      <c r="B1299" s="17" t="s">
        <v>3083</v>
      </c>
      <c r="C1299" s="17" t="s">
        <v>2645</v>
      </c>
      <c r="D1299" s="18">
        <v>41244</v>
      </c>
      <c r="E1299" s="17" t="s">
        <v>118</v>
      </c>
      <c r="F1299" s="19">
        <v>50</v>
      </c>
      <c r="G1299" s="17">
        <v>40</v>
      </c>
      <c r="H1299" s="17">
        <v>3</v>
      </c>
      <c r="I1299" s="20">
        <f t="shared" si="316"/>
        <v>483</v>
      </c>
      <c r="J1299" s="21">
        <v>674.4</v>
      </c>
      <c r="K1299" s="18">
        <v>44804</v>
      </c>
      <c r="L1299" s="21">
        <v>131.52000000000001</v>
      </c>
      <c r="M1299" s="21">
        <v>542.88</v>
      </c>
      <c r="N1299" s="21">
        <v>8.99</v>
      </c>
      <c r="O1299" s="21">
        <f t="shared" si="317"/>
        <v>4.4950000000000001</v>
      </c>
      <c r="P1299" s="21">
        <f t="shared" si="318"/>
        <v>13.484999999999999</v>
      </c>
      <c r="Q1299" s="21">
        <f t="shared" si="319"/>
        <v>538.38499999999999</v>
      </c>
      <c r="S1299" s="21">
        <f t="shared" si="320"/>
        <v>551.87</v>
      </c>
      <c r="T1299" s="19">
        <v>40</v>
      </c>
      <c r="U1299" s="19">
        <f t="shared" si="321"/>
        <v>-10</v>
      </c>
      <c r="V1299" s="22">
        <f t="shared" si="322"/>
        <v>-120</v>
      </c>
      <c r="W1299" s="5">
        <f t="shared" si="324"/>
        <v>371</v>
      </c>
      <c r="X1299" s="21">
        <f t="shared" si="325"/>
        <v>1.4875202156334233</v>
      </c>
      <c r="Y1299" s="21">
        <f t="shared" si="326"/>
        <v>17.85024258760108</v>
      </c>
      <c r="Z1299" s="21">
        <f t="shared" si="327"/>
        <v>534.01975741239892</v>
      </c>
      <c r="AA1299" s="21">
        <f t="shared" si="328"/>
        <v>-4.3652425876010739</v>
      </c>
      <c r="AC1299" s="5">
        <v>17.85024258760108</v>
      </c>
      <c r="AD1299" s="5">
        <v>0</v>
      </c>
      <c r="AE1299" s="5">
        <f t="shared" si="323"/>
        <v>17.85024258760108</v>
      </c>
    </row>
    <row r="1300" spans="1:31" ht="12.75" customHeight="1" x14ac:dyDescent="0.35">
      <c r="A1300" s="17" t="s">
        <v>3084</v>
      </c>
      <c r="B1300" s="17" t="s">
        <v>3085</v>
      </c>
      <c r="C1300" s="17" t="s">
        <v>2039</v>
      </c>
      <c r="D1300" s="18">
        <v>41274</v>
      </c>
      <c r="E1300" s="17" t="s">
        <v>118</v>
      </c>
      <c r="F1300" s="19">
        <v>50</v>
      </c>
      <c r="G1300" s="17">
        <v>40</v>
      </c>
      <c r="H1300" s="17">
        <v>4</v>
      </c>
      <c r="I1300" s="20">
        <f t="shared" si="316"/>
        <v>484</v>
      </c>
      <c r="J1300" s="21">
        <v>-1112</v>
      </c>
      <c r="K1300" s="18">
        <v>44804</v>
      </c>
      <c r="L1300" s="21">
        <v>-1112</v>
      </c>
      <c r="M1300" s="21">
        <v>0</v>
      </c>
      <c r="N1300" s="21">
        <v>0</v>
      </c>
      <c r="O1300" s="21">
        <f t="shared" si="317"/>
        <v>0</v>
      </c>
      <c r="P1300" s="21">
        <f t="shared" si="318"/>
        <v>0</v>
      </c>
      <c r="Q1300" s="21">
        <f t="shared" si="319"/>
        <v>0</v>
      </c>
      <c r="S1300" s="21">
        <f t="shared" si="320"/>
        <v>0</v>
      </c>
      <c r="T1300" s="19">
        <v>40</v>
      </c>
      <c r="U1300" s="19">
        <f t="shared" si="321"/>
        <v>-10</v>
      </c>
      <c r="V1300" s="22">
        <f t="shared" si="322"/>
        <v>-120</v>
      </c>
      <c r="W1300" s="5">
        <f t="shared" si="324"/>
        <v>372</v>
      </c>
      <c r="X1300" s="21">
        <f t="shared" si="325"/>
        <v>0</v>
      </c>
      <c r="Y1300" s="21">
        <f t="shared" si="326"/>
        <v>0</v>
      </c>
      <c r="Z1300" s="21">
        <f t="shared" si="327"/>
        <v>0</v>
      </c>
      <c r="AA1300" s="21">
        <f t="shared" si="328"/>
        <v>0</v>
      </c>
      <c r="AC1300" s="5">
        <v>0</v>
      </c>
      <c r="AD1300" s="5">
        <v>0</v>
      </c>
      <c r="AE1300" s="5">
        <f t="shared" si="323"/>
        <v>0</v>
      </c>
    </row>
    <row r="1301" spans="1:31" ht="12.75" customHeight="1" x14ac:dyDescent="0.35">
      <c r="A1301" s="17" t="s">
        <v>3086</v>
      </c>
      <c r="B1301" s="17" t="s">
        <v>3087</v>
      </c>
      <c r="C1301" s="17" t="s">
        <v>2042</v>
      </c>
      <c r="D1301" s="18">
        <v>41274</v>
      </c>
      <c r="E1301" s="17" t="s">
        <v>118</v>
      </c>
      <c r="F1301" s="19">
        <v>50</v>
      </c>
      <c r="G1301" s="17">
        <v>40</v>
      </c>
      <c r="H1301" s="17">
        <v>4</v>
      </c>
      <c r="I1301" s="20">
        <f t="shared" si="316"/>
        <v>484</v>
      </c>
      <c r="J1301" s="21">
        <v>-122</v>
      </c>
      <c r="K1301" s="18">
        <v>44804</v>
      </c>
      <c r="L1301" s="21">
        <v>-122</v>
      </c>
      <c r="M1301" s="21">
        <v>0</v>
      </c>
      <c r="N1301" s="21">
        <v>0</v>
      </c>
      <c r="O1301" s="21">
        <f t="shared" si="317"/>
        <v>0</v>
      </c>
      <c r="P1301" s="21">
        <f t="shared" si="318"/>
        <v>0</v>
      </c>
      <c r="Q1301" s="21">
        <f t="shared" si="319"/>
        <v>0</v>
      </c>
      <c r="S1301" s="21">
        <f t="shared" si="320"/>
        <v>0</v>
      </c>
      <c r="T1301" s="19">
        <v>40</v>
      </c>
      <c r="U1301" s="19">
        <f t="shared" si="321"/>
        <v>-10</v>
      </c>
      <c r="V1301" s="22">
        <f t="shared" si="322"/>
        <v>-120</v>
      </c>
      <c r="W1301" s="5">
        <f t="shared" si="324"/>
        <v>372</v>
      </c>
      <c r="X1301" s="21">
        <f t="shared" si="325"/>
        <v>0</v>
      </c>
      <c r="Y1301" s="21">
        <f t="shared" si="326"/>
        <v>0</v>
      </c>
      <c r="Z1301" s="21">
        <f t="shared" si="327"/>
        <v>0</v>
      </c>
      <c r="AA1301" s="21">
        <f t="shared" si="328"/>
        <v>0</v>
      </c>
      <c r="AC1301" s="5">
        <v>0</v>
      </c>
      <c r="AD1301" s="5">
        <v>0</v>
      </c>
      <c r="AE1301" s="5">
        <f t="shared" si="323"/>
        <v>0</v>
      </c>
    </row>
    <row r="1302" spans="1:31" ht="12.75" customHeight="1" x14ac:dyDescent="0.35">
      <c r="A1302" s="17" t="s">
        <v>3088</v>
      </c>
      <c r="B1302" s="17" t="s">
        <v>3089</v>
      </c>
      <c r="C1302" s="17" t="s">
        <v>2045</v>
      </c>
      <c r="D1302" s="18">
        <v>41274</v>
      </c>
      <c r="E1302" s="17" t="s">
        <v>44</v>
      </c>
      <c r="F1302" s="19">
        <v>0</v>
      </c>
      <c r="G1302" s="17">
        <v>0</v>
      </c>
      <c r="H1302" s="17">
        <v>0</v>
      </c>
      <c r="I1302" s="20">
        <f t="shared" si="316"/>
        <v>0</v>
      </c>
      <c r="J1302" s="21">
        <v>823</v>
      </c>
      <c r="K1302" s="18">
        <v>44804</v>
      </c>
      <c r="L1302" s="21">
        <v>0</v>
      </c>
      <c r="M1302" s="21">
        <v>823</v>
      </c>
      <c r="N1302" s="21">
        <v>0</v>
      </c>
      <c r="O1302" s="21">
        <f t="shared" si="317"/>
        <v>0</v>
      </c>
      <c r="P1302" s="21">
        <f t="shared" si="318"/>
        <v>0</v>
      </c>
      <c r="Q1302" s="21">
        <f t="shared" si="319"/>
        <v>823</v>
      </c>
      <c r="S1302" s="21">
        <f t="shared" si="320"/>
        <v>823</v>
      </c>
      <c r="T1302" s="19">
        <v>0</v>
      </c>
      <c r="U1302" s="19">
        <f t="shared" si="321"/>
        <v>0</v>
      </c>
      <c r="V1302" s="22">
        <f t="shared" si="322"/>
        <v>0</v>
      </c>
      <c r="W1302" s="5">
        <v>0</v>
      </c>
      <c r="X1302" s="21">
        <v>0</v>
      </c>
      <c r="Y1302" s="21">
        <f t="shared" si="326"/>
        <v>0</v>
      </c>
      <c r="Z1302" s="21">
        <f t="shared" si="327"/>
        <v>823</v>
      </c>
      <c r="AA1302" s="21">
        <f t="shared" si="328"/>
        <v>0</v>
      </c>
      <c r="AC1302" s="5">
        <v>0</v>
      </c>
      <c r="AD1302" s="5">
        <v>0</v>
      </c>
      <c r="AE1302" s="5">
        <f t="shared" si="323"/>
        <v>0</v>
      </c>
    </row>
    <row r="1303" spans="1:31" ht="12.75" customHeight="1" x14ac:dyDescent="0.35">
      <c r="A1303" s="17" t="s">
        <v>3090</v>
      </c>
      <c r="B1303" s="17" t="s">
        <v>3091</v>
      </c>
      <c r="C1303" s="17" t="s">
        <v>2045</v>
      </c>
      <c r="D1303" s="18">
        <v>41274</v>
      </c>
      <c r="E1303" s="17" t="s">
        <v>118</v>
      </c>
      <c r="F1303" s="19">
        <v>50</v>
      </c>
      <c r="G1303" s="17">
        <v>40</v>
      </c>
      <c r="H1303" s="17">
        <v>4</v>
      </c>
      <c r="I1303" s="20">
        <f t="shared" si="316"/>
        <v>484</v>
      </c>
      <c r="J1303" s="21">
        <v>-823</v>
      </c>
      <c r="K1303" s="18">
        <v>44804</v>
      </c>
      <c r="L1303" s="21">
        <v>-159.11000000000001</v>
      </c>
      <c r="M1303" s="21">
        <v>-663.89</v>
      </c>
      <c r="N1303" s="21">
        <v>-10.97</v>
      </c>
      <c r="O1303" s="21">
        <f t="shared" si="317"/>
        <v>-5.4850000000000003</v>
      </c>
      <c r="P1303" s="21">
        <f t="shared" si="318"/>
        <v>-16.455000000000002</v>
      </c>
      <c r="Q1303" s="21">
        <f t="shared" si="319"/>
        <v>-658.40499999999997</v>
      </c>
      <c r="S1303" s="21">
        <f t="shared" si="320"/>
        <v>-674.86</v>
      </c>
      <c r="T1303" s="19">
        <v>40</v>
      </c>
      <c r="U1303" s="19">
        <f t="shared" si="321"/>
        <v>-10</v>
      </c>
      <c r="V1303" s="22">
        <f t="shared" si="322"/>
        <v>-120</v>
      </c>
      <c r="W1303" s="5">
        <f t="shared" si="324"/>
        <v>372</v>
      </c>
      <c r="X1303" s="21">
        <f t="shared" si="325"/>
        <v>-1.8141397849462366</v>
      </c>
      <c r="Y1303" s="21">
        <f t="shared" si="326"/>
        <v>-21.769677419354839</v>
      </c>
      <c r="Z1303" s="21">
        <f t="shared" si="327"/>
        <v>-653.09032258064519</v>
      </c>
      <c r="AA1303" s="21">
        <f t="shared" si="328"/>
        <v>5.3146774193547799</v>
      </c>
      <c r="AC1303" s="5">
        <v>-21.769677419354839</v>
      </c>
      <c r="AD1303" s="5">
        <v>0</v>
      </c>
      <c r="AE1303" s="5">
        <f t="shared" si="323"/>
        <v>-21.769677419354839</v>
      </c>
    </row>
    <row r="1304" spans="1:31" ht="12.75" customHeight="1" x14ac:dyDescent="0.35">
      <c r="A1304" s="17" t="s">
        <v>3092</v>
      </c>
      <c r="B1304" s="17" t="s">
        <v>3093</v>
      </c>
      <c r="C1304" s="17" t="s">
        <v>2031</v>
      </c>
      <c r="D1304" s="18">
        <v>41274</v>
      </c>
      <c r="E1304" s="17" t="s">
        <v>44</v>
      </c>
      <c r="F1304" s="19">
        <v>0</v>
      </c>
      <c r="G1304" s="17">
        <v>0</v>
      </c>
      <c r="H1304" s="17">
        <v>0</v>
      </c>
      <c r="I1304" s="20">
        <f t="shared" si="316"/>
        <v>0</v>
      </c>
      <c r="J1304" s="21">
        <v>110</v>
      </c>
      <c r="K1304" s="18">
        <v>44804</v>
      </c>
      <c r="L1304" s="21">
        <v>0</v>
      </c>
      <c r="M1304" s="21">
        <v>110</v>
      </c>
      <c r="N1304" s="21">
        <v>0</v>
      </c>
      <c r="O1304" s="21">
        <f t="shared" si="317"/>
        <v>0</v>
      </c>
      <c r="P1304" s="21">
        <f t="shared" si="318"/>
        <v>0</v>
      </c>
      <c r="Q1304" s="21">
        <f t="shared" si="319"/>
        <v>110</v>
      </c>
      <c r="S1304" s="21">
        <f t="shared" si="320"/>
        <v>110</v>
      </c>
      <c r="T1304" s="19">
        <v>0</v>
      </c>
      <c r="U1304" s="19">
        <f t="shared" si="321"/>
        <v>0</v>
      </c>
      <c r="V1304" s="22">
        <f t="shared" si="322"/>
        <v>0</v>
      </c>
      <c r="W1304" s="5">
        <v>0</v>
      </c>
      <c r="X1304" s="21">
        <v>0</v>
      </c>
      <c r="Y1304" s="21">
        <f t="shared" si="326"/>
        <v>0</v>
      </c>
      <c r="Z1304" s="21">
        <f t="shared" si="327"/>
        <v>110</v>
      </c>
      <c r="AA1304" s="21">
        <f t="shared" si="328"/>
        <v>0</v>
      </c>
      <c r="AC1304" s="5">
        <v>0</v>
      </c>
      <c r="AD1304" s="5">
        <v>0</v>
      </c>
      <c r="AE1304" s="5">
        <f t="shared" si="323"/>
        <v>0</v>
      </c>
    </row>
    <row r="1305" spans="1:31" ht="12.75" customHeight="1" x14ac:dyDescent="0.35">
      <c r="A1305" s="17" t="s">
        <v>3094</v>
      </c>
      <c r="B1305" s="17" t="s">
        <v>3095</v>
      </c>
      <c r="C1305" s="17" t="s">
        <v>2031</v>
      </c>
      <c r="D1305" s="18">
        <v>41274</v>
      </c>
      <c r="E1305" s="17" t="s">
        <v>118</v>
      </c>
      <c r="F1305" s="19">
        <v>50</v>
      </c>
      <c r="G1305" s="17">
        <v>40</v>
      </c>
      <c r="H1305" s="17">
        <v>4</v>
      </c>
      <c r="I1305" s="20">
        <f t="shared" si="316"/>
        <v>484</v>
      </c>
      <c r="J1305" s="21">
        <v>-110</v>
      </c>
      <c r="K1305" s="18">
        <v>44804</v>
      </c>
      <c r="L1305" s="21">
        <v>-21.26</v>
      </c>
      <c r="M1305" s="21">
        <v>-88.74</v>
      </c>
      <c r="N1305" s="21">
        <v>-1.46</v>
      </c>
      <c r="O1305" s="21">
        <f t="shared" si="317"/>
        <v>-0.73</v>
      </c>
      <c r="P1305" s="21">
        <f t="shared" si="318"/>
        <v>-2.19</v>
      </c>
      <c r="Q1305" s="21">
        <f t="shared" si="319"/>
        <v>-88.009999999999991</v>
      </c>
      <c r="S1305" s="21">
        <f t="shared" si="320"/>
        <v>-90.199999999999989</v>
      </c>
      <c r="T1305" s="19">
        <v>40</v>
      </c>
      <c r="U1305" s="19">
        <f t="shared" si="321"/>
        <v>-10</v>
      </c>
      <c r="V1305" s="22">
        <f t="shared" si="322"/>
        <v>-120</v>
      </c>
      <c r="W1305" s="5">
        <f t="shared" si="324"/>
        <v>372</v>
      </c>
      <c r="X1305" s="21">
        <f t="shared" si="325"/>
        <v>-0.24247311827956985</v>
      </c>
      <c r="Y1305" s="21">
        <f t="shared" si="326"/>
        <v>-2.9096774193548383</v>
      </c>
      <c r="Z1305" s="21">
        <f t="shared" si="327"/>
        <v>-87.290322580645153</v>
      </c>
      <c r="AA1305" s="21">
        <f t="shared" si="328"/>
        <v>0.71967741935483787</v>
      </c>
      <c r="AC1305" s="5">
        <v>-2.9096774193548383</v>
      </c>
      <c r="AD1305" s="5">
        <v>0</v>
      </c>
      <c r="AE1305" s="5">
        <f t="shared" si="323"/>
        <v>-2.9096774193548383</v>
      </c>
    </row>
    <row r="1306" spans="1:31" ht="12.75" customHeight="1" x14ac:dyDescent="0.35">
      <c r="A1306" s="17" t="s">
        <v>3096</v>
      </c>
      <c r="B1306" s="17" t="s">
        <v>3097</v>
      </c>
      <c r="C1306" s="17" t="s">
        <v>2711</v>
      </c>
      <c r="D1306" s="18">
        <v>41275</v>
      </c>
      <c r="E1306" s="17" t="s">
        <v>118</v>
      </c>
      <c r="F1306" s="19">
        <v>50</v>
      </c>
      <c r="G1306" s="17">
        <v>40</v>
      </c>
      <c r="H1306" s="17">
        <v>4</v>
      </c>
      <c r="I1306" s="20">
        <f t="shared" si="316"/>
        <v>484</v>
      </c>
      <c r="J1306" s="21">
        <v>157.80000000000001</v>
      </c>
      <c r="K1306" s="18">
        <v>44804</v>
      </c>
      <c r="L1306" s="21">
        <v>30.54</v>
      </c>
      <c r="M1306" s="21">
        <v>127.26</v>
      </c>
      <c r="N1306" s="21">
        <v>2.1</v>
      </c>
      <c r="O1306" s="21">
        <f t="shared" si="317"/>
        <v>1.05</v>
      </c>
      <c r="P1306" s="21">
        <f t="shared" si="318"/>
        <v>3.1500000000000004</v>
      </c>
      <c r="Q1306" s="21">
        <f t="shared" si="319"/>
        <v>126.21000000000001</v>
      </c>
      <c r="S1306" s="21">
        <f t="shared" si="320"/>
        <v>129.36000000000001</v>
      </c>
      <c r="T1306" s="19">
        <v>40</v>
      </c>
      <c r="U1306" s="19">
        <f t="shared" si="321"/>
        <v>-10</v>
      </c>
      <c r="V1306" s="22">
        <f t="shared" si="322"/>
        <v>-120</v>
      </c>
      <c r="W1306" s="5">
        <f t="shared" si="324"/>
        <v>372</v>
      </c>
      <c r="X1306" s="21">
        <f t="shared" si="325"/>
        <v>0.347741935483871</v>
      </c>
      <c r="Y1306" s="21">
        <f t="shared" si="326"/>
        <v>4.1729032258064525</v>
      </c>
      <c r="Z1306" s="21">
        <f t="shared" si="327"/>
        <v>125.18709677419356</v>
      </c>
      <c r="AA1306" s="21">
        <f t="shared" si="328"/>
        <v>-1.022903225806445</v>
      </c>
      <c r="AC1306" s="5">
        <v>4.1729032258064525</v>
      </c>
      <c r="AD1306" s="5">
        <v>0</v>
      </c>
      <c r="AE1306" s="5">
        <f t="shared" si="323"/>
        <v>4.1729032258064525</v>
      </c>
    </row>
    <row r="1307" spans="1:31" ht="12.75" customHeight="1" x14ac:dyDescent="0.35">
      <c r="A1307" s="17" t="s">
        <v>3098</v>
      </c>
      <c r="B1307" s="17" t="s">
        <v>3099</v>
      </c>
      <c r="C1307" s="17" t="s">
        <v>3100</v>
      </c>
      <c r="D1307" s="18">
        <v>41275</v>
      </c>
      <c r="E1307" s="17" t="s">
        <v>118</v>
      </c>
      <c r="F1307" s="19">
        <v>50</v>
      </c>
      <c r="G1307" s="17">
        <v>40</v>
      </c>
      <c r="H1307" s="17">
        <v>4</v>
      </c>
      <c r="I1307" s="20">
        <f t="shared" si="316"/>
        <v>484</v>
      </c>
      <c r="J1307" s="21">
        <v>740.72</v>
      </c>
      <c r="K1307" s="18">
        <v>44804</v>
      </c>
      <c r="L1307" s="21">
        <v>143.27000000000001</v>
      </c>
      <c r="M1307" s="21">
        <v>597.45000000000005</v>
      </c>
      <c r="N1307" s="21">
        <v>9.8800000000000008</v>
      </c>
      <c r="O1307" s="21">
        <f t="shared" si="317"/>
        <v>4.9400000000000004</v>
      </c>
      <c r="P1307" s="21">
        <f t="shared" si="318"/>
        <v>14.82</v>
      </c>
      <c r="Q1307" s="21">
        <f t="shared" si="319"/>
        <v>592.51</v>
      </c>
      <c r="S1307" s="21">
        <f t="shared" si="320"/>
        <v>607.33000000000004</v>
      </c>
      <c r="T1307" s="19">
        <v>40</v>
      </c>
      <c r="U1307" s="19">
        <f t="shared" si="321"/>
        <v>-10</v>
      </c>
      <c r="V1307" s="22">
        <f t="shared" si="322"/>
        <v>-120</v>
      </c>
      <c r="W1307" s="5">
        <f t="shared" si="324"/>
        <v>372</v>
      </c>
      <c r="X1307" s="21">
        <f t="shared" si="325"/>
        <v>1.6326075268817206</v>
      </c>
      <c r="Y1307" s="21">
        <f t="shared" si="326"/>
        <v>19.591290322580647</v>
      </c>
      <c r="Z1307" s="21">
        <f t="shared" si="327"/>
        <v>587.73870967741937</v>
      </c>
      <c r="AA1307" s="21">
        <f t="shared" si="328"/>
        <v>-4.7712903225806258</v>
      </c>
      <c r="AC1307" s="5">
        <v>19.591290322580647</v>
      </c>
      <c r="AD1307" s="5">
        <v>0</v>
      </c>
      <c r="AE1307" s="5">
        <f t="shared" si="323"/>
        <v>19.591290322580647</v>
      </c>
    </row>
    <row r="1308" spans="1:31" ht="12.75" customHeight="1" x14ac:dyDescent="0.35">
      <c r="A1308" s="17" t="s">
        <v>3101</v>
      </c>
      <c r="B1308" s="17" t="s">
        <v>3102</v>
      </c>
      <c r="C1308" s="17" t="s">
        <v>2645</v>
      </c>
      <c r="D1308" s="18">
        <v>41275</v>
      </c>
      <c r="E1308" s="17" t="s">
        <v>118</v>
      </c>
      <c r="F1308" s="19">
        <v>50</v>
      </c>
      <c r="G1308" s="17">
        <v>40</v>
      </c>
      <c r="H1308" s="17">
        <v>4</v>
      </c>
      <c r="I1308" s="20">
        <f t="shared" si="316"/>
        <v>484</v>
      </c>
      <c r="J1308" s="21">
        <v>542.62</v>
      </c>
      <c r="K1308" s="18">
        <v>44804</v>
      </c>
      <c r="L1308" s="21">
        <v>104.88</v>
      </c>
      <c r="M1308" s="21">
        <v>437.74</v>
      </c>
      <c r="N1308" s="21">
        <v>7.23</v>
      </c>
      <c r="O1308" s="21">
        <f t="shared" si="317"/>
        <v>3.6150000000000002</v>
      </c>
      <c r="P1308" s="21">
        <f t="shared" si="318"/>
        <v>10.845000000000001</v>
      </c>
      <c r="Q1308" s="21">
        <f t="shared" si="319"/>
        <v>434.125</v>
      </c>
      <c r="S1308" s="21">
        <f t="shared" si="320"/>
        <v>444.97</v>
      </c>
      <c r="T1308" s="19">
        <v>40</v>
      </c>
      <c r="U1308" s="19">
        <f t="shared" si="321"/>
        <v>-10</v>
      </c>
      <c r="V1308" s="22">
        <f t="shared" si="322"/>
        <v>-120</v>
      </c>
      <c r="W1308" s="5">
        <f t="shared" si="324"/>
        <v>372</v>
      </c>
      <c r="X1308" s="21">
        <f t="shared" si="325"/>
        <v>1.1961559139784947</v>
      </c>
      <c r="Y1308" s="21">
        <f t="shared" si="326"/>
        <v>14.353870967741937</v>
      </c>
      <c r="Z1308" s="21">
        <f t="shared" si="327"/>
        <v>430.61612903225807</v>
      </c>
      <c r="AA1308" s="21">
        <f t="shared" si="328"/>
        <v>-3.5088709677419274</v>
      </c>
      <c r="AC1308" s="5">
        <v>14.353870967741937</v>
      </c>
      <c r="AD1308" s="5">
        <v>0</v>
      </c>
      <c r="AE1308" s="5">
        <f t="shared" si="323"/>
        <v>14.353870967741937</v>
      </c>
    </row>
    <row r="1309" spans="1:31" ht="12.75" customHeight="1" x14ac:dyDescent="0.35">
      <c r="A1309" s="17" t="s">
        <v>3103</v>
      </c>
      <c r="B1309" s="17" t="s">
        <v>3104</v>
      </c>
      <c r="C1309" s="17" t="s">
        <v>3105</v>
      </c>
      <c r="D1309" s="18">
        <v>41275</v>
      </c>
      <c r="E1309" s="17" t="s">
        <v>118</v>
      </c>
      <c r="F1309" s="19">
        <v>50</v>
      </c>
      <c r="G1309" s="17">
        <v>40</v>
      </c>
      <c r="H1309" s="17">
        <v>4</v>
      </c>
      <c r="I1309" s="20">
        <f t="shared" si="316"/>
        <v>484</v>
      </c>
      <c r="J1309" s="21">
        <v>838.81</v>
      </c>
      <c r="K1309" s="18">
        <v>44804</v>
      </c>
      <c r="L1309" s="21">
        <v>162.21</v>
      </c>
      <c r="M1309" s="21">
        <v>676.6</v>
      </c>
      <c r="N1309" s="21">
        <v>11.18</v>
      </c>
      <c r="O1309" s="21">
        <f t="shared" si="317"/>
        <v>5.59</v>
      </c>
      <c r="P1309" s="21">
        <f t="shared" si="318"/>
        <v>16.77</v>
      </c>
      <c r="Q1309" s="21">
        <f t="shared" si="319"/>
        <v>671.01</v>
      </c>
      <c r="S1309" s="21">
        <f t="shared" si="320"/>
        <v>687.78</v>
      </c>
      <c r="T1309" s="19">
        <v>40</v>
      </c>
      <c r="U1309" s="19">
        <f t="shared" si="321"/>
        <v>-10</v>
      </c>
      <c r="V1309" s="22">
        <f t="shared" si="322"/>
        <v>-120</v>
      </c>
      <c r="W1309" s="5">
        <f t="shared" si="324"/>
        <v>372</v>
      </c>
      <c r="X1309" s="21">
        <f t="shared" si="325"/>
        <v>1.8488709677419355</v>
      </c>
      <c r="Y1309" s="21">
        <f t="shared" si="326"/>
        <v>22.186451612903227</v>
      </c>
      <c r="Z1309" s="21">
        <f t="shared" si="327"/>
        <v>665.59354838709669</v>
      </c>
      <c r="AA1309" s="21">
        <f t="shared" si="328"/>
        <v>-5.4164516129033018</v>
      </c>
      <c r="AC1309" s="5">
        <v>22.186451612903227</v>
      </c>
      <c r="AD1309" s="5">
        <v>0</v>
      </c>
      <c r="AE1309" s="5">
        <f t="shared" si="323"/>
        <v>22.186451612903227</v>
      </c>
    </row>
    <row r="1310" spans="1:31" ht="12.75" customHeight="1" x14ac:dyDescent="0.35">
      <c r="A1310" s="17" t="s">
        <v>3106</v>
      </c>
      <c r="B1310" s="17" t="s">
        <v>3107</v>
      </c>
      <c r="C1310" s="17" t="s">
        <v>2711</v>
      </c>
      <c r="D1310" s="18">
        <v>41306</v>
      </c>
      <c r="E1310" s="17" t="s">
        <v>118</v>
      </c>
      <c r="F1310" s="19">
        <v>50</v>
      </c>
      <c r="G1310" s="17">
        <v>40</v>
      </c>
      <c r="H1310" s="17">
        <v>5</v>
      </c>
      <c r="I1310" s="20">
        <f t="shared" si="316"/>
        <v>485</v>
      </c>
      <c r="J1310" s="21">
        <v>307.27</v>
      </c>
      <c r="K1310" s="18">
        <v>44804</v>
      </c>
      <c r="L1310" s="21">
        <v>58.93</v>
      </c>
      <c r="M1310" s="21">
        <v>248.34</v>
      </c>
      <c r="N1310" s="21">
        <v>4.0999999999999996</v>
      </c>
      <c r="O1310" s="21">
        <f t="shared" si="317"/>
        <v>2.0499999999999998</v>
      </c>
      <c r="P1310" s="21">
        <f t="shared" si="318"/>
        <v>6.1499999999999995</v>
      </c>
      <c r="Q1310" s="21">
        <f t="shared" si="319"/>
        <v>246.29</v>
      </c>
      <c r="S1310" s="21">
        <f t="shared" si="320"/>
        <v>252.44</v>
      </c>
      <c r="T1310" s="19">
        <v>40</v>
      </c>
      <c r="U1310" s="19">
        <f t="shared" si="321"/>
        <v>-10</v>
      </c>
      <c r="V1310" s="22">
        <f t="shared" si="322"/>
        <v>-120</v>
      </c>
      <c r="W1310" s="5">
        <f t="shared" si="324"/>
        <v>373</v>
      </c>
      <c r="X1310" s="21">
        <f t="shared" si="325"/>
        <v>0.67678284182305626</v>
      </c>
      <c r="Y1310" s="21">
        <f t="shared" si="326"/>
        <v>8.1213941018766747</v>
      </c>
      <c r="Z1310" s="21">
        <f t="shared" si="327"/>
        <v>244.31860589812334</v>
      </c>
      <c r="AA1310" s="21">
        <f t="shared" si="328"/>
        <v>-1.9713941018766548</v>
      </c>
      <c r="AC1310" s="5">
        <v>8.1213941018766747</v>
      </c>
      <c r="AD1310" s="5">
        <v>0</v>
      </c>
      <c r="AE1310" s="5">
        <f t="shared" si="323"/>
        <v>8.1213941018766747</v>
      </c>
    </row>
    <row r="1311" spans="1:31" ht="12.75" customHeight="1" x14ac:dyDescent="0.35">
      <c r="A1311" s="17" t="s">
        <v>3108</v>
      </c>
      <c r="B1311" s="17" t="s">
        <v>3109</v>
      </c>
      <c r="C1311" s="17" t="s">
        <v>2711</v>
      </c>
      <c r="D1311" s="18">
        <v>41334</v>
      </c>
      <c r="E1311" s="17" t="s">
        <v>118</v>
      </c>
      <c r="F1311" s="19">
        <v>50</v>
      </c>
      <c r="G1311" s="17">
        <v>40</v>
      </c>
      <c r="H1311" s="17">
        <v>6</v>
      </c>
      <c r="I1311" s="20">
        <f t="shared" si="316"/>
        <v>486</v>
      </c>
      <c r="J1311" s="21">
        <v>240.43</v>
      </c>
      <c r="K1311" s="18">
        <v>44804</v>
      </c>
      <c r="L1311" s="21">
        <v>45.69</v>
      </c>
      <c r="M1311" s="21">
        <v>194.74</v>
      </c>
      <c r="N1311" s="21">
        <v>3.2</v>
      </c>
      <c r="O1311" s="21">
        <f t="shared" si="317"/>
        <v>1.6</v>
      </c>
      <c r="P1311" s="21">
        <f t="shared" si="318"/>
        <v>4.8000000000000007</v>
      </c>
      <c r="Q1311" s="21">
        <f t="shared" si="319"/>
        <v>193.14000000000001</v>
      </c>
      <c r="S1311" s="21">
        <f t="shared" si="320"/>
        <v>197.94</v>
      </c>
      <c r="T1311" s="19">
        <v>40</v>
      </c>
      <c r="U1311" s="19">
        <f t="shared" si="321"/>
        <v>-10</v>
      </c>
      <c r="V1311" s="22">
        <f t="shared" si="322"/>
        <v>-120</v>
      </c>
      <c r="W1311" s="5">
        <f t="shared" si="324"/>
        <v>374</v>
      </c>
      <c r="X1311" s="21">
        <f t="shared" si="325"/>
        <v>0.52925133689839576</v>
      </c>
      <c r="Y1311" s="21">
        <f t="shared" si="326"/>
        <v>6.3510160427807492</v>
      </c>
      <c r="Z1311" s="21">
        <f t="shared" si="327"/>
        <v>191.58898395721926</v>
      </c>
      <c r="AA1311" s="21">
        <f t="shared" si="328"/>
        <v>-1.5510160427807591</v>
      </c>
      <c r="AC1311" s="5">
        <v>6.3510160427807492</v>
      </c>
      <c r="AD1311" s="5">
        <v>0</v>
      </c>
      <c r="AE1311" s="5">
        <f t="shared" si="323"/>
        <v>6.3510160427807492</v>
      </c>
    </row>
    <row r="1312" spans="1:31" ht="12.75" customHeight="1" x14ac:dyDescent="0.35">
      <c r="A1312" s="17" t="s">
        <v>3110</v>
      </c>
      <c r="B1312" s="17" t="s">
        <v>3111</v>
      </c>
      <c r="C1312" s="17" t="s">
        <v>2645</v>
      </c>
      <c r="D1312" s="18">
        <v>41365</v>
      </c>
      <c r="E1312" s="17" t="s">
        <v>118</v>
      </c>
      <c r="F1312" s="19">
        <v>50</v>
      </c>
      <c r="G1312" s="17">
        <v>40</v>
      </c>
      <c r="H1312" s="17">
        <v>7</v>
      </c>
      <c r="I1312" s="20">
        <f t="shared" si="316"/>
        <v>487</v>
      </c>
      <c r="J1312" s="21">
        <v>484.32</v>
      </c>
      <c r="K1312" s="18">
        <v>44804</v>
      </c>
      <c r="L1312" s="21">
        <v>91.26</v>
      </c>
      <c r="M1312" s="21">
        <v>393.06</v>
      </c>
      <c r="N1312" s="21">
        <v>6.46</v>
      </c>
      <c r="O1312" s="21">
        <f t="shared" si="317"/>
        <v>3.23</v>
      </c>
      <c r="P1312" s="21">
        <f t="shared" si="318"/>
        <v>9.69</v>
      </c>
      <c r="Q1312" s="21">
        <f t="shared" si="319"/>
        <v>389.83</v>
      </c>
      <c r="S1312" s="21">
        <f t="shared" si="320"/>
        <v>399.52</v>
      </c>
      <c r="T1312" s="19">
        <v>40</v>
      </c>
      <c r="U1312" s="19">
        <f t="shared" si="321"/>
        <v>-10</v>
      </c>
      <c r="V1312" s="22">
        <f t="shared" si="322"/>
        <v>-120</v>
      </c>
      <c r="W1312" s="5">
        <f t="shared" si="324"/>
        <v>375</v>
      </c>
      <c r="X1312" s="21">
        <f t="shared" si="325"/>
        <v>1.0653866666666667</v>
      </c>
      <c r="Y1312" s="21">
        <f t="shared" si="326"/>
        <v>12.78464</v>
      </c>
      <c r="Z1312" s="21">
        <f t="shared" si="327"/>
        <v>386.73535999999996</v>
      </c>
      <c r="AA1312" s="21">
        <f t="shared" si="328"/>
        <v>-3.0946400000000267</v>
      </c>
      <c r="AC1312" s="5">
        <v>12.78464</v>
      </c>
      <c r="AD1312" s="5">
        <v>0</v>
      </c>
      <c r="AE1312" s="5">
        <f t="shared" si="323"/>
        <v>12.78464</v>
      </c>
    </row>
    <row r="1313" spans="1:31" ht="12.75" customHeight="1" x14ac:dyDescent="0.35">
      <c r="A1313" s="17" t="s">
        <v>3112</v>
      </c>
      <c r="B1313" s="17" t="s">
        <v>3113</v>
      </c>
      <c r="C1313" s="17" t="s">
        <v>2645</v>
      </c>
      <c r="D1313" s="18">
        <v>41395</v>
      </c>
      <c r="E1313" s="17" t="s">
        <v>118</v>
      </c>
      <c r="F1313" s="19">
        <v>50</v>
      </c>
      <c r="G1313" s="17">
        <v>40</v>
      </c>
      <c r="H1313" s="17">
        <v>8</v>
      </c>
      <c r="I1313" s="20">
        <f t="shared" si="316"/>
        <v>488</v>
      </c>
      <c r="J1313" s="21">
        <v>452.79</v>
      </c>
      <c r="K1313" s="18">
        <v>44804</v>
      </c>
      <c r="L1313" s="21">
        <v>84.57</v>
      </c>
      <c r="M1313" s="21">
        <v>368.22</v>
      </c>
      <c r="N1313" s="21">
        <v>6.04</v>
      </c>
      <c r="O1313" s="21">
        <f t="shared" si="317"/>
        <v>3.02</v>
      </c>
      <c r="P1313" s="21">
        <f t="shared" si="318"/>
        <v>9.06</v>
      </c>
      <c r="Q1313" s="21">
        <f t="shared" si="319"/>
        <v>365.20000000000005</v>
      </c>
      <c r="S1313" s="21">
        <f t="shared" si="320"/>
        <v>374.26000000000005</v>
      </c>
      <c r="T1313" s="19">
        <v>40</v>
      </c>
      <c r="U1313" s="19">
        <f t="shared" si="321"/>
        <v>-10</v>
      </c>
      <c r="V1313" s="22">
        <f t="shared" si="322"/>
        <v>-120</v>
      </c>
      <c r="W1313" s="5">
        <f t="shared" si="324"/>
        <v>376</v>
      </c>
      <c r="X1313" s="21">
        <f t="shared" si="325"/>
        <v>0.99537234042553202</v>
      </c>
      <c r="Y1313" s="21">
        <f t="shared" si="326"/>
        <v>11.944468085106385</v>
      </c>
      <c r="Z1313" s="21">
        <f t="shared" si="327"/>
        <v>362.31553191489365</v>
      </c>
      <c r="AA1313" s="21">
        <f t="shared" si="328"/>
        <v>-2.8844680851063913</v>
      </c>
      <c r="AC1313" s="5">
        <v>11.944468085106385</v>
      </c>
      <c r="AD1313" s="5">
        <v>0</v>
      </c>
      <c r="AE1313" s="5">
        <f t="shared" si="323"/>
        <v>11.944468085106385</v>
      </c>
    </row>
    <row r="1314" spans="1:31" ht="12.75" customHeight="1" x14ac:dyDescent="0.35">
      <c r="A1314" s="17" t="s">
        <v>3114</v>
      </c>
      <c r="B1314" s="17" t="s">
        <v>3115</v>
      </c>
      <c r="C1314" s="17" t="s">
        <v>2665</v>
      </c>
      <c r="D1314" s="18">
        <v>41395</v>
      </c>
      <c r="E1314" s="17" t="s">
        <v>118</v>
      </c>
      <c r="F1314" s="19">
        <v>50</v>
      </c>
      <c r="G1314" s="17">
        <v>40</v>
      </c>
      <c r="H1314" s="17">
        <v>8</v>
      </c>
      <c r="I1314" s="20">
        <f t="shared" si="316"/>
        <v>488</v>
      </c>
      <c r="J1314" s="21">
        <v>303.57</v>
      </c>
      <c r="K1314" s="18">
        <v>44804</v>
      </c>
      <c r="L1314" s="21">
        <v>56.66</v>
      </c>
      <c r="M1314" s="21">
        <v>246.91</v>
      </c>
      <c r="N1314" s="21">
        <v>4.04</v>
      </c>
      <c r="O1314" s="21">
        <f t="shared" si="317"/>
        <v>2.02</v>
      </c>
      <c r="P1314" s="21">
        <f t="shared" si="318"/>
        <v>6.0600000000000005</v>
      </c>
      <c r="Q1314" s="21">
        <f t="shared" si="319"/>
        <v>244.89</v>
      </c>
      <c r="S1314" s="21">
        <f t="shared" si="320"/>
        <v>250.95</v>
      </c>
      <c r="T1314" s="19">
        <v>40</v>
      </c>
      <c r="U1314" s="19">
        <f t="shared" si="321"/>
        <v>-10</v>
      </c>
      <c r="V1314" s="22">
        <f t="shared" si="322"/>
        <v>-120</v>
      </c>
      <c r="W1314" s="5">
        <f t="shared" si="324"/>
        <v>376</v>
      </c>
      <c r="X1314" s="21">
        <f t="shared" si="325"/>
        <v>0.66742021276595742</v>
      </c>
      <c r="Y1314" s="21">
        <f t="shared" si="326"/>
        <v>8.0090425531914882</v>
      </c>
      <c r="Z1314" s="21">
        <f t="shared" si="327"/>
        <v>242.94095744680851</v>
      </c>
      <c r="AA1314" s="21">
        <f t="shared" si="328"/>
        <v>-1.9490425531914752</v>
      </c>
      <c r="AC1314" s="5">
        <v>8.0090425531914882</v>
      </c>
      <c r="AD1314" s="5">
        <v>0</v>
      </c>
      <c r="AE1314" s="5">
        <f t="shared" si="323"/>
        <v>8.0090425531914882</v>
      </c>
    </row>
    <row r="1315" spans="1:31" ht="12.75" customHeight="1" x14ac:dyDescent="0.35">
      <c r="A1315" s="17" t="s">
        <v>3116</v>
      </c>
      <c r="B1315" s="17" t="s">
        <v>3117</v>
      </c>
      <c r="C1315" s="17" t="s">
        <v>2052</v>
      </c>
      <c r="D1315" s="18">
        <v>41365</v>
      </c>
      <c r="E1315" s="17" t="s">
        <v>118</v>
      </c>
      <c r="F1315" s="19">
        <v>50</v>
      </c>
      <c r="G1315" s="17">
        <v>40</v>
      </c>
      <c r="H1315" s="17">
        <v>7</v>
      </c>
      <c r="I1315" s="20">
        <f t="shared" si="316"/>
        <v>487</v>
      </c>
      <c r="J1315" s="21">
        <v>152</v>
      </c>
      <c r="K1315" s="18">
        <v>44804</v>
      </c>
      <c r="L1315" s="21">
        <v>28.62</v>
      </c>
      <c r="M1315" s="21">
        <v>123.38</v>
      </c>
      <c r="N1315" s="21">
        <v>2.02</v>
      </c>
      <c r="O1315" s="21">
        <f t="shared" si="317"/>
        <v>1.01</v>
      </c>
      <c r="P1315" s="21">
        <f t="shared" si="318"/>
        <v>3.0300000000000002</v>
      </c>
      <c r="Q1315" s="21">
        <f t="shared" si="319"/>
        <v>122.36999999999999</v>
      </c>
      <c r="S1315" s="21">
        <f t="shared" si="320"/>
        <v>125.39999999999999</v>
      </c>
      <c r="T1315" s="19">
        <v>40</v>
      </c>
      <c r="U1315" s="19">
        <f t="shared" si="321"/>
        <v>-10</v>
      </c>
      <c r="V1315" s="22">
        <f t="shared" si="322"/>
        <v>-120</v>
      </c>
      <c r="W1315" s="5">
        <f t="shared" si="324"/>
        <v>375</v>
      </c>
      <c r="X1315" s="21">
        <f t="shared" si="325"/>
        <v>0.33439999999999998</v>
      </c>
      <c r="Y1315" s="21">
        <f t="shared" si="326"/>
        <v>4.0127999999999995</v>
      </c>
      <c r="Z1315" s="21">
        <f t="shared" si="327"/>
        <v>121.38719999999999</v>
      </c>
      <c r="AA1315" s="21">
        <f t="shared" si="328"/>
        <v>-0.98279999999999745</v>
      </c>
      <c r="AC1315" s="5">
        <v>4.0127999999999995</v>
      </c>
      <c r="AD1315" s="5">
        <v>0</v>
      </c>
      <c r="AE1315" s="5">
        <f t="shared" si="323"/>
        <v>4.0127999999999995</v>
      </c>
    </row>
    <row r="1316" spans="1:31" ht="12.75" customHeight="1" x14ac:dyDescent="0.35">
      <c r="A1316" s="17" t="s">
        <v>3118</v>
      </c>
      <c r="B1316" s="17" t="s">
        <v>3119</v>
      </c>
      <c r="C1316" s="17" t="s">
        <v>2645</v>
      </c>
      <c r="D1316" s="18">
        <v>41456</v>
      </c>
      <c r="E1316" s="17" t="s">
        <v>118</v>
      </c>
      <c r="F1316" s="19">
        <v>50</v>
      </c>
      <c r="G1316" s="17">
        <v>40</v>
      </c>
      <c r="H1316" s="17">
        <v>10</v>
      </c>
      <c r="I1316" s="20">
        <f t="shared" si="316"/>
        <v>490</v>
      </c>
      <c r="J1316" s="21">
        <v>784.45</v>
      </c>
      <c r="K1316" s="18">
        <v>44804</v>
      </c>
      <c r="L1316" s="21">
        <v>143.84</v>
      </c>
      <c r="M1316" s="21">
        <v>640.61</v>
      </c>
      <c r="N1316" s="21">
        <v>10.46</v>
      </c>
      <c r="O1316" s="21">
        <f t="shared" si="317"/>
        <v>5.23</v>
      </c>
      <c r="P1316" s="21">
        <f t="shared" si="318"/>
        <v>15.690000000000001</v>
      </c>
      <c r="Q1316" s="21">
        <f t="shared" si="319"/>
        <v>635.38</v>
      </c>
      <c r="S1316" s="21">
        <f t="shared" si="320"/>
        <v>651.07000000000005</v>
      </c>
      <c r="T1316" s="19">
        <v>40</v>
      </c>
      <c r="U1316" s="19">
        <f t="shared" si="321"/>
        <v>-10</v>
      </c>
      <c r="V1316" s="22">
        <f t="shared" si="322"/>
        <v>-120</v>
      </c>
      <c r="W1316" s="5">
        <f t="shared" si="324"/>
        <v>378</v>
      </c>
      <c r="X1316" s="21">
        <f t="shared" si="325"/>
        <v>1.7224074074074076</v>
      </c>
      <c r="Y1316" s="21">
        <f t="shared" si="326"/>
        <v>20.66888888888889</v>
      </c>
      <c r="Z1316" s="21">
        <f t="shared" si="327"/>
        <v>630.40111111111116</v>
      </c>
      <c r="AA1316" s="21">
        <f t="shared" si="328"/>
        <v>-4.9788888888888323</v>
      </c>
      <c r="AC1316" s="5">
        <v>20.66888888888889</v>
      </c>
      <c r="AD1316" s="5">
        <v>0</v>
      </c>
      <c r="AE1316" s="5">
        <f t="shared" si="323"/>
        <v>20.66888888888889</v>
      </c>
    </row>
    <row r="1317" spans="1:31" ht="12.75" customHeight="1" x14ac:dyDescent="0.35">
      <c r="A1317" s="17" t="s">
        <v>3120</v>
      </c>
      <c r="B1317" s="17" t="s">
        <v>3121</v>
      </c>
      <c r="C1317" s="17" t="s">
        <v>2665</v>
      </c>
      <c r="D1317" s="18">
        <v>41456</v>
      </c>
      <c r="E1317" s="17" t="s">
        <v>118</v>
      </c>
      <c r="F1317" s="19">
        <v>50</v>
      </c>
      <c r="G1317" s="17">
        <v>40</v>
      </c>
      <c r="H1317" s="17">
        <v>10</v>
      </c>
      <c r="I1317" s="20">
        <f t="shared" si="316"/>
        <v>490</v>
      </c>
      <c r="J1317" s="21">
        <v>407.1</v>
      </c>
      <c r="K1317" s="18">
        <v>44804</v>
      </c>
      <c r="L1317" s="21">
        <v>74.62</v>
      </c>
      <c r="M1317" s="21">
        <v>332.48</v>
      </c>
      <c r="N1317" s="21">
        <v>5.42</v>
      </c>
      <c r="O1317" s="21">
        <f t="shared" si="317"/>
        <v>2.71</v>
      </c>
      <c r="P1317" s="21">
        <f t="shared" si="318"/>
        <v>8.129999999999999</v>
      </c>
      <c r="Q1317" s="21">
        <f t="shared" si="319"/>
        <v>329.77000000000004</v>
      </c>
      <c r="S1317" s="21">
        <f t="shared" si="320"/>
        <v>337.90000000000003</v>
      </c>
      <c r="T1317" s="19">
        <v>40</v>
      </c>
      <c r="U1317" s="19">
        <f t="shared" si="321"/>
        <v>-10</v>
      </c>
      <c r="V1317" s="22">
        <f t="shared" si="322"/>
        <v>-120</v>
      </c>
      <c r="W1317" s="5">
        <f t="shared" si="324"/>
        <v>378</v>
      </c>
      <c r="X1317" s="21">
        <f t="shared" si="325"/>
        <v>0.893915343915344</v>
      </c>
      <c r="Y1317" s="21">
        <f t="shared" si="326"/>
        <v>10.726984126984128</v>
      </c>
      <c r="Z1317" s="21">
        <f t="shared" si="327"/>
        <v>327.17301587301591</v>
      </c>
      <c r="AA1317" s="21">
        <f t="shared" si="328"/>
        <v>-2.5969841269841254</v>
      </c>
      <c r="AC1317" s="5">
        <v>10.726984126984128</v>
      </c>
      <c r="AD1317" s="5">
        <v>0</v>
      </c>
      <c r="AE1317" s="5">
        <f t="shared" si="323"/>
        <v>10.726984126984128</v>
      </c>
    </row>
    <row r="1318" spans="1:31" ht="12.75" customHeight="1" x14ac:dyDescent="0.35">
      <c r="A1318" s="17" t="s">
        <v>3122</v>
      </c>
      <c r="B1318" s="17" t="s">
        <v>3123</v>
      </c>
      <c r="C1318" s="17" t="s">
        <v>3124</v>
      </c>
      <c r="D1318" s="18">
        <v>41456</v>
      </c>
      <c r="E1318" s="17" t="s">
        <v>118</v>
      </c>
      <c r="F1318" s="19">
        <v>50</v>
      </c>
      <c r="G1318" s="17">
        <v>40</v>
      </c>
      <c r="H1318" s="17">
        <v>10</v>
      </c>
      <c r="I1318" s="20">
        <f t="shared" si="316"/>
        <v>490</v>
      </c>
      <c r="J1318" s="21">
        <v>365.15</v>
      </c>
      <c r="K1318" s="18">
        <v>44804</v>
      </c>
      <c r="L1318" s="21">
        <v>66.92</v>
      </c>
      <c r="M1318" s="21">
        <v>298.23</v>
      </c>
      <c r="N1318" s="21">
        <v>4.8600000000000003</v>
      </c>
      <c r="O1318" s="21">
        <f t="shared" si="317"/>
        <v>2.4300000000000002</v>
      </c>
      <c r="P1318" s="21">
        <f t="shared" si="318"/>
        <v>7.2900000000000009</v>
      </c>
      <c r="Q1318" s="21">
        <f t="shared" si="319"/>
        <v>295.8</v>
      </c>
      <c r="S1318" s="21">
        <f t="shared" si="320"/>
        <v>303.09000000000003</v>
      </c>
      <c r="T1318" s="19">
        <v>40</v>
      </c>
      <c r="U1318" s="19">
        <f t="shared" si="321"/>
        <v>-10</v>
      </c>
      <c r="V1318" s="22">
        <f t="shared" si="322"/>
        <v>-120</v>
      </c>
      <c r="W1318" s="5">
        <f t="shared" si="324"/>
        <v>378</v>
      </c>
      <c r="X1318" s="21">
        <f t="shared" si="325"/>
        <v>0.80182539682539689</v>
      </c>
      <c r="Y1318" s="21">
        <f t="shared" si="326"/>
        <v>9.6219047619047622</v>
      </c>
      <c r="Z1318" s="21">
        <f t="shared" si="327"/>
        <v>293.46809523809526</v>
      </c>
      <c r="AA1318" s="21">
        <f t="shared" si="328"/>
        <v>-2.3319047619047524</v>
      </c>
      <c r="AC1318" s="5">
        <v>9.6219047619047622</v>
      </c>
      <c r="AD1318" s="5">
        <v>0</v>
      </c>
      <c r="AE1318" s="5">
        <f t="shared" si="323"/>
        <v>9.6219047619047622</v>
      </c>
    </row>
    <row r="1319" spans="1:31" ht="12.75" customHeight="1" x14ac:dyDescent="0.35">
      <c r="A1319" s="17" t="s">
        <v>3125</v>
      </c>
      <c r="B1319" s="17" t="s">
        <v>3126</v>
      </c>
      <c r="C1319" s="17" t="s">
        <v>3127</v>
      </c>
      <c r="D1319" s="18">
        <v>41456</v>
      </c>
      <c r="E1319" s="17" t="s">
        <v>118</v>
      </c>
      <c r="F1319" s="19">
        <v>50</v>
      </c>
      <c r="G1319" s="17">
        <v>40</v>
      </c>
      <c r="H1319" s="17">
        <v>10</v>
      </c>
      <c r="I1319" s="20">
        <f t="shared" si="316"/>
        <v>490</v>
      </c>
      <c r="J1319" s="21">
        <v>1519.99</v>
      </c>
      <c r="K1319" s="18">
        <v>44804</v>
      </c>
      <c r="L1319" s="21">
        <v>278.66000000000003</v>
      </c>
      <c r="M1319" s="21">
        <v>1241.33</v>
      </c>
      <c r="N1319" s="21">
        <v>20.260000000000002</v>
      </c>
      <c r="O1319" s="21">
        <f t="shared" si="317"/>
        <v>10.130000000000001</v>
      </c>
      <c r="P1319" s="21">
        <f t="shared" si="318"/>
        <v>30.39</v>
      </c>
      <c r="Q1319" s="21">
        <f t="shared" si="319"/>
        <v>1231.1999999999998</v>
      </c>
      <c r="S1319" s="21">
        <f t="shared" si="320"/>
        <v>1261.5899999999999</v>
      </c>
      <c r="T1319" s="19">
        <v>40</v>
      </c>
      <c r="U1319" s="19">
        <f t="shared" si="321"/>
        <v>-10</v>
      </c>
      <c r="V1319" s="22">
        <f t="shared" si="322"/>
        <v>-120</v>
      </c>
      <c r="W1319" s="5">
        <f t="shared" si="324"/>
        <v>378</v>
      </c>
      <c r="X1319" s="21">
        <f t="shared" si="325"/>
        <v>3.3375396825396821</v>
      </c>
      <c r="Y1319" s="21">
        <f t="shared" si="326"/>
        <v>40.050476190476189</v>
      </c>
      <c r="Z1319" s="21">
        <f t="shared" si="327"/>
        <v>1221.5395238095236</v>
      </c>
      <c r="AA1319" s="21">
        <f t="shared" si="328"/>
        <v>-9.6604761904761745</v>
      </c>
      <c r="AC1319" s="5">
        <v>40.050476190476189</v>
      </c>
      <c r="AD1319" s="5">
        <v>0</v>
      </c>
      <c r="AE1319" s="5">
        <f t="shared" si="323"/>
        <v>40.050476190476189</v>
      </c>
    </row>
    <row r="1320" spans="1:31" ht="12.75" customHeight="1" x14ac:dyDescent="0.35">
      <c r="A1320" s="17" t="s">
        <v>3128</v>
      </c>
      <c r="B1320" s="17" t="s">
        <v>3129</v>
      </c>
      <c r="C1320" s="17" t="s">
        <v>2645</v>
      </c>
      <c r="D1320" s="18">
        <v>41487</v>
      </c>
      <c r="E1320" s="17" t="s">
        <v>118</v>
      </c>
      <c r="F1320" s="19">
        <v>50</v>
      </c>
      <c r="G1320" s="17">
        <v>40</v>
      </c>
      <c r="H1320" s="17">
        <v>11</v>
      </c>
      <c r="I1320" s="20">
        <f t="shared" si="316"/>
        <v>491</v>
      </c>
      <c r="J1320" s="21">
        <v>658.21</v>
      </c>
      <c r="K1320" s="18">
        <v>44804</v>
      </c>
      <c r="L1320" s="21">
        <v>119.64</v>
      </c>
      <c r="M1320" s="21">
        <v>538.57000000000005</v>
      </c>
      <c r="N1320" s="21">
        <v>8.7799999999999994</v>
      </c>
      <c r="O1320" s="21">
        <f t="shared" si="317"/>
        <v>4.3899999999999997</v>
      </c>
      <c r="P1320" s="21">
        <f t="shared" si="318"/>
        <v>13.169999999999998</v>
      </c>
      <c r="Q1320" s="21">
        <f t="shared" si="319"/>
        <v>534.18000000000006</v>
      </c>
      <c r="S1320" s="21">
        <f t="shared" si="320"/>
        <v>547.35</v>
      </c>
      <c r="T1320" s="19">
        <v>40</v>
      </c>
      <c r="U1320" s="19">
        <f t="shared" si="321"/>
        <v>-10</v>
      </c>
      <c r="V1320" s="22">
        <f t="shared" si="322"/>
        <v>-120</v>
      </c>
      <c r="W1320" s="5">
        <f t="shared" si="324"/>
        <v>379</v>
      </c>
      <c r="X1320" s="21">
        <f t="shared" si="325"/>
        <v>1.4441952506596307</v>
      </c>
      <c r="Y1320" s="21">
        <f t="shared" si="326"/>
        <v>17.33034300791557</v>
      </c>
      <c r="Z1320" s="21">
        <f t="shared" si="327"/>
        <v>530.01965699208449</v>
      </c>
      <c r="AA1320" s="21">
        <f t="shared" si="328"/>
        <v>-4.1603430079155714</v>
      </c>
      <c r="AC1320" s="5">
        <v>17.33034300791557</v>
      </c>
      <c r="AD1320" s="5">
        <v>0</v>
      </c>
      <c r="AE1320" s="5">
        <f t="shared" si="323"/>
        <v>17.33034300791557</v>
      </c>
    </row>
    <row r="1321" spans="1:31" ht="12.75" customHeight="1" x14ac:dyDescent="0.35">
      <c r="A1321" s="17" t="s">
        <v>3130</v>
      </c>
      <c r="B1321" s="17" t="s">
        <v>3131</v>
      </c>
      <c r="C1321" s="17" t="s">
        <v>2645</v>
      </c>
      <c r="D1321" s="18">
        <v>41518</v>
      </c>
      <c r="E1321" s="17" t="s">
        <v>118</v>
      </c>
      <c r="F1321" s="19">
        <v>50</v>
      </c>
      <c r="G1321" s="17">
        <v>41</v>
      </c>
      <c r="H1321" s="17">
        <v>0</v>
      </c>
      <c r="I1321" s="20">
        <f t="shared" si="316"/>
        <v>492</v>
      </c>
      <c r="J1321" s="21">
        <v>1305.72</v>
      </c>
      <c r="K1321" s="18">
        <v>44804</v>
      </c>
      <c r="L1321" s="21">
        <v>235.09</v>
      </c>
      <c r="M1321" s="21">
        <v>1070.6300000000001</v>
      </c>
      <c r="N1321" s="21">
        <v>17.41</v>
      </c>
      <c r="O1321" s="21">
        <f t="shared" si="317"/>
        <v>8.7050000000000001</v>
      </c>
      <c r="P1321" s="21">
        <f t="shared" si="318"/>
        <v>26.115000000000002</v>
      </c>
      <c r="Q1321" s="21">
        <f t="shared" si="319"/>
        <v>1061.9250000000002</v>
      </c>
      <c r="S1321" s="21">
        <f t="shared" si="320"/>
        <v>1088.0400000000002</v>
      </c>
      <c r="T1321" s="19">
        <v>40</v>
      </c>
      <c r="U1321" s="19">
        <f t="shared" si="321"/>
        <v>-10</v>
      </c>
      <c r="V1321" s="22">
        <f t="shared" si="322"/>
        <v>-120</v>
      </c>
      <c r="W1321" s="5">
        <f t="shared" si="324"/>
        <v>380</v>
      </c>
      <c r="X1321" s="21">
        <f t="shared" si="325"/>
        <v>2.8632631578947372</v>
      </c>
      <c r="Y1321" s="21">
        <f t="shared" si="326"/>
        <v>34.359157894736846</v>
      </c>
      <c r="Z1321" s="21">
        <f t="shared" si="327"/>
        <v>1053.6808421052633</v>
      </c>
      <c r="AA1321" s="21">
        <f t="shared" si="328"/>
        <v>-8.2441578947368725</v>
      </c>
      <c r="AC1321" s="5">
        <v>34.359157894736846</v>
      </c>
      <c r="AD1321" s="5">
        <v>0</v>
      </c>
      <c r="AE1321" s="5">
        <f t="shared" si="323"/>
        <v>34.359157894736846</v>
      </c>
    </row>
    <row r="1322" spans="1:31" ht="12.75" customHeight="1" x14ac:dyDescent="0.35">
      <c r="A1322" s="17" t="s">
        <v>3132</v>
      </c>
      <c r="B1322" s="17" t="s">
        <v>3133</v>
      </c>
      <c r="C1322" s="17" t="s">
        <v>3134</v>
      </c>
      <c r="D1322" s="18">
        <v>41548</v>
      </c>
      <c r="E1322" s="17" t="s">
        <v>118</v>
      </c>
      <c r="F1322" s="19">
        <v>50</v>
      </c>
      <c r="G1322" s="17">
        <v>41</v>
      </c>
      <c r="H1322" s="17">
        <v>1</v>
      </c>
      <c r="I1322" s="20">
        <f t="shared" si="316"/>
        <v>493</v>
      </c>
      <c r="J1322" s="21">
        <v>4993.8599999999997</v>
      </c>
      <c r="K1322" s="18">
        <v>44804</v>
      </c>
      <c r="L1322" s="21">
        <v>890.58</v>
      </c>
      <c r="M1322" s="21">
        <v>4103.28</v>
      </c>
      <c r="N1322" s="21">
        <v>66.58</v>
      </c>
      <c r="O1322" s="21">
        <f t="shared" si="317"/>
        <v>33.29</v>
      </c>
      <c r="P1322" s="21">
        <f t="shared" si="318"/>
        <v>99.87</v>
      </c>
      <c r="Q1322" s="21">
        <f t="shared" si="319"/>
        <v>4069.99</v>
      </c>
      <c r="S1322" s="21">
        <f t="shared" si="320"/>
        <v>4169.8599999999997</v>
      </c>
      <c r="T1322" s="19">
        <v>40</v>
      </c>
      <c r="U1322" s="19">
        <f t="shared" si="321"/>
        <v>-10</v>
      </c>
      <c r="V1322" s="22">
        <f t="shared" si="322"/>
        <v>-120</v>
      </c>
      <c r="W1322" s="5">
        <f t="shared" si="324"/>
        <v>381</v>
      </c>
      <c r="X1322" s="21">
        <f t="shared" si="325"/>
        <v>10.944514435695536</v>
      </c>
      <c r="Y1322" s="21">
        <f t="shared" si="326"/>
        <v>131.33417322834643</v>
      </c>
      <c r="Z1322" s="21">
        <f t="shared" si="327"/>
        <v>4038.5258267716531</v>
      </c>
      <c r="AA1322" s="21">
        <f t="shared" si="328"/>
        <v>-31.464173228346681</v>
      </c>
      <c r="AC1322" s="5">
        <v>131.33417322834643</v>
      </c>
      <c r="AD1322" s="5">
        <v>0</v>
      </c>
      <c r="AE1322" s="5">
        <f t="shared" si="323"/>
        <v>131.33417322834643</v>
      </c>
    </row>
    <row r="1323" spans="1:31" ht="12.75" customHeight="1" x14ac:dyDescent="0.35">
      <c r="A1323" s="17" t="s">
        <v>3135</v>
      </c>
      <c r="B1323" s="17" t="s">
        <v>3136</v>
      </c>
      <c r="C1323" s="17" t="s">
        <v>2645</v>
      </c>
      <c r="D1323" s="18">
        <v>41548</v>
      </c>
      <c r="E1323" s="17" t="s">
        <v>118</v>
      </c>
      <c r="F1323" s="19">
        <v>50</v>
      </c>
      <c r="G1323" s="17">
        <v>41</v>
      </c>
      <c r="H1323" s="17">
        <v>1</v>
      </c>
      <c r="I1323" s="20">
        <f t="shared" si="316"/>
        <v>493</v>
      </c>
      <c r="J1323" s="21">
        <v>1841.68</v>
      </c>
      <c r="K1323" s="18">
        <v>44804</v>
      </c>
      <c r="L1323" s="21">
        <v>328.41</v>
      </c>
      <c r="M1323" s="21">
        <v>1513.27</v>
      </c>
      <c r="N1323" s="21">
        <v>24.55</v>
      </c>
      <c r="O1323" s="21">
        <f t="shared" si="317"/>
        <v>12.275</v>
      </c>
      <c r="P1323" s="21">
        <f t="shared" si="318"/>
        <v>36.825000000000003</v>
      </c>
      <c r="Q1323" s="21">
        <f t="shared" si="319"/>
        <v>1500.9949999999999</v>
      </c>
      <c r="S1323" s="21">
        <f t="shared" si="320"/>
        <v>1537.82</v>
      </c>
      <c r="T1323" s="19">
        <v>40</v>
      </c>
      <c r="U1323" s="19">
        <f t="shared" si="321"/>
        <v>-10</v>
      </c>
      <c r="V1323" s="22">
        <f t="shared" si="322"/>
        <v>-120</v>
      </c>
      <c r="W1323" s="5">
        <f t="shared" si="324"/>
        <v>381</v>
      </c>
      <c r="X1323" s="21">
        <f t="shared" si="325"/>
        <v>4.0362729658792649</v>
      </c>
      <c r="Y1323" s="21">
        <f t="shared" si="326"/>
        <v>48.435275590551178</v>
      </c>
      <c r="Z1323" s="21">
        <f t="shared" si="327"/>
        <v>1489.3847244094488</v>
      </c>
      <c r="AA1323" s="21">
        <f t="shared" si="328"/>
        <v>-11.610275590551055</v>
      </c>
      <c r="AC1323" s="5">
        <v>48.435275590551178</v>
      </c>
      <c r="AD1323" s="5">
        <v>0</v>
      </c>
      <c r="AE1323" s="5">
        <f t="shared" si="323"/>
        <v>48.435275590551178</v>
      </c>
    </row>
    <row r="1324" spans="1:31" ht="12.75" customHeight="1" x14ac:dyDescent="0.35">
      <c r="A1324" s="17" t="s">
        <v>3137</v>
      </c>
      <c r="B1324" s="17" t="s">
        <v>3138</v>
      </c>
      <c r="C1324" s="17" t="s">
        <v>2665</v>
      </c>
      <c r="D1324" s="18">
        <v>41548</v>
      </c>
      <c r="E1324" s="17" t="s">
        <v>118</v>
      </c>
      <c r="F1324" s="19">
        <v>50</v>
      </c>
      <c r="G1324" s="17">
        <v>41</v>
      </c>
      <c r="H1324" s="17">
        <v>1</v>
      </c>
      <c r="I1324" s="20">
        <f t="shared" si="316"/>
        <v>493</v>
      </c>
      <c r="J1324" s="21">
        <v>341.82</v>
      </c>
      <c r="K1324" s="18">
        <v>44804</v>
      </c>
      <c r="L1324" s="21">
        <v>60.99</v>
      </c>
      <c r="M1324" s="21">
        <v>280.83</v>
      </c>
      <c r="N1324" s="21">
        <v>4.5599999999999996</v>
      </c>
      <c r="O1324" s="21">
        <f t="shared" si="317"/>
        <v>2.2799999999999998</v>
      </c>
      <c r="P1324" s="21">
        <f t="shared" si="318"/>
        <v>6.84</v>
      </c>
      <c r="Q1324" s="21">
        <f t="shared" si="319"/>
        <v>278.55</v>
      </c>
      <c r="S1324" s="21">
        <f t="shared" si="320"/>
        <v>285.39</v>
      </c>
      <c r="T1324" s="19">
        <v>40</v>
      </c>
      <c r="U1324" s="19">
        <f t="shared" si="321"/>
        <v>-10</v>
      </c>
      <c r="V1324" s="22">
        <f t="shared" si="322"/>
        <v>-120</v>
      </c>
      <c r="W1324" s="5">
        <f t="shared" si="324"/>
        <v>381</v>
      </c>
      <c r="X1324" s="21">
        <f t="shared" si="325"/>
        <v>0.74905511811023617</v>
      </c>
      <c r="Y1324" s="21">
        <f t="shared" si="326"/>
        <v>8.9886614173228345</v>
      </c>
      <c r="Z1324" s="21">
        <f t="shared" si="327"/>
        <v>276.40133858267717</v>
      </c>
      <c r="AA1324" s="21">
        <f t="shared" si="328"/>
        <v>-2.1486614173228418</v>
      </c>
      <c r="AC1324" s="5">
        <v>8.9886614173228345</v>
      </c>
      <c r="AD1324" s="5">
        <v>0</v>
      </c>
      <c r="AE1324" s="5">
        <f t="shared" si="323"/>
        <v>8.9886614173228345</v>
      </c>
    </row>
    <row r="1325" spans="1:31" ht="12.75" customHeight="1" x14ac:dyDescent="0.35">
      <c r="A1325" s="17" t="s">
        <v>3139</v>
      </c>
      <c r="B1325" s="17" t="s">
        <v>3140</v>
      </c>
      <c r="C1325" s="17" t="s">
        <v>3141</v>
      </c>
      <c r="D1325" s="18">
        <v>41548</v>
      </c>
      <c r="E1325" s="17" t="s">
        <v>118</v>
      </c>
      <c r="F1325" s="19">
        <v>50</v>
      </c>
      <c r="G1325" s="17">
        <v>41</v>
      </c>
      <c r="H1325" s="17">
        <v>1</v>
      </c>
      <c r="I1325" s="20">
        <f t="shared" si="316"/>
        <v>493</v>
      </c>
      <c r="J1325" s="21">
        <v>2426.85</v>
      </c>
      <c r="K1325" s="18">
        <v>44804</v>
      </c>
      <c r="L1325" s="21">
        <v>432.83</v>
      </c>
      <c r="M1325" s="21">
        <v>1994.02</v>
      </c>
      <c r="N1325" s="21">
        <v>32.36</v>
      </c>
      <c r="O1325" s="21">
        <f t="shared" si="317"/>
        <v>16.18</v>
      </c>
      <c r="P1325" s="21">
        <f t="shared" si="318"/>
        <v>48.54</v>
      </c>
      <c r="Q1325" s="21">
        <f t="shared" si="319"/>
        <v>1977.84</v>
      </c>
      <c r="S1325" s="21">
        <f t="shared" si="320"/>
        <v>2026.3799999999999</v>
      </c>
      <c r="T1325" s="19">
        <v>40</v>
      </c>
      <c r="U1325" s="19">
        <f t="shared" si="321"/>
        <v>-10</v>
      </c>
      <c r="V1325" s="22">
        <f t="shared" si="322"/>
        <v>-120</v>
      </c>
      <c r="W1325" s="5">
        <f t="shared" si="324"/>
        <v>381</v>
      </c>
      <c r="X1325" s="21">
        <f t="shared" si="325"/>
        <v>5.3185826771653542</v>
      </c>
      <c r="Y1325" s="21">
        <f t="shared" si="326"/>
        <v>63.82299212598425</v>
      </c>
      <c r="Z1325" s="21">
        <f t="shared" si="327"/>
        <v>1962.5570078740157</v>
      </c>
      <c r="AA1325" s="21">
        <f t="shared" si="328"/>
        <v>-15.282992125984265</v>
      </c>
      <c r="AC1325" s="5">
        <v>63.82299212598425</v>
      </c>
      <c r="AD1325" s="5">
        <v>0</v>
      </c>
      <c r="AE1325" s="5">
        <f t="shared" si="323"/>
        <v>63.82299212598425</v>
      </c>
    </row>
    <row r="1326" spans="1:31" ht="12.75" customHeight="1" x14ac:dyDescent="0.35">
      <c r="A1326" s="17" t="s">
        <v>3142</v>
      </c>
      <c r="B1326" s="17" t="s">
        <v>3143</v>
      </c>
      <c r="C1326" s="17" t="s">
        <v>2645</v>
      </c>
      <c r="D1326" s="18">
        <v>41579</v>
      </c>
      <c r="E1326" s="17" t="s">
        <v>118</v>
      </c>
      <c r="F1326" s="19">
        <v>50</v>
      </c>
      <c r="G1326" s="17">
        <v>41</v>
      </c>
      <c r="H1326" s="17">
        <v>2</v>
      </c>
      <c r="I1326" s="20">
        <f t="shared" si="316"/>
        <v>494</v>
      </c>
      <c r="J1326" s="21">
        <v>614.52</v>
      </c>
      <c r="K1326" s="18">
        <v>44804</v>
      </c>
      <c r="L1326" s="21">
        <v>108.56</v>
      </c>
      <c r="M1326" s="21">
        <v>505.96</v>
      </c>
      <c r="N1326" s="21">
        <v>8.19</v>
      </c>
      <c r="O1326" s="21">
        <f t="shared" si="317"/>
        <v>4.0949999999999998</v>
      </c>
      <c r="P1326" s="21">
        <f t="shared" si="318"/>
        <v>12.285</v>
      </c>
      <c r="Q1326" s="21">
        <f t="shared" si="319"/>
        <v>501.86499999999995</v>
      </c>
      <c r="S1326" s="21">
        <f t="shared" si="320"/>
        <v>514.15</v>
      </c>
      <c r="T1326" s="19">
        <v>40</v>
      </c>
      <c r="U1326" s="19">
        <f t="shared" si="321"/>
        <v>-10</v>
      </c>
      <c r="V1326" s="22">
        <f t="shared" si="322"/>
        <v>-120</v>
      </c>
      <c r="W1326" s="5">
        <f t="shared" si="324"/>
        <v>382</v>
      </c>
      <c r="X1326" s="21">
        <f t="shared" si="325"/>
        <v>1.3459424083769633</v>
      </c>
      <c r="Y1326" s="21">
        <f t="shared" si="326"/>
        <v>16.15130890052356</v>
      </c>
      <c r="Z1326" s="21">
        <f t="shared" si="327"/>
        <v>497.99869109947645</v>
      </c>
      <c r="AA1326" s="21">
        <f t="shared" si="328"/>
        <v>-3.8663089005235065</v>
      </c>
      <c r="AC1326" s="5">
        <v>16.15130890052356</v>
      </c>
      <c r="AD1326" s="5">
        <v>0</v>
      </c>
      <c r="AE1326" s="5">
        <f t="shared" si="323"/>
        <v>16.15130890052356</v>
      </c>
    </row>
    <row r="1327" spans="1:31" ht="12.75" customHeight="1" x14ac:dyDescent="0.35">
      <c r="A1327" s="17" t="s">
        <v>3144</v>
      </c>
      <c r="B1327" s="17" t="s">
        <v>3145</v>
      </c>
      <c r="C1327" s="17" t="s">
        <v>2665</v>
      </c>
      <c r="D1327" s="18">
        <v>41579</v>
      </c>
      <c r="E1327" s="17" t="s">
        <v>118</v>
      </c>
      <c r="F1327" s="19">
        <v>50</v>
      </c>
      <c r="G1327" s="17">
        <v>41</v>
      </c>
      <c r="H1327" s="17">
        <v>2</v>
      </c>
      <c r="I1327" s="20">
        <f t="shared" si="316"/>
        <v>494</v>
      </c>
      <c r="J1327" s="21">
        <v>410.74</v>
      </c>
      <c r="K1327" s="18">
        <v>44804</v>
      </c>
      <c r="L1327" s="21">
        <v>72.62</v>
      </c>
      <c r="M1327" s="21">
        <v>338.12</v>
      </c>
      <c r="N1327" s="21">
        <v>5.48</v>
      </c>
      <c r="O1327" s="21">
        <f t="shared" si="317"/>
        <v>2.74</v>
      </c>
      <c r="P1327" s="21">
        <f t="shared" si="318"/>
        <v>8.2200000000000006</v>
      </c>
      <c r="Q1327" s="21">
        <f t="shared" si="319"/>
        <v>335.38</v>
      </c>
      <c r="S1327" s="21">
        <f t="shared" si="320"/>
        <v>343.6</v>
      </c>
      <c r="T1327" s="19">
        <v>40</v>
      </c>
      <c r="U1327" s="19">
        <f t="shared" si="321"/>
        <v>-10</v>
      </c>
      <c r="V1327" s="22">
        <f t="shared" si="322"/>
        <v>-120</v>
      </c>
      <c r="W1327" s="5">
        <f t="shared" si="324"/>
        <v>382</v>
      </c>
      <c r="X1327" s="21">
        <f t="shared" si="325"/>
        <v>0.89947643979057601</v>
      </c>
      <c r="Y1327" s="21">
        <f t="shared" si="326"/>
        <v>10.793717277486913</v>
      </c>
      <c r="Z1327" s="21">
        <f t="shared" si="327"/>
        <v>332.80628272251312</v>
      </c>
      <c r="AA1327" s="21">
        <f t="shared" si="328"/>
        <v>-2.5737172774868782</v>
      </c>
      <c r="AC1327" s="5">
        <v>10.793717277486913</v>
      </c>
      <c r="AD1327" s="5">
        <v>0</v>
      </c>
      <c r="AE1327" s="5">
        <f t="shared" si="323"/>
        <v>10.793717277486913</v>
      </c>
    </row>
    <row r="1328" spans="1:31" ht="12.75" customHeight="1" x14ac:dyDescent="0.35">
      <c r="A1328" s="17" t="s">
        <v>3146</v>
      </c>
      <c r="B1328" s="17" t="s">
        <v>3147</v>
      </c>
      <c r="C1328" s="17" t="s">
        <v>2731</v>
      </c>
      <c r="D1328" s="18">
        <v>41579</v>
      </c>
      <c r="E1328" s="17" t="s">
        <v>118</v>
      </c>
      <c r="F1328" s="19">
        <v>50</v>
      </c>
      <c r="G1328" s="17">
        <v>41</v>
      </c>
      <c r="H1328" s="17">
        <v>2</v>
      </c>
      <c r="I1328" s="20">
        <f t="shared" si="316"/>
        <v>494</v>
      </c>
      <c r="J1328" s="21">
        <v>1669.17</v>
      </c>
      <c r="K1328" s="18">
        <v>44804</v>
      </c>
      <c r="L1328" s="21">
        <v>294.85000000000002</v>
      </c>
      <c r="M1328" s="21">
        <v>1374.32</v>
      </c>
      <c r="N1328" s="21">
        <v>22.25</v>
      </c>
      <c r="O1328" s="21">
        <f t="shared" si="317"/>
        <v>11.125</v>
      </c>
      <c r="P1328" s="21">
        <f t="shared" si="318"/>
        <v>33.375</v>
      </c>
      <c r="Q1328" s="21">
        <f t="shared" si="319"/>
        <v>1363.1949999999999</v>
      </c>
      <c r="S1328" s="21">
        <f t="shared" si="320"/>
        <v>1396.57</v>
      </c>
      <c r="T1328" s="19">
        <v>40</v>
      </c>
      <c r="U1328" s="19">
        <f t="shared" si="321"/>
        <v>-10</v>
      </c>
      <c r="V1328" s="22">
        <f t="shared" si="322"/>
        <v>-120</v>
      </c>
      <c r="W1328" s="5">
        <f t="shared" si="324"/>
        <v>382</v>
      </c>
      <c r="X1328" s="21">
        <f t="shared" si="325"/>
        <v>3.6559424083769634</v>
      </c>
      <c r="Y1328" s="21">
        <f t="shared" si="326"/>
        <v>43.871308900523559</v>
      </c>
      <c r="Z1328" s="21">
        <f t="shared" si="327"/>
        <v>1352.6986910994765</v>
      </c>
      <c r="AA1328" s="21">
        <f t="shared" si="328"/>
        <v>-10.496308900523445</v>
      </c>
      <c r="AC1328" s="5">
        <v>43.871308900523559</v>
      </c>
      <c r="AD1328" s="5">
        <v>0</v>
      </c>
      <c r="AE1328" s="5">
        <f t="shared" si="323"/>
        <v>43.871308900523559</v>
      </c>
    </row>
    <row r="1329" spans="1:31" ht="12.75" customHeight="1" x14ac:dyDescent="0.35">
      <c r="A1329" s="17" t="s">
        <v>3148</v>
      </c>
      <c r="B1329" s="17" t="s">
        <v>3149</v>
      </c>
      <c r="C1329" s="17" t="s">
        <v>2645</v>
      </c>
      <c r="D1329" s="18">
        <v>41640</v>
      </c>
      <c r="E1329" s="17" t="s">
        <v>118</v>
      </c>
      <c r="F1329" s="19">
        <v>50</v>
      </c>
      <c r="G1329" s="17">
        <v>41</v>
      </c>
      <c r="H1329" s="17">
        <v>4</v>
      </c>
      <c r="I1329" s="20">
        <f t="shared" si="316"/>
        <v>496</v>
      </c>
      <c r="J1329" s="21">
        <v>748.84</v>
      </c>
      <c r="K1329" s="18">
        <v>44804</v>
      </c>
      <c r="L1329" s="21">
        <v>129.83000000000001</v>
      </c>
      <c r="M1329" s="21">
        <v>619.01</v>
      </c>
      <c r="N1329" s="21">
        <v>9.98</v>
      </c>
      <c r="O1329" s="21">
        <f t="shared" si="317"/>
        <v>4.99</v>
      </c>
      <c r="P1329" s="21">
        <f t="shared" si="318"/>
        <v>14.97</v>
      </c>
      <c r="Q1329" s="21">
        <f t="shared" si="319"/>
        <v>614.02</v>
      </c>
      <c r="S1329" s="21">
        <f t="shared" si="320"/>
        <v>628.99</v>
      </c>
      <c r="T1329" s="19">
        <v>40</v>
      </c>
      <c r="U1329" s="19">
        <f t="shared" si="321"/>
        <v>-10</v>
      </c>
      <c r="V1329" s="22">
        <f t="shared" si="322"/>
        <v>-120</v>
      </c>
      <c r="W1329" s="5">
        <f t="shared" si="324"/>
        <v>384</v>
      </c>
      <c r="X1329" s="21">
        <f t="shared" si="325"/>
        <v>1.6379947916666666</v>
      </c>
      <c r="Y1329" s="21">
        <f t="shared" si="326"/>
        <v>19.6559375</v>
      </c>
      <c r="Z1329" s="21">
        <f t="shared" si="327"/>
        <v>609.33406249999996</v>
      </c>
      <c r="AA1329" s="21">
        <f t="shared" si="328"/>
        <v>-4.6859375000000227</v>
      </c>
      <c r="AC1329" s="5">
        <v>19.6559375</v>
      </c>
      <c r="AD1329" s="5">
        <v>0</v>
      </c>
      <c r="AE1329" s="5">
        <f t="shared" si="323"/>
        <v>19.6559375</v>
      </c>
    </row>
    <row r="1330" spans="1:31" ht="12.75" customHeight="1" x14ac:dyDescent="0.35">
      <c r="A1330" s="17" t="s">
        <v>3150</v>
      </c>
      <c r="B1330" s="17" t="s">
        <v>3151</v>
      </c>
      <c r="C1330" s="17" t="s">
        <v>3152</v>
      </c>
      <c r="D1330" s="18">
        <v>41640</v>
      </c>
      <c r="E1330" s="17" t="s">
        <v>118</v>
      </c>
      <c r="F1330" s="19">
        <v>50</v>
      </c>
      <c r="G1330" s="17">
        <v>41</v>
      </c>
      <c r="H1330" s="17">
        <v>4</v>
      </c>
      <c r="I1330" s="20">
        <f t="shared" si="316"/>
        <v>496</v>
      </c>
      <c r="J1330" s="21">
        <v>4972.05</v>
      </c>
      <c r="K1330" s="18">
        <v>44804</v>
      </c>
      <c r="L1330" s="21">
        <v>861.82</v>
      </c>
      <c r="M1330" s="21">
        <v>4110.2299999999996</v>
      </c>
      <c r="N1330" s="21">
        <v>66.290000000000006</v>
      </c>
      <c r="O1330" s="21">
        <f t="shared" si="317"/>
        <v>33.145000000000003</v>
      </c>
      <c r="P1330" s="21">
        <f t="shared" si="318"/>
        <v>99.435000000000002</v>
      </c>
      <c r="Q1330" s="21">
        <f t="shared" si="319"/>
        <v>4077.0849999999996</v>
      </c>
      <c r="S1330" s="21">
        <f t="shared" si="320"/>
        <v>4176.5199999999995</v>
      </c>
      <c r="T1330" s="19">
        <v>40</v>
      </c>
      <c r="U1330" s="19">
        <f t="shared" si="321"/>
        <v>-10</v>
      </c>
      <c r="V1330" s="22">
        <f t="shared" si="322"/>
        <v>-120</v>
      </c>
      <c r="W1330" s="5">
        <f t="shared" si="324"/>
        <v>384</v>
      </c>
      <c r="X1330" s="21">
        <f t="shared" si="325"/>
        <v>10.876354166666665</v>
      </c>
      <c r="Y1330" s="21">
        <f t="shared" si="326"/>
        <v>130.51624999999999</v>
      </c>
      <c r="Z1330" s="21">
        <f t="shared" si="327"/>
        <v>4046.0037499999994</v>
      </c>
      <c r="AA1330" s="21">
        <f t="shared" si="328"/>
        <v>-31.081250000000182</v>
      </c>
      <c r="AC1330" s="5">
        <v>130.51624999999999</v>
      </c>
      <c r="AD1330" s="5">
        <v>0</v>
      </c>
      <c r="AE1330" s="5">
        <f t="shared" si="323"/>
        <v>130.51624999999999</v>
      </c>
    </row>
    <row r="1331" spans="1:31" ht="12.75" customHeight="1" x14ac:dyDescent="0.35">
      <c r="A1331" s="17" t="s">
        <v>3153</v>
      </c>
      <c r="B1331" s="17" t="s">
        <v>3154</v>
      </c>
      <c r="C1331" s="17" t="s">
        <v>3155</v>
      </c>
      <c r="D1331" s="18">
        <v>41640</v>
      </c>
      <c r="E1331" s="17" t="s">
        <v>118</v>
      </c>
      <c r="F1331" s="19">
        <v>50</v>
      </c>
      <c r="G1331" s="17">
        <v>41</v>
      </c>
      <c r="H1331" s="17">
        <v>4</v>
      </c>
      <c r="I1331" s="20">
        <f t="shared" si="316"/>
        <v>496</v>
      </c>
      <c r="J1331" s="21">
        <v>519.76</v>
      </c>
      <c r="K1331" s="18">
        <v>44804</v>
      </c>
      <c r="L1331" s="21">
        <v>90.14</v>
      </c>
      <c r="M1331" s="21">
        <v>429.62</v>
      </c>
      <c r="N1331" s="21">
        <v>6.93</v>
      </c>
      <c r="O1331" s="21">
        <f t="shared" si="317"/>
        <v>3.4649999999999999</v>
      </c>
      <c r="P1331" s="21">
        <f t="shared" si="318"/>
        <v>10.395</v>
      </c>
      <c r="Q1331" s="21">
        <f t="shared" si="319"/>
        <v>426.15500000000003</v>
      </c>
      <c r="S1331" s="21">
        <f t="shared" si="320"/>
        <v>436.55</v>
      </c>
      <c r="T1331" s="19">
        <v>40</v>
      </c>
      <c r="U1331" s="19">
        <f t="shared" si="321"/>
        <v>-10</v>
      </c>
      <c r="V1331" s="22">
        <f t="shared" si="322"/>
        <v>-120</v>
      </c>
      <c r="W1331" s="5">
        <f t="shared" si="324"/>
        <v>384</v>
      </c>
      <c r="X1331" s="21">
        <f t="shared" si="325"/>
        <v>1.1368489583333334</v>
      </c>
      <c r="Y1331" s="21">
        <f t="shared" si="326"/>
        <v>13.642187500000002</v>
      </c>
      <c r="Z1331" s="21">
        <f t="shared" si="327"/>
        <v>422.90781250000003</v>
      </c>
      <c r="AA1331" s="21">
        <f t="shared" si="328"/>
        <v>-3.2471874999999955</v>
      </c>
      <c r="AC1331" s="5">
        <v>13.642187500000002</v>
      </c>
      <c r="AD1331" s="5">
        <v>0</v>
      </c>
      <c r="AE1331" s="5">
        <f t="shared" si="323"/>
        <v>13.642187500000002</v>
      </c>
    </row>
    <row r="1332" spans="1:31" ht="12.75" customHeight="1" x14ac:dyDescent="0.35">
      <c r="A1332" s="17" t="s">
        <v>3156</v>
      </c>
      <c r="B1332" s="17" t="s">
        <v>3149</v>
      </c>
      <c r="C1332" s="17" t="s">
        <v>3157</v>
      </c>
      <c r="D1332" s="18">
        <v>41671</v>
      </c>
      <c r="E1332" s="17" t="s">
        <v>118</v>
      </c>
      <c r="F1332" s="19">
        <v>50</v>
      </c>
      <c r="G1332" s="17">
        <v>41</v>
      </c>
      <c r="H1332" s="17">
        <v>5</v>
      </c>
      <c r="I1332" s="20">
        <f t="shared" si="316"/>
        <v>497</v>
      </c>
      <c r="J1332" s="21">
        <v>226.61</v>
      </c>
      <c r="K1332" s="18">
        <v>44804</v>
      </c>
      <c r="L1332" s="21">
        <v>38.89</v>
      </c>
      <c r="M1332" s="21">
        <v>187.72</v>
      </c>
      <c r="N1332" s="21">
        <v>3.02</v>
      </c>
      <c r="O1332" s="21">
        <f t="shared" si="317"/>
        <v>1.51</v>
      </c>
      <c r="P1332" s="21">
        <f t="shared" si="318"/>
        <v>4.53</v>
      </c>
      <c r="Q1332" s="21">
        <f t="shared" si="319"/>
        <v>186.21</v>
      </c>
      <c r="S1332" s="21">
        <f t="shared" si="320"/>
        <v>190.74</v>
      </c>
      <c r="T1332" s="19">
        <v>40</v>
      </c>
      <c r="U1332" s="19">
        <f t="shared" si="321"/>
        <v>-10</v>
      </c>
      <c r="V1332" s="22">
        <f t="shared" si="322"/>
        <v>-120</v>
      </c>
      <c r="W1332" s="5">
        <f t="shared" si="324"/>
        <v>385</v>
      </c>
      <c r="X1332" s="21">
        <f t="shared" si="325"/>
        <v>0.49542857142857144</v>
      </c>
      <c r="Y1332" s="21">
        <f t="shared" si="326"/>
        <v>5.9451428571428568</v>
      </c>
      <c r="Z1332" s="21">
        <f t="shared" si="327"/>
        <v>184.79485714285715</v>
      </c>
      <c r="AA1332" s="21">
        <f t="shared" si="328"/>
        <v>-1.4151428571428539</v>
      </c>
      <c r="AC1332" s="5">
        <v>5.9451428571428568</v>
      </c>
      <c r="AD1332" s="5">
        <v>0</v>
      </c>
      <c r="AE1332" s="5">
        <f t="shared" si="323"/>
        <v>5.9451428571428568</v>
      </c>
    </row>
    <row r="1333" spans="1:31" ht="12.75" customHeight="1" x14ac:dyDescent="0.35">
      <c r="A1333" s="17" t="s">
        <v>3158</v>
      </c>
      <c r="B1333" s="17" t="s">
        <v>3149</v>
      </c>
      <c r="C1333" s="17" t="s">
        <v>3157</v>
      </c>
      <c r="D1333" s="18">
        <v>41730</v>
      </c>
      <c r="E1333" s="17" t="s">
        <v>118</v>
      </c>
      <c r="F1333" s="19">
        <v>50</v>
      </c>
      <c r="G1333" s="17">
        <v>41</v>
      </c>
      <c r="H1333" s="17">
        <v>7</v>
      </c>
      <c r="I1333" s="20">
        <f t="shared" si="316"/>
        <v>499</v>
      </c>
      <c r="J1333" s="21">
        <v>452.65</v>
      </c>
      <c r="K1333" s="18">
        <v>44804</v>
      </c>
      <c r="L1333" s="21">
        <v>76.17</v>
      </c>
      <c r="M1333" s="21">
        <v>376.48</v>
      </c>
      <c r="N1333" s="21">
        <v>6.03</v>
      </c>
      <c r="O1333" s="21">
        <f t="shared" si="317"/>
        <v>3.0150000000000001</v>
      </c>
      <c r="P1333" s="21">
        <f t="shared" si="318"/>
        <v>9.0449999999999999</v>
      </c>
      <c r="Q1333" s="21">
        <f t="shared" si="319"/>
        <v>373.46500000000003</v>
      </c>
      <c r="S1333" s="21">
        <f t="shared" si="320"/>
        <v>382.51</v>
      </c>
      <c r="T1333" s="19">
        <v>40</v>
      </c>
      <c r="U1333" s="19">
        <f t="shared" si="321"/>
        <v>-10</v>
      </c>
      <c r="V1333" s="22">
        <f t="shared" si="322"/>
        <v>-120</v>
      </c>
      <c r="W1333" s="5">
        <f t="shared" si="324"/>
        <v>387</v>
      </c>
      <c r="X1333" s="21">
        <f t="shared" si="325"/>
        <v>0.98839793281653743</v>
      </c>
      <c r="Y1333" s="21">
        <f t="shared" si="326"/>
        <v>11.86077519379845</v>
      </c>
      <c r="Z1333" s="21">
        <f t="shared" si="327"/>
        <v>370.64922480620152</v>
      </c>
      <c r="AA1333" s="21">
        <f t="shared" si="328"/>
        <v>-2.8157751937985154</v>
      </c>
      <c r="AC1333" s="5">
        <v>11.86077519379845</v>
      </c>
      <c r="AD1333" s="5">
        <v>0</v>
      </c>
      <c r="AE1333" s="5">
        <f t="shared" si="323"/>
        <v>11.86077519379845</v>
      </c>
    </row>
    <row r="1334" spans="1:31" ht="12.75" customHeight="1" x14ac:dyDescent="0.35">
      <c r="A1334" s="17" t="s">
        <v>3159</v>
      </c>
      <c r="B1334" s="17" t="s">
        <v>3149</v>
      </c>
      <c r="C1334" s="17" t="s">
        <v>3160</v>
      </c>
      <c r="D1334" s="18">
        <v>41730</v>
      </c>
      <c r="E1334" s="17" t="s">
        <v>118</v>
      </c>
      <c r="F1334" s="19">
        <v>50</v>
      </c>
      <c r="G1334" s="17">
        <v>41</v>
      </c>
      <c r="H1334" s="17">
        <v>7</v>
      </c>
      <c r="I1334" s="20">
        <f t="shared" si="316"/>
        <v>499</v>
      </c>
      <c r="J1334" s="21">
        <v>354.07</v>
      </c>
      <c r="K1334" s="18">
        <v>44804</v>
      </c>
      <c r="L1334" s="21">
        <v>59.59</v>
      </c>
      <c r="M1334" s="21">
        <v>294.48</v>
      </c>
      <c r="N1334" s="21">
        <v>4.72</v>
      </c>
      <c r="O1334" s="21">
        <f t="shared" si="317"/>
        <v>2.36</v>
      </c>
      <c r="P1334" s="21">
        <f t="shared" si="318"/>
        <v>7.08</v>
      </c>
      <c r="Q1334" s="21">
        <f t="shared" si="319"/>
        <v>292.12</v>
      </c>
      <c r="S1334" s="21">
        <f t="shared" si="320"/>
        <v>299.20000000000005</v>
      </c>
      <c r="T1334" s="19">
        <v>40</v>
      </c>
      <c r="U1334" s="19">
        <f t="shared" si="321"/>
        <v>-10</v>
      </c>
      <c r="V1334" s="22">
        <f t="shared" si="322"/>
        <v>-120</v>
      </c>
      <c r="W1334" s="5">
        <f t="shared" si="324"/>
        <v>387</v>
      </c>
      <c r="X1334" s="21">
        <f t="shared" si="325"/>
        <v>0.77312661498708024</v>
      </c>
      <c r="Y1334" s="21">
        <f t="shared" si="326"/>
        <v>9.2775193798449624</v>
      </c>
      <c r="Z1334" s="21">
        <f t="shared" si="327"/>
        <v>289.92248062015506</v>
      </c>
      <c r="AA1334" s="21">
        <f t="shared" si="328"/>
        <v>-2.1975193798449482</v>
      </c>
      <c r="AC1334" s="5">
        <v>9.2775193798449624</v>
      </c>
      <c r="AD1334" s="5">
        <v>0</v>
      </c>
      <c r="AE1334" s="5">
        <f t="shared" si="323"/>
        <v>9.2775193798449624</v>
      </c>
    </row>
    <row r="1335" spans="1:31" ht="12.75" customHeight="1" x14ac:dyDescent="0.35">
      <c r="A1335" s="17" t="s">
        <v>3161</v>
      </c>
      <c r="B1335" s="17" t="s">
        <v>3149</v>
      </c>
      <c r="C1335" s="17" t="s">
        <v>3162</v>
      </c>
      <c r="D1335" s="18">
        <v>41730</v>
      </c>
      <c r="E1335" s="17" t="s">
        <v>118</v>
      </c>
      <c r="F1335" s="19">
        <v>50</v>
      </c>
      <c r="G1335" s="17">
        <v>41</v>
      </c>
      <c r="H1335" s="17">
        <v>7</v>
      </c>
      <c r="I1335" s="20">
        <f t="shared" si="316"/>
        <v>499</v>
      </c>
      <c r="J1335" s="21">
        <v>6130.19</v>
      </c>
      <c r="K1335" s="18">
        <v>44804</v>
      </c>
      <c r="L1335" s="21">
        <v>1031.8800000000001</v>
      </c>
      <c r="M1335" s="21">
        <v>5098.3100000000004</v>
      </c>
      <c r="N1335" s="21">
        <v>81.73</v>
      </c>
      <c r="O1335" s="21">
        <f t="shared" si="317"/>
        <v>40.865000000000002</v>
      </c>
      <c r="P1335" s="21">
        <f t="shared" si="318"/>
        <v>122.595</v>
      </c>
      <c r="Q1335" s="21">
        <f t="shared" si="319"/>
        <v>5057.4450000000006</v>
      </c>
      <c r="S1335" s="21">
        <f t="shared" si="320"/>
        <v>5180.04</v>
      </c>
      <c r="T1335" s="19">
        <v>40</v>
      </c>
      <c r="U1335" s="19">
        <f t="shared" si="321"/>
        <v>-10</v>
      </c>
      <c r="V1335" s="22">
        <f t="shared" si="322"/>
        <v>-120</v>
      </c>
      <c r="W1335" s="5">
        <f t="shared" si="324"/>
        <v>387</v>
      </c>
      <c r="X1335" s="21">
        <f t="shared" si="325"/>
        <v>13.385116279069768</v>
      </c>
      <c r="Y1335" s="21">
        <f t="shared" si="326"/>
        <v>160.62139534883721</v>
      </c>
      <c r="Z1335" s="21">
        <f t="shared" si="327"/>
        <v>5019.4186046511632</v>
      </c>
      <c r="AA1335" s="21">
        <f t="shared" si="328"/>
        <v>-38.026395348837468</v>
      </c>
      <c r="AC1335" s="5">
        <v>160.62139534883721</v>
      </c>
      <c r="AD1335" s="5">
        <v>0</v>
      </c>
      <c r="AE1335" s="5">
        <f t="shared" si="323"/>
        <v>160.62139534883721</v>
      </c>
    </row>
    <row r="1336" spans="1:31" ht="12.75" customHeight="1" x14ac:dyDescent="0.35">
      <c r="A1336" s="17" t="s">
        <v>3163</v>
      </c>
      <c r="B1336" s="17" t="s">
        <v>3149</v>
      </c>
      <c r="C1336" s="17" t="s">
        <v>3157</v>
      </c>
      <c r="D1336" s="18">
        <v>41760</v>
      </c>
      <c r="E1336" s="17" t="s">
        <v>118</v>
      </c>
      <c r="F1336" s="19">
        <v>50</v>
      </c>
      <c r="G1336" s="17">
        <v>41</v>
      </c>
      <c r="H1336" s="17">
        <v>8</v>
      </c>
      <c r="I1336" s="20">
        <f t="shared" si="316"/>
        <v>500</v>
      </c>
      <c r="J1336" s="21">
        <v>554.63</v>
      </c>
      <c r="K1336" s="18">
        <v>44804</v>
      </c>
      <c r="L1336" s="21">
        <v>92.42</v>
      </c>
      <c r="M1336" s="21">
        <v>462.21</v>
      </c>
      <c r="N1336" s="21">
        <v>7.39</v>
      </c>
      <c r="O1336" s="21">
        <f t="shared" si="317"/>
        <v>3.6949999999999998</v>
      </c>
      <c r="P1336" s="21">
        <f t="shared" si="318"/>
        <v>11.084999999999999</v>
      </c>
      <c r="Q1336" s="21">
        <f t="shared" si="319"/>
        <v>458.51499999999999</v>
      </c>
      <c r="S1336" s="21">
        <f t="shared" si="320"/>
        <v>469.59999999999997</v>
      </c>
      <c r="T1336" s="19">
        <v>40</v>
      </c>
      <c r="U1336" s="19">
        <f t="shared" si="321"/>
        <v>-10</v>
      </c>
      <c r="V1336" s="22">
        <f t="shared" si="322"/>
        <v>-120</v>
      </c>
      <c r="W1336" s="5">
        <f t="shared" si="324"/>
        <v>388</v>
      </c>
      <c r="X1336" s="21">
        <f t="shared" si="325"/>
        <v>1.2103092783505154</v>
      </c>
      <c r="Y1336" s="21">
        <f t="shared" si="326"/>
        <v>14.523711340206184</v>
      </c>
      <c r="Z1336" s="21">
        <f t="shared" si="327"/>
        <v>455.07628865979376</v>
      </c>
      <c r="AA1336" s="21">
        <f t="shared" si="328"/>
        <v>-3.4387113402062255</v>
      </c>
      <c r="AC1336" s="5">
        <v>14.523711340206184</v>
      </c>
      <c r="AD1336" s="5">
        <v>0</v>
      </c>
      <c r="AE1336" s="5">
        <f t="shared" si="323"/>
        <v>14.523711340206184</v>
      </c>
    </row>
    <row r="1337" spans="1:31" ht="12.75" customHeight="1" x14ac:dyDescent="0.35">
      <c r="A1337" s="17" t="s">
        <v>3164</v>
      </c>
      <c r="B1337" s="17" t="s">
        <v>3149</v>
      </c>
      <c r="C1337" s="17" t="s">
        <v>3157</v>
      </c>
      <c r="D1337" s="18">
        <v>41821</v>
      </c>
      <c r="E1337" s="17" t="s">
        <v>118</v>
      </c>
      <c r="F1337" s="19">
        <v>50</v>
      </c>
      <c r="G1337" s="17">
        <v>41</v>
      </c>
      <c r="H1337" s="17">
        <v>10</v>
      </c>
      <c r="I1337" s="20">
        <f t="shared" si="316"/>
        <v>502</v>
      </c>
      <c r="J1337" s="21">
        <v>685.06</v>
      </c>
      <c r="K1337" s="18">
        <v>44804</v>
      </c>
      <c r="L1337" s="21">
        <v>111.88</v>
      </c>
      <c r="M1337" s="21">
        <v>573.17999999999995</v>
      </c>
      <c r="N1337" s="21">
        <v>9.1300000000000008</v>
      </c>
      <c r="O1337" s="21">
        <f t="shared" si="317"/>
        <v>4.5650000000000004</v>
      </c>
      <c r="P1337" s="21">
        <f t="shared" si="318"/>
        <v>13.695</v>
      </c>
      <c r="Q1337" s="21">
        <f t="shared" si="319"/>
        <v>568.6149999999999</v>
      </c>
      <c r="S1337" s="21">
        <f t="shared" si="320"/>
        <v>582.30999999999995</v>
      </c>
      <c r="T1337" s="19">
        <v>40</v>
      </c>
      <c r="U1337" s="19">
        <f t="shared" si="321"/>
        <v>-10</v>
      </c>
      <c r="V1337" s="22">
        <f t="shared" si="322"/>
        <v>-120</v>
      </c>
      <c r="W1337" s="5">
        <f t="shared" si="324"/>
        <v>390</v>
      </c>
      <c r="X1337" s="21">
        <f t="shared" si="325"/>
        <v>1.4931025641025639</v>
      </c>
      <c r="Y1337" s="21">
        <f t="shared" si="326"/>
        <v>17.917230769230766</v>
      </c>
      <c r="Z1337" s="21">
        <f t="shared" si="327"/>
        <v>564.3927692307692</v>
      </c>
      <c r="AA1337" s="21">
        <f t="shared" si="328"/>
        <v>-4.2222307692306913</v>
      </c>
      <c r="AC1337" s="5">
        <v>17.917230769230766</v>
      </c>
      <c r="AD1337" s="5">
        <v>0</v>
      </c>
      <c r="AE1337" s="5">
        <f t="shared" si="323"/>
        <v>17.917230769230766</v>
      </c>
    </row>
    <row r="1338" spans="1:31" ht="12.75" customHeight="1" x14ac:dyDescent="0.35">
      <c r="A1338" s="17" t="s">
        <v>3165</v>
      </c>
      <c r="B1338" s="17" t="s">
        <v>3149</v>
      </c>
      <c r="C1338" s="17" t="s">
        <v>3166</v>
      </c>
      <c r="D1338" s="18">
        <v>41821</v>
      </c>
      <c r="E1338" s="17" t="s">
        <v>118</v>
      </c>
      <c r="F1338" s="19">
        <v>50</v>
      </c>
      <c r="G1338" s="17">
        <v>41</v>
      </c>
      <c r="H1338" s="17">
        <v>10</v>
      </c>
      <c r="I1338" s="20">
        <f t="shared" si="316"/>
        <v>502</v>
      </c>
      <c r="J1338" s="21">
        <v>4074.02</v>
      </c>
      <c r="K1338" s="18">
        <v>44804</v>
      </c>
      <c r="L1338" s="21">
        <v>665.42</v>
      </c>
      <c r="M1338" s="21">
        <v>3408.6</v>
      </c>
      <c r="N1338" s="21">
        <v>54.32</v>
      </c>
      <c r="O1338" s="21">
        <f t="shared" si="317"/>
        <v>27.16</v>
      </c>
      <c r="P1338" s="21">
        <f t="shared" si="318"/>
        <v>81.48</v>
      </c>
      <c r="Q1338" s="21">
        <f t="shared" si="319"/>
        <v>3381.44</v>
      </c>
      <c r="S1338" s="21">
        <f t="shared" si="320"/>
        <v>3462.92</v>
      </c>
      <c r="T1338" s="19">
        <v>40</v>
      </c>
      <c r="U1338" s="19">
        <f t="shared" si="321"/>
        <v>-10</v>
      </c>
      <c r="V1338" s="22">
        <f t="shared" si="322"/>
        <v>-120</v>
      </c>
      <c r="W1338" s="5">
        <f t="shared" si="324"/>
        <v>390</v>
      </c>
      <c r="X1338" s="21">
        <f t="shared" si="325"/>
        <v>8.8792820512820523</v>
      </c>
      <c r="Y1338" s="21">
        <f t="shared" si="326"/>
        <v>106.55138461538462</v>
      </c>
      <c r="Z1338" s="21">
        <f t="shared" si="327"/>
        <v>3356.3686153846156</v>
      </c>
      <c r="AA1338" s="21">
        <f t="shared" si="328"/>
        <v>-25.071384615384432</v>
      </c>
      <c r="AC1338" s="5">
        <v>106.55138461538462</v>
      </c>
      <c r="AD1338" s="5">
        <v>0</v>
      </c>
      <c r="AE1338" s="5">
        <f t="shared" si="323"/>
        <v>106.55138461538462</v>
      </c>
    </row>
    <row r="1339" spans="1:31" ht="12.75" customHeight="1" x14ac:dyDescent="0.35">
      <c r="A1339" s="17" t="s">
        <v>3167</v>
      </c>
      <c r="B1339" s="17" t="s">
        <v>3149</v>
      </c>
      <c r="C1339" s="17" t="s">
        <v>3157</v>
      </c>
      <c r="D1339" s="18">
        <v>41852</v>
      </c>
      <c r="E1339" s="17" t="s">
        <v>118</v>
      </c>
      <c r="F1339" s="19">
        <v>50</v>
      </c>
      <c r="G1339" s="17">
        <v>41</v>
      </c>
      <c r="H1339" s="17">
        <v>11</v>
      </c>
      <c r="I1339" s="20">
        <f t="shared" si="316"/>
        <v>503</v>
      </c>
      <c r="J1339" s="21">
        <v>1555.17</v>
      </c>
      <c r="K1339" s="18">
        <v>44804</v>
      </c>
      <c r="L1339" s="21">
        <v>251.39</v>
      </c>
      <c r="M1339" s="21">
        <v>1303.78</v>
      </c>
      <c r="N1339" s="21">
        <v>20.73</v>
      </c>
      <c r="O1339" s="21">
        <f t="shared" si="317"/>
        <v>10.365</v>
      </c>
      <c r="P1339" s="21">
        <f t="shared" si="318"/>
        <v>31.094999999999999</v>
      </c>
      <c r="Q1339" s="21">
        <f t="shared" si="319"/>
        <v>1293.415</v>
      </c>
      <c r="S1339" s="21">
        <f t="shared" si="320"/>
        <v>1324.51</v>
      </c>
      <c r="T1339" s="19">
        <v>40</v>
      </c>
      <c r="U1339" s="19">
        <f t="shared" si="321"/>
        <v>-10</v>
      </c>
      <c r="V1339" s="22">
        <f t="shared" si="322"/>
        <v>-120</v>
      </c>
      <c r="W1339" s="5">
        <f t="shared" si="324"/>
        <v>391</v>
      </c>
      <c r="X1339" s="21">
        <f t="shared" si="325"/>
        <v>3.3874936061381073</v>
      </c>
      <c r="Y1339" s="21">
        <f t="shared" si="326"/>
        <v>40.649923273657286</v>
      </c>
      <c r="Z1339" s="21">
        <f t="shared" si="327"/>
        <v>1283.8600767263426</v>
      </c>
      <c r="AA1339" s="21">
        <f t="shared" si="328"/>
        <v>-9.5549232736573231</v>
      </c>
      <c r="AC1339" s="5">
        <v>40.649923273657286</v>
      </c>
      <c r="AD1339" s="5">
        <v>0</v>
      </c>
      <c r="AE1339" s="5">
        <f t="shared" si="323"/>
        <v>40.649923273657286</v>
      </c>
    </row>
    <row r="1340" spans="1:31" ht="12.75" customHeight="1" x14ac:dyDescent="0.35">
      <c r="A1340" s="17" t="s">
        <v>3168</v>
      </c>
      <c r="B1340" s="17" t="s">
        <v>3149</v>
      </c>
      <c r="C1340" s="17" t="s">
        <v>3157</v>
      </c>
      <c r="D1340" s="18">
        <v>41883</v>
      </c>
      <c r="E1340" s="17" t="s">
        <v>118</v>
      </c>
      <c r="F1340" s="19">
        <v>50</v>
      </c>
      <c r="G1340" s="17">
        <v>42</v>
      </c>
      <c r="H1340" s="17">
        <v>0</v>
      </c>
      <c r="I1340" s="20">
        <f t="shared" si="316"/>
        <v>504</v>
      </c>
      <c r="J1340" s="21">
        <v>987.52</v>
      </c>
      <c r="K1340" s="18">
        <v>44804</v>
      </c>
      <c r="L1340" s="21">
        <v>157.99</v>
      </c>
      <c r="M1340" s="21">
        <v>829.53</v>
      </c>
      <c r="N1340" s="21">
        <v>13.16</v>
      </c>
      <c r="O1340" s="21">
        <f t="shared" si="317"/>
        <v>6.58</v>
      </c>
      <c r="P1340" s="21">
        <f t="shared" si="318"/>
        <v>19.740000000000002</v>
      </c>
      <c r="Q1340" s="21">
        <f t="shared" si="319"/>
        <v>822.94999999999993</v>
      </c>
      <c r="S1340" s="21">
        <f t="shared" si="320"/>
        <v>842.68999999999994</v>
      </c>
      <c r="T1340" s="19">
        <v>40</v>
      </c>
      <c r="U1340" s="19">
        <f t="shared" si="321"/>
        <v>-10</v>
      </c>
      <c r="V1340" s="22">
        <f t="shared" si="322"/>
        <v>-120</v>
      </c>
      <c r="W1340" s="5">
        <f t="shared" si="324"/>
        <v>392</v>
      </c>
      <c r="X1340" s="21">
        <f t="shared" si="325"/>
        <v>2.149719387755102</v>
      </c>
      <c r="Y1340" s="21">
        <f t="shared" si="326"/>
        <v>25.796632653061224</v>
      </c>
      <c r="Z1340" s="21">
        <f t="shared" si="327"/>
        <v>816.8933673469387</v>
      </c>
      <c r="AA1340" s="21">
        <f t="shared" si="328"/>
        <v>-6.0566326530612287</v>
      </c>
      <c r="AC1340" s="5">
        <v>25.796632653061224</v>
      </c>
      <c r="AD1340" s="5">
        <v>0</v>
      </c>
      <c r="AE1340" s="5">
        <f t="shared" si="323"/>
        <v>25.796632653061224</v>
      </c>
    </row>
    <row r="1341" spans="1:31" ht="12.75" customHeight="1" x14ac:dyDescent="0.35">
      <c r="A1341" s="17" t="s">
        <v>3169</v>
      </c>
      <c r="B1341" s="17" t="s">
        <v>3149</v>
      </c>
      <c r="C1341" s="17" t="s">
        <v>3157</v>
      </c>
      <c r="D1341" s="18">
        <v>41913</v>
      </c>
      <c r="E1341" s="17" t="s">
        <v>118</v>
      </c>
      <c r="F1341" s="19">
        <v>50</v>
      </c>
      <c r="G1341" s="17">
        <v>42</v>
      </c>
      <c r="H1341" s="17">
        <v>1</v>
      </c>
      <c r="I1341" s="20">
        <f t="shared" si="316"/>
        <v>505</v>
      </c>
      <c r="J1341" s="21">
        <v>324.41000000000003</v>
      </c>
      <c r="K1341" s="18">
        <v>44804</v>
      </c>
      <c r="L1341" s="21">
        <v>51.37</v>
      </c>
      <c r="M1341" s="21">
        <v>273.04000000000002</v>
      </c>
      <c r="N1341" s="21">
        <v>4.32</v>
      </c>
      <c r="O1341" s="21">
        <f t="shared" si="317"/>
        <v>2.16</v>
      </c>
      <c r="P1341" s="21">
        <f t="shared" si="318"/>
        <v>6.48</v>
      </c>
      <c r="Q1341" s="21">
        <f t="shared" si="319"/>
        <v>270.88</v>
      </c>
      <c r="S1341" s="21">
        <f t="shared" si="320"/>
        <v>277.36</v>
      </c>
      <c r="T1341" s="19">
        <v>40</v>
      </c>
      <c r="U1341" s="19">
        <f t="shared" si="321"/>
        <v>-10</v>
      </c>
      <c r="V1341" s="22">
        <f t="shared" si="322"/>
        <v>-120</v>
      </c>
      <c r="W1341" s="5">
        <f t="shared" si="324"/>
        <v>393</v>
      </c>
      <c r="X1341" s="21">
        <f t="shared" si="325"/>
        <v>0.70575063613231559</v>
      </c>
      <c r="Y1341" s="21">
        <f t="shared" si="326"/>
        <v>8.4690076335877862</v>
      </c>
      <c r="Z1341" s="21">
        <f t="shared" si="327"/>
        <v>268.89099236641221</v>
      </c>
      <c r="AA1341" s="21">
        <f t="shared" si="328"/>
        <v>-1.9890076335877893</v>
      </c>
      <c r="AC1341" s="5">
        <v>8.4690076335877862</v>
      </c>
      <c r="AD1341" s="5">
        <v>0</v>
      </c>
      <c r="AE1341" s="5">
        <f t="shared" si="323"/>
        <v>8.4690076335877862</v>
      </c>
    </row>
    <row r="1342" spans="1:31" ht="12.75" customHeight="1" x14ac:dyDescent="0.35">
      <c r="A1342" s="17" t="s">
        <v>3170</v>
      </c>
      <c r="B1342" s="17" t="s">
        <v>3149</v>
      </c>
      <c r="C1342" s="17" t="s">
        <v>3171</v>
      </c>
      <c r="D1342" s="18">
        <v>41913</v>
      </c>
      <c r="E1342" s="17" t="s">
        <v>118</v>
      </c>
      <c r="F1342" s="19">
        <v>50</v>
      </c>
      <c r="G1342" s="17">
        <v>42</v>
      </c>
      <c r="H1342" s="17">
        <v>1</v>
      </c>
      <c r="I1342" s="20">
        <f t="shared" si="316"/>
        <v>505</v>
      </c>
      <c r="J1342" s="21">
        <v>6964.03</v>
      </c>
      <c r="K1342" s="18">
        <v>44804</v>
      </c>
      <c r="L1342" s="21">
        <v>1102.6300000000001</v>
      </c>
      <c r="M1342" s="21">
        <v>5861.4</v>
      </c>
      <c r="N1342" s="21">
        <v>92.85</v>
      </c>
      <c r="O1342" s="21">
        <f t="shared" si="317"/>
        <v>46.424999999999997</v>
      </c>
      <c r="P1342" s="21">
        <f t="shared" si="318"/>
        <v>139.27499999999998</v>
      </c>
      <c r="Q1342" s="21">
        <f t="shared" si="319"/>
        <v>5814.9749999999995</v>
      </c>
      <c r="S1342" s="21">
        <f t="shared" si="320"/>
        <v>5954.25</v>
      </c>
      <c r="T1342" s="19">
        <v>40</v>
      </c>
      <c r="U1342" s="19">
        <f t="shared" si="321"/>
        <v>-10</v>
      </c>
      <c r="V1342" s="22">
        <f t="shared" si="322"/>
        <v>-120</v>
      </c>
      <c r="W1342" s="5">
        <f t="shared" si="324"/>
        <v>393</v>
      </c>
      <c r="X1342" s="21">
        <f t="shared" si="325"/>
        <v>15.150763358778626</v>
      </c>
      <c r="Y1342" s="21">
        <f t="shared" si="326"/>
        <v>181.80916030534351</v>
      </c>
      <c r="Z1342" s="21">
        <f t="shared" si="327"/>
        <v>5772.4408396946565</v>
      </c>
      <c r="AA1342" s="21">
        <f t="shared" si="328"/>
        <v>-42.534160305342994</v>
      </c>
      <c r="AC1342" s="5">
        <v>181.80916030534351</v>
      </c>
      <c r="AD1342" s="5">
        <v>0</v>
      </c>
      <c r="AE1342" s="5">
        <f t="shared" si="323"/>
        <v>181.80916030534351</v>
      </c>
    </row>
    <row r="1343" spans="1:31" ht="12.75" customHeight="1" x14ac:dyDescent="0.35">
      <c r="A1343" s="17" t="s">
        <v>3172</v>
      </c>
      <c r="B1343" s="17" t="s">
        <v>3149</v>
      </c>
      <c r="C1343" s="17" t="s">
        <v>3157</v>
      </c>
      <c r="D1343" s="18">
        <v>41944</v>
      </c>
      <c r="E1343" s="17" t="s">
        <v>118</v>
      </c>
      <c r="F1343" s="19">
        <v>50</v>
      </c>
      <c r="G1343" s="17">
        <v>42</v>
      </c>
      <c r="H1343" s="17">
        <v>2</v>
      </c>
      <c r="I1343" s="20">
        <f t="shared" si="316"/>
        <v>506</v>
      </c>
      <c r="J1343" s="21">
        <v>264.97000000000003</v>
      </c>
      <c r="K1343" s="18">
        <v>44804</v>
      </c>
      <c r="L1343" s="21">
        <v>41.51</v>
      </c>
      <c r="M1343" s="21">
        <v>223.46</v>
      </c>
      <c r="N1343" s="21">
        <v>3.53</v>
      </c>
      <c r="O1343" s="21">
        <f t="shared" si="317"/>
        <v>1.7649999999999999</v>
      </c>
      <c r="P1343" s="21">
        <f t="shared" si="318"/>
        <v>5.2949999999999999</v>
      </c>
      <c r="Q1343" s="21">
        <f t="shared" si="319"/>
        <v>221.69500000000002</v>
      </c>
      <c r="S1343" s="21">
        <f t="shared" si="320"/>
        <v>226.99</v>
      </c>
      <c r="T1343" s="19">
        <v>40</v>
      </c>
      <c r="U1343" s="19">
        <f t="shared" si="321"/>
        <v>-10</v>
      </c>
      <c r="V1343" s="22">
        <f t="shared" si="322"/>
        <v>-120</v>
      </c>
      <c r="W1343" s="5">
        <f t="shared" si="324"/>
        <v>394</v>
      </c>
      <c r="X1343" s="21">
        <f t="shared" si="325"/>
        <v>0.57611675126903561</v>
      </c>
      <c r="Y1343" s="21">
        <f t="shared" si="326"/>
        <v>6.9134010152284269</v>
      </c>
      <c r="Z1343" s="21">
        <f t="shared" si="327"/>
        <v>220.07659898477158</v>
      </c>
      <c r="AA1343" s="21">
        <f t="shared" si="328"/>
        <v>-1.6184010152284429</v>
      </c>
      <c r="AC1343" s="5">
        <v>6.9134010152284269</v>
      </c>
      <c r="AD1343" s="5">
        <v>0</v>
      </c>
      <c r="AE1343" s="5">
        <f t="shared" si="323"/>
        <v>6.9134010152284269</v>
      </c>
    </row>
    <row r="1344" spans="1:31" ht="12.75" customHeight="1" x14ac:dyDescent="0.35">
      <c r="A1344" s="17" t="s">
        <v>3173</v>
      </c>
      <c r="B1344" s="17" t="s">
        <v>3149</v>
      </c>
      <c r="C1344" s="17" t="s">
        <v>3157</v>
      </c>
      <c r="D1344" s="18">
        <v>41974</v>
      </c>
      <c r="E1344" s="17" t="s">
        <v>118</v>
      </c>
      <c r="F1344" s="19">
        <v>50</v>
      </c>
      <c r="G1344" s="17">
        <v>42</v>
      </c>
      <c r="H1344" s="17">
        <v>3</v>
      </c>
      <c r="I1344" s="20">
        <f t="shared" si="316"/>
        <v>507</v>
      </c>
      <c r="J1344" s="21">
        <v>911.8</v>
      </c>
      <c r="K1344" s="18">
        <v>44804</v>
      </c>
      <c r="L1344" s="21">
        <v>141.36000000000001</v>
      </c>
      <c r="M1344" s="21">
        <v>770.44</v>
      </c>
      <c r="N1344" s="21">
        <v>12.16</v>
      </c>
      <c r="O1344" s="21">
        <f t="shared" si="317"/>
        <v>6.08</v>
      </c>
      <c r="P1344" s="21">
        <f t="shared" si="318"/>
        <v>18.240000000000002</v>
      </c>
      <c r="Q1344" s="21">
        <f t="shared" si="319"/>
        <v>764.36</v>
      </c>
      <c r="S1344" s="21">
        <f t="shared" si="320"/>
        <v>782.6</v>
      </c>
      <c r="T1344" s="19">
        <v>40</v>
      </c>
      <c r="U1344" s="19">
        <f t="shared" si="321"/>
        <v>-10</v>
      </c>
      <c r="V1344" s="22">
        <f t="shared" si="322"/>
        <v>-120</v>
      </c>
      <c r="W1344" s="5">
        <f t="shared" si="324"/>
        <v>395</v>
      </c>
      <c r="X1344" s="21">
        <f t="shared" si="325"/>
        <v>1.9812658227848101</v>
      </c>
      <c r="Y1344" s="21">
        <f t="shared" si="326"/>
        <v>23.775189873417723</v>
      </c>
      <c r="Z1344" s="21">
        <f t="shared" si="327"/>
        <v>758.82481012658229</v>
      </c>
      <c r="AA1344" s="21">
        <f t="shared" si="328"/>
        <v>-5.5351898734177212</v>
      </c>
      <c r="AC1344" s="5">
        <v>23.775189873417723</v>
      </c>
      <c r="AD1344" s="5">
        <v>0</v>
      </c>
      <c r="AE1344" s="5">
        <f t="shared" si="323"/>
        <v>23.775189873417723</v>
      </c>
    </row>
    <row r="1345" spans="1:31" ht="12.75" customHeight="1" x14ac:dyDescent="0.35">
      <c r="A1345" s="17" t="s">
        <v>3174</v>
      </c>
      <c r="B1345" s="17" t="s">
        <v>3149</v>
      </c>
      <c r="C1345" s="17" t="s">
        <v>3175</v>
      </c>
      <c r="D1345" s="18">
        <v>42005</v>
      </c>
      <c r="E1345" s="17" t="s">
        <v>118</v>
      </c>
      <c r="F1345" s="19">
        <v>50</v>
      </c>
      <c r="G1345" s="17">
        <v>42</v>
      </c>
      <c r="H1345" s="17">
        <v>4</v>
      </c>
      <c r="I1345" s="20">
        <f t="shared" si="316"/>
        <v>508</v>
      </c>
      <c r="J1345" s="21">
        <v>298.98</v>
      </c>
      <c r="K1345" s="18">
        <v>44804</v>
      </c>
      <c r="L1345" s="21">
        <v>45.84</v>
      </c>
      <c r="M1345" s="21">
        <v>253.14</v>
      </c>
      <c r="N1345" s="21">
        <v>3.98</v>
      </c>
      <c r="O1345" s="21">
        <f t="shared" si="317"/>
        <v>1.99</v>
      </c>
      <c r="P1345" s="21">
        <f t="shared" si="318"/>
        <v>5.97</v>
      </c>
      <c r="Q1345" s="21">
        <f t="shared" si="319"/>
        <v>251.14999999999998</v>
      </c>
      <c r="S1345" s="21">
        <f t="shared" si="320"/>
        <v>257.12</v>
      </c>
      <c r="T1345" s="19">
        <v>40</v>
      </c>
      <c r="U1345" s="19">
        <f t="shared" si="321"/>
        <v>-10</v>
      </c>
      <c r="V1345" s="22">
        <f t="shared" si="322"/>
        <v>-120</v>
      </c>
      <c r="W1345" s="5">
        <f t="shared" si="324"/>
        <v>396</v>
      </c>
      <c r="X1345" s="21">
        <f t="shared" si="325"/>
        <v>0.64929292929292926</v>
      </c>
      <c r="Y1345" s="21">
        <f t="shared" si="326"/>
        <v>7.7915151515151511</v>
      </c>
      <c r="Z1345" s="21">
        <f t="shared" si="327"/>
        <v>249.32848484848486</v>
      </c>
      <c r="AA1345" s="21">
        <f t="shared" si="328"/>
        <v>-1.8215151515151149</v>
      </c>
      <c r="AC1345" s="5">
        <v>7.7915151515151511</v>
      </c>
      <c r="AD1345" s="5">
        <v>0</v>
      </c>
      <c r="AE1345" s="5">
        <f t="shared" si="323"/>
        <v>7.7915151515151511</v>
      </c>
    </row>
    <row r="1346" spans="1:31" ht="12.75" customHeight="1" x14ac:dyDescent="0.35">
      <c r="A1346" s="17" t="s">
        <v>3176</v>
      </c>
      <c r="B1346" s="17" t="s">
        <v>3149</v>
      </c>
      <c r="C1346" s="17" t="s">
        <v>3177</v>
      </c>
      <c r="D1346" s="18">
        <v>42005</v>
      </c>
      <c r="E1346" s="17" t="s">
        <v>118</v>
      </c>
      <c r="F1346" s="19">
        <v>50</v>
      </c>
      <c r="G1346" s="17">
        <v>42</v>
      </c>
      <c r="H1346" s="17">
        <v>4</v>
      </c>
      <c r="I1346" s="20">
        <f t="shared" si="316"/>
        <v>508</v>
      </c>
      <c r="J1346" s="21">
        <v>6410</v>
      </c>
      <c r="K1346" s="18">
        <v>44804</v>
      </c>
      <c r="L1346" s="21">
        <v>982.86</v>
      </c>
      <c r="M1346" s="21">
        <v>5427.14</v>
      </c>
      <c r="N1346" s="21">
        <v>85.46</v>
      </c>
      <c r="O1346" s="21">
        <f t="shared" si="317"/>
        <v>42.73</v>
      </c>
      <c r="P1346" s="21">
        <f t="shared" si="318"/>
        <v>128.19</v>
      </c>
      <c r="Q1346" s="21">
        <f t="shared" si="319"/>
        <v>5384.4100000000008</v>
      </c>
      <c r="S1346" s="21">
        <f t="shared" si="320"/>
        <v>5512.6</v>
      </c>
      <c r="T1346" s="19">
        <v>40</v>
      </c>
      <c r="U1346" s="19">
        <f t="shared" si="321"/>
        <v>-10</v>
      </c>
      <c r="V1346" s="22">
        <f t="shared" si="322"/>
        <v>-120</v>
      </c>
      <c r="W1346" s="5">
        <f t="shared" si="324"/>
        <v>396</v>
      </c>
      <c r="X1346" s="21">
        <f t="shared" si="325"/>
        <v>13.920707070707072</v>
      </c>
      <c r="Y1346" s="21">
        <f t="shared" si="326"/>
        <v>167.04848484848486</v>
      </c>
      <c r="Z1346" s="21">
        <f t="shared" si="327"/>
        <v>5345.5515151515156</v>
      </c>
      <c r="AA1346" s="21">
        <f t="shared" si="328"/>
        <v>-38.858484848485205</v>
      </c>
      <c r="AC1346" s="5">
        <v>167.04848484848486</v>
      </c>
      <c r="AD1346" s="5">
        <v>0</v>
      </c>
      <c r="AE1346" s="5">
        <f t="shared" si="323"/>
        <v>167.04848484848486</v>
      </c>
    </row>
    <row r="1347" spans="1:31" ht="12.75" customHeight="1" x14ac:dyDescent="0.35">
      <c r="A1347" s="17" t="s">
        <v>3178</v>
      </c>
      <c r="B1347" s="17" t="s">
        <v>3149</v>
      </c>
      <c r="C1347" s="17" t="s">
        <v>3157</v>
      </c>
      <c r="D1347" s="18">
        <v>42036</v>
      </c>
      <c r="E1347" s="17" t="s">
        <v>118</v>
      </c>
      <c r="F1347" s="19">
        <v>50</v>
      </c>
      <c r="G1347" s="17">
        <v>42</v>
      </c>
      <c r="H1347" s="17">
        <v>5</v>
      </c>
      <c r="I1347" s="20">
        <f t="shared" si="316"/>
        <v>509</v>
      </c>
      <c r="J1347" s="21">
        <v>249.25</v>
      </c>
      <c r="K1347" s="18">
        <v>44804</v>
      </c>
      <c r="L1347" s="21">
        <v>37.83</v>
      </c>
      <c r="M1347" s="21">
        <v>211.42</v>
      </c>
      <c r="N1347" s="21">
        <v>3.32</v>
      </c>
      <c r="O1347" s="21">
        <f t="shared" si="317"/>
        <v>1.66</v>
      </c>
      <c r="P1347" s="21">
        <f t="shared" si="318"/>
        <v>4.9799999999999995</v>
      </c>
      <c r="Q1347" s="21">
        <f t="shared" si="319"/>
        <v>209.76</v>
      </c>
      <c r="S1347" s="21">
        <f t="shared" si="320"/>
        <v>214.73999999999998</v>
      </c>
      <c r="T1347" s="19">
        <v>40</v>
      </c>
      <c r="U1347" s="19">
        <f t="shared" si="321"/>
        <v>-10</v>
      </c>
      <c r="V1347" s="22">
        <f t="shared" si="322"/>
        <v>-120</v>
      </c>
      <c r="W1347" s="5">
        <f t="shared" si="324"/>
        <v>397</v>
      </c>
      <c r="X1347" s="21">
        <f t="shared" si="325"/>
        <v>0.54090680100755661</v>
      </c>
      <c r="Y1347" s="21">
        <f t="shared" si="326"/>
        <v>6.4908816120906794</v>
      </c>
      <c r="Z1347" s="21">
        <f t="shared" si="327"/>
        <v>208.24911838790931</v>
      </c>
      <c r="AA1347" s="21">
        <f t="shared" si="328"/>
        <v>-1.5108816120906852</v>
      </c>
      <c r="AC1347" s="5">
        <v>6.4908816120906794</v>
      </c>
      <c r="AD1347" s="5">
        <v>0</v>
      </c>
      <c r="AE1347" s="5">
        <f t="shared" si="323"/>
        <v>6.4908816120906794</v>
      </c>
    </row>
    <row r="1348" spans="1:31" ht="12.75" customHeight="1" x14ac:dyDescent="0.35">
      <c r="A1348" s="17" t="s">
        <v>3179</v>
      </c>
      <c r="B1348" s="17" t="s">
        <v>3149</v>
      </c>
      <c r="C1348" s="17" t="s">
        <v>3180</v>
      </c>
      <c r="D1348" s="18">
        <v>42036</v>
      </c>
      <c r="E1348" s="17" t="s">
        <v>118</v>
      </c>
      <c r="F1348" s="19">
        <v>50</v>
      </c>
      <c r="G1348" s="17">
        <v>42</v>
      </c>
      <c r="H1348" s="17">
        <v>5</v>
      </c>
      <c r="I1348" s="20">
        <f t="shared" ref="I1348:I1411" si="329">(G1348*12)+H1348</f>
        <v>509</v>
      </c>
      <c r="J1348" s="21">
        <v>367.06</v>
      </c>
      <c r="K1348" s="18">
        <v>44804</v>
      </c>
      <c r="L1348" s="21">
        <v>55.66</v>
      </c>
      <c r="M1348" s="21">
        <v>311.39999999999998</v>
      </c>
      <c r="N1348" s="21">
        <v>4.8899999999999997</v>
      </c>
      <c r="O1348" s="21">
        <f t="shared" ref="O1348:O1411" si="330">+N1348/8*4</f>
        <v>2.4449999999999998</v>
      </c>
      <c r="P1348" s="21">
        <f t="shared" ref="P1348:P1411" si="331">+N1348+O1348</f>
        <v>7.3349999999999991</v>
      </c>
      <c r="Q1348" s="21">
        <f t="shared" ref="Q1348:Q1411" si="332">+M1348-O1348</f>
        <v>308.95499999999998</v>
      </c>
      <c r="S1348" s="21">
        <f t="shared" ref="S1348:S1411" si="333">+M1348+N1348</f>
        <v>316.28999999999996</v>
      </c>
      <c r="T1348" s="19">
        <v>40</v>
      </c>
      <c r="U1348" s="19">
        <f t="shared" ref="U1348:U1411" si="334">+T1348-F1348</f>
        <v>-10</v>
      </c>
      <c r="V1348" s="22">
        <f t="shared" ref="V1348:V1411" si="335">+U1348*12</f>
        <v>-120</v>
      </c>
      <c r="W1348" s="5">
        <f t="shared" si="324"/>
        <v>397</v>
      </c>
      <c r="X1348" s="21">
        <f t="shared" si="325"/>
        <v>0.79670025188916871</v>
      </c>
      <c r="Y1348" s="21">
        <f t="shared" si="326"/>
        <v>9.560403022670025</v>
      </c>
      <c r="Z1348" s="21">
        <f t="shared" si="327"/>
        <v>306.72959697732995</v>
      </c>
      <c r="AA1348" s="21">
        <f t="shared" si="328"/>
        <v>-2.2254030226700365</v>
      </c>
      <c r="AC1348" s="5">
        <v>9.560403022670025</v>
      </c>
      <c r="AD1348" s="5">
        <v>0</v>
      </c>
      <c r="AE1348" s="5">
        <f t="shared" si="323"/>
        <v>9.560403022670025</v>
      </c>
    </row>
    <row r="1349" spans="1:31" ht="12.75" customHeight="1" x14ac:dyDescent="0.35">
      <c r="A1349" s="17" t="s">
        <v>3181</v>
      </c>
      <c r="B1349" s="17" t="s">
        <v>3149</v>
      </c>
      <c r="C1349" s="17" t="s">
        <v>3157</v>
      </c>
      <c r="D1349" s="18">
        <v>42064</v>
      </c>
      <c r="E1349" s="17" t="s">
        <v>118</v>
      </c>
      <c r="F1349" s="19">
        <v>50</v>
      </c>
      <c r="G1349" s="17">
        <v>42</v>
      </c>
      <c r="H1349" s="17">
        <v>6</v>
      </c>
      <c r="I1349" s="20">
        <f t="shared" si="329"/>
        <v>510</v>
      </c>
      <c r="J1349" s="21">
        <v>271.48</v>
      </c>
      <c r="K1349" s="18">
        <v>44804</v>
      </c>
      <c r="L1349" s="21">
        <v>40.729999999999997</v>
      </c>
      <c r="M1349" s="21">
        <v>230.75</v>
      </c>
      <c r="N1349" s="21">
        <v>3.62</v>
      </c>
      <c r="O1349" s="21">
        <f t="shared" si="330"/>
        <v>1.81</v>
      </c>
      <c r="P1349" s="21">
        <f t="shared" si="331"/>
        <v>5.43</v>
      </c>
      <c r="Q1349" s="21">
        <f t="shared" si="332"/>
        <v>228.94</v>
      </c>
      <c r="S1349" s="21">
        <f t="shared" si="333"/>
        <v>234.37</v>
      </c>
      <c r="T1349" s="19">
        <v>40</v>
      </c>
      <c r="U1349" s="19">
        <f t="shared" si="334"/>
        <v>-10</v>
      </c>
      <c r="V1349" s="22">
        <f t="shared" si="335"/>
        <v>-120</v>
      </c>
      <c r="W1349" s="5">
        <f t="shared" si="324"/>
        <v>398</v>
      </c>
      <c r="X1349" s="21">
        <f t="shared" si="325"/>
        <v>0.58886934673366831</v>
      </c>
      <c r="Y1349" s="21">
        <f t="shared" si="326"/>
        <v>7.0664321608040197</v>
      </c>
      <c r="Z1349" s="21">
        <f t="shared" si="327"/>
        <v>227.30356783919598</v>
      </c>
      <c r="AA1349" s="21">
        <f t="shared" si="328"/>
        <v>-1.63643216080402</v>
      </c>
      <c r="AC1349" s="5">
        <v>7.0664321608040197</v>
      </c>
      <c r="AD1349" s="5">
        <v>0</v>
      </c>
      <c r="AE1349" s="5">
        <f t="shared" ref="AE1349:AE1412" si="336">+AC1349+AD1349</f>
        <v>7.0664321608040197</v>
      </c>
    </row>
    <row r="1350" spans="1:31" ht="12.75" customHeight="1" x14ac:dyDescent="0.35">
      <c r="A1350" s="17" t="s">
        <v>3182</v>
      </c>
      <c r="B1350" s="17" t="s">
        <v>3149</v>
      </c>
      <c r="C1350" s="17" t="s">
        <v>3157</v>
      </c>
      <c r="D1350" s="18">
        <v>42095</v>
      </c>
      <c r="E1350" s="17" t="s">
        <v>118</v>
      </c>
      <c r="F1350" s="19">
        <v>50</v>
      </c>
      <c r="G1350" s="17">
        <v>42</v>
      </c>
      <c r="H1350" s="17">
        <v>7</v>
      </c>
      <c r="I1350" s="20">
        <f t="shared" si="329"/>
        <v>511</v>
      </c>
      <c r="J1350" s="21">
        <v>525.86</v>
      </c>
      <c r="K1350" s="18">
        <v>44804</v>
      </c>
      <c r="L1350" s="21">
        <v>78.02</v>
      </c>
      <c r="M1350" s="21">
        <v>447.84</v>
      </c>
      <c r="N1350" s="21">
        <v>7.01</v>
      </c>
      <c r="O1350" s="21">
        <f t="shared" si="330"/>
        <v>3.5049999999999999</v>
      </c>
      <c r="P1350" s="21">
        <f t="shared" si="331"/>
        <v>10.515000000000001</v>
      </c>
      <c r="Q1350" s="21">
        <f t="shared" si="332"/>
        <v>444.33499999999998</v>
      </c>
      <c r="S1350" s="21">
        <f t="shared" si="333"/>
        <v>454.84999999999997</v>
      </c>
      <c r="T1350" s="19">
        <v>40</v>
      </c>
      <c r="U1350" s="19">
        <f t="shared" si="334"/>
        <v>-10</v>
      </c>
      <c r="V1350" s="22">
        <f t="shared" si="335"/>
        <v>-120</v>
      </c>
      <c r="W1350" s="5">
        <f t="shared" si="324"/>
        <v>399</v>
      </c>
      <c r="X1350" s="21">
        <f t="shared" si="325"/>
        <v>1.1399749373433583</v>
      </c>
      <c r="Y1350" s="21">
        <f t="shared" si="326"/>
        <v>13.679699248120301</v>
      </c>
      <c r="Z1350" s="21">
        <f t="shared" si="327"/>
        <v>441.17030075187967</v>
      </c>
      <c r="AA1350" s="21">
        <f t="shared" si="328"/>
        <v>-3.1646992481203142</v>
      </c>
      <c r="AC1350" s="5">
        <v>13.679699248120301</v>
      </c>
      <c r="AD1350" s="5">
        <v>0</v>
      </c>
      <c r="AE1350" s="5">
        <f t="shared" si="336"/>
        <v>13.679699248120301</v>
      </c>
    </row>
    <row r="1351" spans="1:31" ht="12.75" customHeight="1" x14ac:dyDescent="0.35">
      <c r="A1351" s="17" t="s">
        <v>3183</v>
      </c>
      <c r="B1351" s="17" t="s">
        <v>3149</v>
      </c>
      <c r="C1351" s="17" t="s">
        <v>3184</v>
      </c>
      <c r="D1351" s="18">
        <v>42095</v>
      </c>
      <c r="E1351" s="17" t="s">
        <v>118</v>
      </c>
      <c r="F1351" s="19">
        <v>50</v>
      </c>
      <c r="G1351" s="17">
        <v>42</v>
      </c>
      <c r="H1351" s="17">
        <v>7</v>
      </c>
      <c r="I1351" s="20">
        <f t="shared" si="329"/>
        <v>511</v>
      </c>
      <c r="J1351" s="21">
        <v>1683.43</v>
      </c>
      <c r="K1351" s="18">
        <v>44804</v>
      </c>
      <c r="L1351" s="21">
        <v>249.71</v>
      </c>
      <c r="M1351" s="21">
        <v>1433.72</v>
      </c>
      <c r="N1351" s="21">
        <v>22.44</v>
      </c>
      <c r="O1351" s="21">
        <f t="shared" si="330"/>
        <v>11.22</v>
      </c>
      <c r="P1351" s="21">
        <f t="shared" si="331"/>
        <v>33.660000000000004</v>
      </c>
      <c r="Q1351" s="21">
        <f t="shared" si="332"/>
        <v>1422.5</v>
      </c>
      <c r="S1351" s="21">
        <f t="shared" si="333"/>
        <v>1456.16</v>
      </c>
      <c r="T1351" s="19">
        <v>40</v>
      </c>
      <c r="U1351" s="19">
        <f t="shared" si="334"/>
        <v>-10</v>
      </c>
      <c r="V1351" s="22">
        <f t="shared" si="335"/>
        <v>-120</v>
      </c>
      <c r="W1351" s="5">
        <f t="shared" si="324"/>
        <v>399</v>
      </c>
      <c r="X1351" s="21">
        <f t="shared" si="325"/>
        <v>3.6495238095238096</v>
      </c>
      <c r="Y1351" s="21">
        <f t="shared" si="326"/>
        <v>43.794285714285714</v>
      </c>
      <c r="Z1351" s="21">
        <f t="shared" si="327"/>
        <v>1412.3657142857144</v>
      </c>
      <c r="AA1351" s="21">
        <f t="shared" si="328"/>
        <v>-10.134285714285625</v>
      </c>
      <c r="AC1351" s="5">
        <v>43.794285714285714</v>
      </c>
      <c r="AD1351" s="5">
        <v>0</v>
      </c>
      <c r="AE1351" s="5">
        <f t="shared" si="336"/>
        <v>43.794285714285714</v>
      </c>
    </row>
    <row r="1352" spans="1:31" ht="12.75" customHeight="1" x14ac:dyDescent="0.35">
      <c r="A1352" s="17" t="s">
        <v>3185</v>
      </c>
      <c r="B1352" s="17" t="s">
        <v>3149</v>
      </c>
      <c r="C1352" s="17" t="s">
        <v>3157</v>
      </c>
      <c r="D1352" s="18">
        <v>42125</v>
      </c>
      <c r="E1352" s="17" t="s">
        <v>118</v>
      </c>
      <c r="F1352" s="19">
        <v>50</v>
      </c>
      <c r="G1352" s="17">
        <v>42</v>
      </c>
      <c r="H1352" s="17">
        <v>8</v>
      </c>
      <c r="I1352" s="20">
        <f t="shared" si="329"/>
        <v>512</v>
      </c>
      <c r="J1352" s="21">
        <v>580.48</v>
      </c>
      <c r="K1352" s="18">
        <v>44804</v>
      </c>
      <c r="L1352" s="21">
        <v>85.14</v>
      </c>
      <c r="M1352" s="21">
        <v>495.34</v>
      </c>
      <c r="N1352" s="21">
        <v>7.74</v>
      </c>
      <c r="O1352" s="21">
        <f t="shared" si="330"/>
        <v>3.87</v>
      </c>
      <c r="P1352" s="21">
        <f t="shared" si="331"/>
        <v>11.61</v>
      </c>
      <c r="Q1352" s="21">
        <f t="shared" si="332"/>
        <v>491.46999999999997</v>
      </c>
      <c r="S1352" s="21">
        <f t="shared" si="333"/>
        <v>503.08</v>
      </c>
      <c r="T1352" s="19">
        <v>40</v>
      </c>
      <c r="U1352" s="19">
        <f t="shared" si="334"/>
        <v>-10</v>
      </c>
      <c r="V1352" s="22">
        <f t="shared" si="335"/>
        <v>-120</v>
      </c>
      <c r="W1352" s="5">
        <f t="shared" si="324"/>
        <v>400</v>
      </c>
      <c r="X1352" s="21">
        <f t="shared" si="325"/>
        <v>1.2577</v>
      </c>
      <c r="Y1352" s="21">
        <f t="shared" si="326"/>
        <v>15.092400000000001</v>
      </c>
      <c r="Z1352" s="21">
        <f t="shared" si="327"/>
        <v>487.98759999999999</v>
      </c>
      <c r="AA1352" s="21">
        <f t="shared" si="328"/>
        <v>-3.4823999999999842</v>
      </c>
      <c r="AC1352" s="5">
        <v>15.092400000000001</v>
      </c>
      <c r="AD1352" s="5">
        <v>0</v>
      </c>
      <c r="AE1352" s="5">
        <f t="shared" si="336"/>
        <v>15.092400000000001</v>
      </c>
    </row>
    <row r="1353" spans="1:31" ht="12.75" customHeight="1" x14ac:dyDescent="0.35">
      <c r="A1353" s="17" t="s">
        <v>3186</v>
      </c>
      <c r="B1353" s="17" t="s">
        <v>3149</v>
      </c>
      <c r="C1353" s="17" t="s">
        <v>3157</v>
      </c>
      <c r="D1353" s="18">
        <v>42156</v>
      </c>
      <c r="E1353" s="17" t="s">
        <v>118</v>
      </c>
      <c r="F1353" s="19">
        <v>50</v>
      </c>
      <c r="G1353" s="17">
        <v>42</v>
      </c>
      <c r="H1353" s="17">
        <v>9</v>
      </c>
      <c r="I1353" s="20">
        <f t="shared" si="329"/>
        <v>513</v>
      </c>
      <c r="J1353" s="21">
        <v>227.7</v>
      </c>
      <c r="K1353" s="18">
        <v>44804</v>
      </c>
      <c r="L1353" s="21">
        <v>32.99</v>
      </c>
      <c r="M1353" s="21">
        <v>194.71</v>
      </c>
      <c r="N1353" s="21">
        <v>3.03</v>
      </c>
      <c r="O1353" s="21">
        <f t="shared" si="330"/>
        <v>1.5149999999999999</v>
      </c>
      <c r="P1353" s="21">
        <f t="shared" si="331"/>
        <v>4.5449999999999999</v>
      </c>
      <c r="Q1353" s="21">
        <f t="shared" si="332"/>
        <v>193.19500000000002</v>
      </c>
      <c r="S1353" s="21">
        <f t="shared" si="333"/>
        <v>197.74</v>
      </c>
      <c r="T1353" s="19">
        <v>40</v>
      </c>
      <c r="U1353" s="19">
        <f t="shared" si="334"/>
        <v>-10</v>
      </c>
      <c r="V1353" s="22">
        <f t="shared" si="335"/>
        <v>-120</v>
      </c>
      <c r="W1353" s="5">
        <f t="shared" ref="W1353:W1416" si="337">+I1353+8+V1353</f>
        <v>401</v>
      </c>
      <c r="X1353" s="21">
        <f t="shared" si="325"/>
        <v>0.49311720698254369</v>
      </c>
      <c r="Y1353" s="21">
        <f t="shared" si="326"/>
        <v>5.9174064837905238</v>
      </c>
      <c r="Z1353" s="21">
        <f t="shared" si="327"/>
        <v>191.82259351620948</v>
      </c>
      <c r="AA1353" s="21">
        <f t="shared" si="328"/>
        <v>-1.3724064837905416</v>
      </c>
      <c r="AC1353" s="5">
        <v>5.9174064837905238</v>
      </c>
      <c r="AD1353" s="5">
        <v>0</v>
      </c>
      <c r="AE1353" s="5">
        <f t="shared" si="336"/>
        <v>5.9174064837905238</v>
      </c>
    </row>
    <row r="1354" spans="1:31" ht="12.75" customHeight="1" x14ac:dyDescent="0.35">
      <c r="A1354" s="17" t="s">
        <v>3187</v>
      </c>
      <c r="B1354" s="17" t="s">
        <v>3149</v>
      </c>
      <c r="C1354" s="17" t="s">
        <v>3184</v>
      </c>
      <c r="D1354" s="18">
        <v>42186</v>
      </c>
      <c r="E1354" s="17" t="s">
        <v>118</v>
      </c>
      <c r="F1354" s="19">
        <v>50</v>
      </c>
      <c r="G1354" s="17">
        <v>42</v>
      </c>
      <c r="H1354" s="17">
        <v>10</v>
      </c>
      <c r="I1354" s="20">
        <f t="shared" si="329"/>
        <v>514</v>
      </c>
      <c r="J1354" s="21">
        <v>3661.85</v>
      </c>
      <c r="K1354" s="18">
        <v>44804</v>
      </c>
      <c r="L1354" s="21">
        <v>524.88</v>
      </c>
      <c r="M1354" s="21">
        <v>3136.97</v>
      </c>
      <c r="N1354" s="21">
        <v>48.82</v>
      </c>
      <c r="O1354" s="21">
        <f t="shared" si="330"/>
        <v>24.41</v>
      </c>
      <c r="P1354" s="21">
        <f t="shared" si="331"/>
        <v>73.23</v>
      </c>
      <c r="Q1354" s="21">
        <f t="shared" si="332"/>
        <v>3112.56</v>
      </c>
      <c r="S1354" s="21">
        <f t="shared" si="333"/>
        <v>3185.79</v>
      </c>
      <c r="T1354" s="19">
        <v>40</v>
      </c>
      <c r="U1354" s="19">
        <f t="shared" si="334"/>
        <v>-10</v>
      </c>
      <c r="V1354" s="22">
        <f t="shared" si="335"/>
        <v>-120</v>
      </c>
      <c r="W1354" s="5">
        <f t="shared" si="337"/>
        <v>402</v>
      </c>
      <c r="X1354" s="21">
        <f t="shared" si="325"/>
        <v>7.9248507462686568</v>
      </c>
      <c r="Y1354" s="21">
        <f t="shared" si="326"/>
        <v>95.098208955223882</v>
      </c>
      <c r="Z1354" s="21">
        <f t="shared" si="327"/>
        <v>3090.691791044776</v>
      </c>
      <c r="AA1354" s="21">
        <f t="shared" si="328"/>
        <v>-21.868208955223963</v>
      </c>
      <c r="AC1354" s="5">
        <v>95.098208955223882</v>
      </c>
      <c r="AD1354" s="5">
        <v>0</v>
      </c>
      <c r="AE1354" s="5">
        <f t="shared" si="336"/>
        <v>95.098208955223882</v>
      </c>
    </row>
    <row r="1355" spans="1:31" ht="12.75" customHeight="1" x14ac:dyDescent="0.35">
      <c r="A1355" s="17" t="s">
        <v>3188</v>
      </c>
      <c r="B1355" s="17" t="s">
        <v>3149</v>
      </c>
      <c r="C1355" s="17" t="s">
        <v>3157</v>
      </c>
      <c r="D1355" s="18">
        <v>42217</v>
      </c>
      <c r="E1355" s="17" t="s">
        <v>118</v>
      </c>
      <c r="F1355" s="19">
        <v>50</v>
      </c>
      <c r="G1355" s="17">
        <v>42</v>
      </c>
      <c r="H1355" s="17">
        <v>11</v>
      </c>
      <c r="I1355" s="20">
        <f t="shared" si="329"/>
        <v>515</v>
      </c>
      <c r="J1355" s="21">
        <v>573.35</v>
      </c>
      <c r="K1355" s="18">
        <v>44804</v>
      </c>
      <c r="L1355" s="21">
        <v>81.239999999999995</v>
      </c>
      <c r="M1355" s="21">
        <v>492.11</v>
      </c>
      <c r="N1355" s="21">
        <v>7.64</v>
      </c>
      <c r="O1355" s="21">
        <f t="shared" si="330"/>
        <v>3.82</v>
      </c>
      <c r="P1355" s="21">
        <f t="shared" si="331"/>
        <v>11.459999999999999</v>
      </c>
      <c r="Q1355" s="21">
        <f t="shared" si="332"/>
        <v>488.29</v>
      </c>
      <c r="S1355" s="21">
        <f t="shared" si="333"/>
        <v>499.75</v>
      </c>
      <c r="T1355" s="19">
        <v>40</v>
      </c>
      <c r="U1355" s="19">
        <f t="shared" si="334"/>
        <v>-10</v>
      </c>
      <c r="V1355" s="22">
        <f t="shared" si="335"/>
        <v>-120</v>
      </c>
      <c r="W1355" s="5">
        <f t="shared" si="337"/>
        <v>403</v>
      </c>
      <c r="X1355" s="21">
        <f t="shared" si="325"/>
        <v>1.2400744416873448</v>
      </c>
      <c r="Y1355" s="21">
        <f t="shared" si="326"/>
        <v>14.880893300248138</v>
      </c>
      <c r="Z1355" s="21">
        <f t="shared" si="327"/>
        <v>484.86910669975185</v>
      </c>
      <c r="AA1355" s="21">
        <f t="shared" si="328"/>
        <v>-3.4208933002481672</v>
      </c>
      <c r="AC1355" s="5">
        <v>14.880893300248138</v>
      </c>
      <c r="AD1355" s="5">
        <v>0</v>
      </c>
      <c r="AE1355" s="5">
        <f t="shared" si="336"/>
        <v>14.880893300248138</v>
      </c>
    </row>
    <row r="1356" spans="1:31" ht="12.75" customHeight="1" x14ac:dyDescent="0.35">
      <c r="A1356" s="17" t="s">
        <v>3189</v>
      </c>
      <c r="B1356" s="17" t="s">
        <v>3149</v>
      </c>
      <c r="C1356" s="17" t="s">
        <v>3157</v>
      </c>
      <c r="D1356" s="18">
        <v>42248</v>
      </c>
      <c r="E1356" s="17" t="s">
        <v>118</v>
      </c>
      <c r="F1356" s="19">
        <v>50</v>
      </c>
      <c r="G1356" s="17">
        <v>43</v>
      </c>
      <c r="H1356" s="17">
        <v>0</v>
      </c>
      <c r="I1356" s="20">
        <f t="shared" si="329"/>
        <v>516</v>
      </c>
      <c r="J1356" s="21">
        <v>227.71</v>
      </c>
      <c r="K1356" s="18">
        <v>44804</v>
      </c>
      <c r="L1356" s="21">
        <v>31.92</v>
      </c>
      <c r="M1356" s="21">
        <v>195.79</v>
      </c>
      <c r="N1356" s="21">
        <v>3.04</v>
      </c>
      <c r="O1356" s="21">
        <f t="shared" si="330"/>
        <v>1.52</v>
      </c>
      <c r="P1356" s="21">
        <f t="shared" si="331"/>
        <v>4.5600000000000005</v>
      </c>
      <c r="Q1356" s="21">
        <f t="shared" si="332"/>
        <v>194.26999999999998</v>
      </c>
      <c r="S1356" s="21">
        <f t="shared" si="333"/>
        <v>198.82999999999998</v>
      </c>
      <c r="T1356" s="19">
        <v>40</v>
      </c>
      <c r="U1356" s="19">
        <f t="shared" si="334"/>
        <v>-10</v>
      </c>
      <c r="V1356" s="22">
        <f t="shared" si="335"/>
        <v>-120</v>
      </c>
      <c r="W1356" s="5">
        <f t="shared" si="337"/>
        <v>404</v>
      </c>
      <c r="X1356" s="21">
        <f t="shared" si="325"/>
        <v>0.49215346534653459</v>
      </c>
      <c r="Y1356" s="21">
        <f t="shared" si="326"/>
        <v>5.9058415841584146</v>
      </c>
      <c r="Z1356" s="21">
        <f t="shared" si="327"/>
        <v>192.92415841584156</v>
      </c>
      <c r="AA1356" s="21">
        <f t="shared" si="328"/>
        <v>-1.3458415841584213</v>
      </c>
      <c r="AC1356" s="5">
        <v>5.9058415841584146</v>
      </c>
      <c r="AD1356" s="5">
        <v>0</v>
      </c>
      <c r="AE1356" s="5">
        <f t="shared" si="336"/>
        <v>5.9058415841584146</v>
      </c>
    </row>
    <row r="1357" spans="1:31" ht="12.75" customHeight="1" x14ac:dyDescent="0.35">
      <c r="A1357" s="17" t="s">
        <v>3190</v>
      </c>
      <c r="B1357" s="17" t="s">
        <v>3149</v>
      </c>
      <c r="C1357" s="17" t="s">
        <v>3157</v>
      </c>
      <c r="D1357" s="18">
        <v>42278</v>
      </c>
      <c r="E1357" s="17" t="s">
        <v>118</v>
      </c>
      <c r="F1357" s="19">
        <v>50</v>
      </c>
      <c r="G1357" s="17">
        <v>43</v>
      </c>
      <c r="H1357" s="17">
        <v>1</v>
      </c>
      <c r="I1357" s="20">
        <f t="shared" si="329"/>
        <v>517</v>
      </c>
      <c r="J1357" s="21">
        <v>258.67</v>
      </c>
      <c r="K1357" s="18">
        <v>44804</v>
      </c>
      <c r="L1357" s="21">
        <v>35.75</v>
      </c>
      <c r="M1357" s="21">
        <v>222.92</v>
      </c>
      <c r="N1357" s="21">
        <v>3.44</v>
      </c>
      <c r="O1357" s="21">
        <f t="shared" si="330"/>
        <v>1.72</v>
      </c>
      <c r="P1357" s="21">
        <f t="shared" si="331"/>
        <v>5.16</v>
      </c>
      <c r="Q1357" s="21">
        <f t="shared" si="332"/>
        <v>221.2</v>
      </c>
      <c r="S1357" s="21">
        <f t="shared" si="333"/>
        <v>226.35999999999999</v>
      </c>
      <c r="T1357" s="19">
        <v>40</v>
      </c>
      <c r="U1357" s="19">
        <f t="shared" si="334"/>
        <v>-10</v>
      </c>
      <c r="V1357" s="22">
        <f t="shared" si="335"/>
        <v>-120</v>
      </c>
      <c r="W1357" s="5">
        <f t="shared" si="337"/>
        <v>405</v>
      </c>
      <c r="X1357" s="21">
        <f t="shared" si="325"/>
        <v>0.55891358024691351</v>
      </c>
      <c r="Y1357" s="21">
        <f t="shared" si="326"/>
        <v>6.7069629629629617</v>
      </c>
      <c r="Z1357" s="21">
        <f t="shared" si="327"/>
        <v>219.65303703703702</v>
      </c>
      <c r="AA1357" s="21">
        <f t="shared" si="328"/>
        <v>-1.5469629629629651</v>
      </c>
      <c r="AC1357" s="5">
        <v>6.7069629629629617</v>
      </c>
      <c r="AD1357" s="5">
        <v>0</v>
      </c>
      <c r="AE1357" s="5">
        <f t="shared" si="336"/>
        <v>6.7069629629629617</v>
      </c>
    </row>
    <row r="1358" spans="1:31" ht="12.75" customHeight="1" x14ac:dyDescent="0.35">
      <c r="A1358" s="17" t="s">
        <v>3191</v>
      </c>
      <c r="B1358" s="17" t="s">
        <v>3149</v>
      </c>
      <c r="C1358" s="17" t="s">
        <v>3180</v>
      </c>
      <c r="D1358" s="18">
        <v>42278</v>
      </c>
      <c r="E1358" s="17" t="s">
        <v>118</v>
      </c>
      <c r="F1358" s="19">
        <v>50</v>
      </c>
      <c r="G1358" s="17">
        <v>43</v>
      </c>
      <c r="H1358" s="17">
        <v>1</v>
      </c>
      <c r="I1358" s="20">
        <f t="shared" si="329"/>
        <v>517</v>
      </c>
      <c r="J1358" s="21">
        <v>683.9</v>
      </c>
      <c r="K1358" s="18">
        <v>44804</v>
      </c>
      <c r="L1358" s="21">
        <v>94.62</v>
      </c>
      <c r="M1358" s="21">
        <v>589.28</v>
      </c>
      <c r="N1358" s="21">
        <v>9.1199999999999992</v>
      </c>
      <c r="O1358" s="21">
        <f t="shared" si="330"/>
        <v>4.5599999999999996</v>
      </c>
      <c r="P1358" s="21">
        <f t="shared" si="331"/>
        <v>13.68</v>
      </c>
      <c r="Q1358" s="21">
        <f t="shared" si="332"/>
        <v>584.72</v>
      </c>
      <c r="S1358" s="21">
        <f t="shared" si="333"/>
        <v>598.4</v>
      </c>
      <c r="T1358" s="19">
        <v>40</v>
      </c>
      <c r="U1358" s="19">
        <f t="shared" si="334"/>
        <v>-10</v>
      </c>
      <c r="V1358" s="22">
        <f t="shared" si="335"/>
        <v>-120</v>
      </c>
      <c r="W1358" s="5">
        <f t="shared" si="337"/>
        <v>405</v>
      </c>
      <c r="X1358" s="21">
        <f t="shared" si="325"/>
        <v>1.4775308641975309</v>
      </c>
      <c r="Y1358" s="21">
        <f t="shared" si="326"/>
        <v>17.73037037037037</v>
      </c>
      <c r="Z1358" s="21">
        <f t="shared" si="327"/>
        <v>580.66962962962964</v>
      </c>
      <c r="AA1358" s="21">
        <f t="shared" si="328"/>
        <v>-4.0503703703703877</v>
      </c>
      <c r="AC1358" s="5">
        <v>17.73037037037037</v>
      </c>
      <c r="AD1358" s="5">
        <v>0</v>
      </c>
      <c r="AE1358" s="5">
        <f t="shared" si="336"/>
        <v>17.73037037037037</v>
      </c>
    </row>
    <row r="1359" spans="1:31" ht="12.75" customHeight="1" x14ac:dyDescent="0.35">
      <c r="A1359" s="17" t="s">
        <v>3192</v>
      </c>
      <c r="B1359" s="17" t="s">
        <v>3149</v>
      </c>
      <c r="C1359" s="17" t="s">
        <v>3180</v>
      </c>
      <c r="D1359" s="18">
        <v>42309</v>
      </c>
      <c r="E1359" s="17" t="s">
        <v>118</v>
      </c>
      <c r="F1359" s="19">
        <v>50</v>
      </c>
      <c r="G1359" s="17">
        <v>43</v>
      </c>
      <c r="H1359" s="17">
        <v>2</v>
      </c>
      <c r="I1359" s="20">
        <f t="shared" si="329"/>
        <v>518</v>
      </c>
      <c r="J1359" s="21">
        <v>602.85</v>
      </c>
      <c r="K1359" s="18">
        <v>44804</v>
      </c>
      <c r="L1359" s="21">
        <v>82.41</v>
      </c>
      <c r="M1359" s="21">
        <v>520.44000000000005</v>
      </c>
      <c r="N1359" s="21">
        <v>8.0399999999999991</v>
      </c>
      <c r="O1359" s="21">
        <f t="shared" si="330"/>
        <v>4.0199999999999996</v>
      </c>
      <c r="P1359" s="21">
        <f t="shared" si="331"/>
        <v>12.059999999999999</v>
      </c>
      <c r="Q1359" s="21">
        <f t="shared" si="332"/>
        <v>516.42000000000007</v>
      </c>
      <c r="S1359" s="21">
        <f t="shared" si="333"/>
        <v>528.48</v>
      </c>
      <c r="T1359" s="19">
        <v>40</v>
      </c>
      <c r="U1359" s="19">
        <f t="shared" si="334"/>
        <v>-10</v>
      </c>
      <c r="V1359" s="22">
        <f t="shared" si="335"/>
        <v>-120</v>
      </c>
      <c r="W1359" s="5">
        <f t="shared" si="337"/>
        <v>406</v>
      </c>
      <c r="X1359" s="21">
        <f t="shared" si="325"/>
        <v>1.3016748768472908</v>
      </c>
      <c r="Y1359" s="21">
        <f t="shared" si="326"/>
        <v>15.620098522167488</v>
      </c>
      <c r="Z1359" s="21">
        <f t="shared" si="327"/>
        <v>512.85990147783252</v>
      </c>
      <c r="AA1359" s="21">
        <f t="shared" si="328"/>
        <v>-3.5600985221675501</v>
      </c>
      <c r="AC1359" s="5">
        <v>15.620098522167488</v>
      </c>
      <c r="AD1359" s="5">
        <v>0</v>
      </c>
      <c r="AE1359" s="5">
        <f t="shared" si="336"/>
        <v>15.620098522167488</v>
      </c>
    </row>
    <row r="1360" spans="1:31" ht="12.75" customHeight="1" x14ac:dyDescent="0.35">
      <c r="A1360" s="17" t="s">
        <v>3193</v>
      </c>
      <c r="B1360" s="17" t="s">
        <v>3149</v>
      </c>
      <c r="C1360" s="17" t="s">
        <v>3157</v>
      </c>
      <c r="D1360" s="18">
        <v>42309</v>
      </c>
      <c r="E1360" s="17" t="s">
        <v>118</v>
      </c>
      <c r="F1360" s="19">
        <v>50</v>
      </c>
      <c r="G1360" s="17">
        <v>43</v>
      </c>
      <c r="H1360" s="17">
        <v>2</v>
      </c>
      <c r="I1360" s="20">
        <f t="shared" si="329"/>
        <v>518</v>
      </c>
      <c r="J1360" s="21">
        <v>305.64999999999998</v>
      </c>
      <c r="K1360" s="18">
        <v>44804</v>
      </c>
      <c r="L1360" s="21">
        <v>41.75</v>
      </c>
      <c r="M1360" s="21">
        <v>263.89999999999998</v>
      </c>
      <c r="N1360" s="21">
        <v>4.07</v>
      </c>
      <c r="O1360" s="21">
        <f t="shared" si="330"/>
        <v>2.0350000000000001</v>
      </c>
      <c r="P1360" s="21">
        <f t="shared" si="331"/>
        <v>6.1050000000000004</v>
      </c>
      <c r="Q1360" s="21">
        <f t="shared" si="332"/>
        <v>261.86499999999995</v>
      </c>
      <c r="S1360" s="21">
        <f t="shared" si="333"/>
        <v>267.96999999999997</v>
      </c>
      <c r="T1360" s="19">
        <v>40</v>
      </c>
      <c r="U1360" s="19">
        <f t="shared" si="334"/>
        <v>-10</v>
      </c>
      <c r="V1360" s="22">
        <f t="shared" si="335"/>
        <v>-120</v>
      </c>
      <c r="W1360" s="5">
        <f t="shared" si="337"/>
        <v>406</v>
      </c>
      <c r="X1360" s="21">
        <f t="shared" si="325"/>
        <v>0.66002463054187188</v>
      </c>
      <c r="Y1360" s="21">
        <f t="shared" si="326"/>
        <v>7.9202955665024621</v>
      </c>
      <c r="Z1360" s="21">
        <f t="shared" si="327"/>
        <v>260.04970443349748</v>
      </c>
      <c r="AA1360" s="21">
        <f t="shared" si="328"/>
        <v>-1.8152955665024706</v>
      </c>
      <c r="AC1360" s="5">
        <v>7.9202955665024621</v>
      </c>
      <c r="AD1360" s="5">
        <v>0</v>
      </c>
      <c r="AE1360" s="5">
        <f t="shared" si="336"/>
        <v>7.9202955665024621</v>
      </c>
    </row>
    <row r="1361" spans="1:31" ht="12.75" customHeight="1" x14ac:dyDescent="0.35">
      <c r="A1361" s="17" t="s">
        <v>3194</v>
      </c>
      <c r="B1361" s="17" t="s">
        <v>3149</v>
      </c>
      <c r="C1361" s="17" t="s">
        <v>3157</v>
      </c>
      <c r="D1361" s="18">
        <v>42339</v>
      </c>
      <c r="E1361" s="17" t="s">
        <v>118</v>
      </c>
      <c r="F1361" s="19">
        <v>50</v>
      </c>
      <c r="G1361" s="17">
        <v>43</v>
      </c>
      <c r="H1361" s="17">
        <v>3</v>
      </c>
      <c r="I1361" s="20">
        <f t="shared" si="329"/>
        <v>519</v>
      </c>
      <c r="J1361" s="21">
        <v>351.52</v>
      </c>
      <c r="K1361" s="18">
        <v>44804</v>
      </c>
      <c r="L1361" s="21">
        <v>47.45</v>
      </c>
      <c r="M1361" s="21">
        <v>304.07</v>
      </c>
      <c r="N1361" s="21">
        <v>4.68</v>
      </c>
      <c r="O1361" s="21">
        <f t="shared" si="330"/>
        <v>2.34</v>
      </c>
      <c r="P1361" s="21">
        <f t="shared" si="331"/>
        <v>7.02</v>
      </c>
      <c r="Q1361" s="21">
        <f t="shared" si="332"/>
        <v>301.73</v>
      </c>
      <c r="S1361" s="21">
        <f t="shared" si="333"/>
        <v>308.75</v>
      </c>
      <c r="T1361" s="19">
        <v>40</v>
      </c>
      <c r="U1361" s="19">
        <f t="shared" si="334"/>
        <v>-10</v>
      </c>
      <c r="V1361" s="22">
        <f t="shared" si="335"/>
        <v>-120</v>
      </c>
      <c r="W1361" s="5">
        <f t="shared" si="337"/>
        <v>407</v>
      </c>
      <c r="X1361" s="21">
        <f t="shared" si="325"/>
        <v>0.75859950859950864</v>
      </c>
      <c r="Y1361" s="21">
        <f t="shared" si="326"/>
        <v>9.1031941031941042</v>
      </c>
      <c r="Z1361" s="21">
        <f t="shared" si="327"/>
        <v>299.64680589680592</v>
      </c>
      <c r="AA1361" s="21">
        <f t="shared" si="328"/>
        <v>-2.0831941031941028</v>
      </c>
      <c r="AC1361" s="5">
        <v>9.1031941031941042</v>
      </c>
      <c r="AD1361" s="5">
        <v>0</v>
      </c>
      <c r="AE1361" s="5">
        <f t="shared" si="336"/>
        <v>9.1031941031941042</v>
      </c>
    </row>
    <row r="1362" spans="1:31" ht="12.75" customHeight="1" x14ac:dyDescent="0.35">
      <c r="A1362" s="17" t="s">
        <v>3195</v>
      </c>
      <c r="B1362" s="17" t="s">
        <v>3149</v>
      </c>
      <c r="C1362" s="17" t="s">
        <v>3196</v>
      </c>
      <c r="D1362" s="18">
        <v>42339</v>
      </c>
      <c r="E1362" s="17" t="s">
        <v>118</v>
      </c>
      <c r="F1362" s="19">
        <v>50</v>
      </c>
      <c r="G1362" s="17">
        <v>43</v>
      </c>
      <c r="H1362" s="17">
        <v>3</v>
      </c>
      <c r="I1362" s="20">
        <f t="shared" si="329"/>
        <v>519</v>
      </c>
      <c r="J1362" s="21">
        <v>2472.7399999999998</v>
      </c>
      <c r="K1362" s="18">
        <v>44804</v>
      </c>
      <c r="L1362" s="21">
        <v>333.85</v>
      </c>
      <c r="M1362" s="21">
        <v>2138.89</v>
      </c>
      <c r="N1362" s="21">
        <v>32.97</v>
      </c>
      <c r="O1362" s="21">
        <f t="shared" si="330"/>
        <v>16.484999999999999</v>
      </c>
      <c r="P1362" s="21">
        <f t="shared" si="331"/>
        <v>49.454999999999998</v>
      </c>
      <c r="Q1362" s="21">
        <f t="shared" si="332"/>
        <v>2122.4049999999997</v>
      </c>
      <c r="S1362" s="21">
        <f t="shared" si="333"/>
        <v>2171.8599999999997</v>
      </c>
      <c r="T1362" s="19">
        <v>40</v>
      </c>
      <c r="U1362" s="19">
        <f t="shared" si="334"/>
        <v>-10</v>
      </c>
      <c r="V1362" s="22">
        <f t="shared" si="335"/>
        <v>-120</v>
      </c>
      <c r="W1362" s="5">
        <f t="shared" si="337"/>
        <v>407</v>
      </c>
      <c r="X1362" s="21">
        <f t="shared" ref="X1362:X1425" si="338">+S1362/W1362</f>
        <v>5.336265356265355</v>
      </c>
      <c r="Y1362" s="21">
        <f t="shared" ref="Y1362:Y1425" si="339">+X1362*12</f>
        <v>64.035184275184264</v>
      </c>
      <c r="Z1362" s="21">
        <f t="shared" ref="Z1362:Z1425" si="340">+S1362-Y1362</f>
        <v>2107.8248157248154</v>
      </c>
      <c r="AA1362" s="21">
        <f t="shared" ref="AA1362:AA1425" si="341">+Z1362-Q1362</f>
        <v>-14.580184275184365</v>
      </c>
      <c r="AC1362" s="5">
        <v>64.035184275184264</v>
      </c>
      <c r="AD1362" s="5">
        <v>0</v>
      </c>
      <c r="AE1362" s="5">
        <f t="shared" si="336"/>
        <v>64.035184275184264</v>
      </c>
    </row>
    <row r="1363" spans="1:31" ht="12.75" customHeight="1" x14ac:dyDescent="0.35">
      <c r="A1363" s="17" t="s">
        <v>3197</v>
      </c>
      <c r="B1363" s="17" t="s">
        <v>3149</v>
      </c>
      <c r="C1363" s="17" t="s">
        <v>3157</v>
      </c>
      <c r="D1363" s="18">
        <v>42370</v>
      </c>
      <c r="E1363" s="17" t="s">
        <v>118</v>
      </c>
      <c r="F1363" s="19">
        <v>50</v>
      </c>
      <c r="G1363" s="17">
        <v>43</v>
      </c>
      <c r="H1363" s="17">
        <v>4</v>
      </c>
      <c r="I1363" s="20">
        <f t="shared" si="329"/>
        <v>520</v>
      </c>
      <c r="J1363" s="21">
        <v>465.52</v>
      </c>
      <c r="K1363" s="18">
        <v>44804</v>
      </c>
      <c r="L1363" s="21">
        <v>62.06</v>
      </c>
      <c r="M1363" s="21">
        <v>403.46</v>
      </c>
      <c r="N1363" s="21">
        <v>6.2</v>
      </c>
      <c r="O1363" s="21">
        <f t="shared" si="330"/>
        <v>3.1</v>
      </c>
      <c r="P1363" s="21">
        <f t="shared" si="331"/>
        <v>9.3000000000000007</v>
      </c>
      <c r="Q1363" s="21">
        <f t="shared" si="332"/>
        <v>400.35999999999996</v>
      </c>
      <c r="S1363" s="21">
        <f t="shared" si="333"/>
        <v>409.65999999999997</v>
      </c>
      <c r="T1363" s="19">
        <v>40</v>
      </c>
      <c r="U1363" s="19">
        <f t="shared" si="334"/>
        <v>-10</v>
      </c>
      <c r="V1363" s="22">
        <f t="shared" si="335"/>
        <v>-120</v>
      </c>
      <c r="W1363" s="5">
        <f t="shared" si="337"/>
        <v>408</v>
      </c>
      <c r="X1363" s="21">
        <f t="shared" si="338"/>
        <v>1.0040686274509802</v>
      </c>
      <c r="Y1363" s="21">
        <f t="shared" si="339"/>
        <v>12.048823529411763</v>
      </c>
      <c r="Z1363" s="21">
        <f t="shared" si="340"/>
        <v>397.61117647058819</v>
      </c>
      <c r="AA1363" s="21">
        <f t="shared" si="341"/>
        <v>-2.7488235294117658</v>
      </c>
      <c r="AC1363" s="5">
        <v>12.048823529411763</v>
      </c>
      <c r="AD1363" s="5">
        <v>0</v>
      </c>
      <c r="AE1363" s="5">
        <f t="shared" si="336"/>
        <v>12.048823529411763</v>
      </c>
    </row>
    <row r="1364" spans="1:31" ht="12.75" customHeight="1" x14ac:dyDescent="0.35">
      <c r="A1364" s="17" t="s">
        <v>3198</v>
      </c>
      <c r="B1364" s="17" t="s">
        <v>3149</v>
      </c>
      <c r="C1364" s="17" t="s">
        <v>3199</v>
      </c>
      <c r="D1364" s="18">
        <v>42401</v>
      </c>
      <c r="E1364" s="17" t="s">
        <v>118</v>
      </c>
      <c r="F1364" s="19">
        <v>50</v>
      </c>
      <c r="G1364" s="17">
        <v>43</v>
      </c>
      <c r="H1364" s="17">
        <v>5</v>
      </c>
      <c r="I1364" s="20">
        <f t="shared" si="329"/>
        <v>521</v>
      </c>
      <c r="J1364" s="21">
        <v>231.14</v>
      </c>
      <c r="K1364" s="18">
        <v>44804</v>
      </c>
      <c r="L1364" s="21">
        <v>30.42</v>
      </c>
      <c r="M1364" s="21">
        <v>200.72</v>
      </c>
      <c r="N1364" s="21">
        <v>3.08</v>
      </c>
      <c r="O1364" s="21">
        <f t="shared" si="330"/>
        <v>1.54</v>
      </c>
      <c r="P1364" s="21">
        <f t="shared" si="331"/>
        <v>4.62</v>
      </c>
      <c r="Q1364" s="21">
        <f t="shared" si="332"/>
        <v>199.18</v>
      </c>
      <c r="S1364" s="21">
        <f t="shared" si="333"/>
        <v>203.8</v>
      </c>
      <c r="T1364" s="19">
        <v>40</v>
      </c>
      <c r="U1364" s="19">
        <f t="shared" si="334"/>
        <v>-10</v>
      </c>
      <c r="V1364" s="22">
        <f t="shared" si="335"/>
        <v>-120</v>
      </c>
      <c r="W1364" s="5">
        <f t="shared" si="337"/>
        <v>409</v>
      </c>
      <c r="X1364" s="21">
        <f t="shared" si="338"/>
        <v>0.49828850855745727</v>
      </c>
      <c r="Y1364" s="21">
        <f t="shared" si="339"/>
        <v>5.979462102689487</v>
      </c>
      <c r="Z1364" s="21">
        <f t="shared" si="340"/>
        <v>197.82053789731052</v>
      </c>
      <c r="AA1364" s="21">
        <f t="shared" si="341"/>
        <v>-1.3594621026894913</v>
      </c>
      <c r="AC1364" s="5">
        <v>5.979462102689487</v>
      </c>
      <c r="AD1364" s="5">
        <v>0</v>
      </c>
      <c r="AE1364" s="5">
        <f t="shared" si="336"/>
        <v>5.979462102689487</v>
      </c>
    </row>
    <row r="1365" spans="1:31" ht="12.75" customHeight="1" x14ac:dyDescent="0.35">
      <c r="A1365" s="17" t="s">
        <v>3200</v>
      </c>
      <c r="B1365" s="17" t="s">
        <v>3149</v>
      </c>
      <c r="C1365" s="17" t="s">
        <v>3171</v>
      </c>
      <c r="D1365" s="18">
        <v>42401</v>
      </c>
      <c r="E1365" s="17" t="s">
        <v>118</v>
      </c>
      <c r="F1365" s="19">
        <v>50</v>
      </c>
      <c r="G1365" s="17">
        <v>43</v>
      </c>
      <c r="H1365" s="17">
        <v>5</v>
      </c>
      <c r="I1365" s="20">
        <f t="shared" si="329"/>
        <v>521</v>
      </c>
      <c r="J1365" s="21">
        <v>5102.8900000000003</v>
      </c>
      <c r="K1365" s="18">
        <v>44804</v>
      </c>
      <c r="L1365" s="21">
        <v>671.89</v>
      </c>
      <c r="M1365" s="21">
        <v>4431</v>
      </c>
      <c r="N1365" s="21">
        <v>68.040000000000006</v>
      </c>
      <c r="O1365" s="21">
        <f t="shared" si="330"/>
        <v>34.020000000000003</v>
      </c>
      <c r="P1365" s="21">
        <f t="shared" si="331"/>
        <v>102.06</v>
      </c>
      <c r="Q1365" s="21">
        <f t="shared" si="332"/>
        <v>4396.9799999999996</v>
      </c>
      <c r="S1365" s="21">
        <f t="shared" si="333"/>
        <v>4499.04</v>
      </c>
      <c r="T1365" s="19">
        <v>40</v>
      </c>
      <c r="U1365" s="19">
        <f t="shared" si="334"/>
        <v>-10</v>
      </c>
      <c r="V1365" s="22">
        <f t="shared" si="335"/>
        <v>-120</v>
      </c>
      <c r="W1365" s="5">
        <f t="shared" si="337"/>
        <v>409</v>
      </c>
      <c r="X1365" s="21">
        <f t="shared" si="338"/>
        <v>11.000097799511002</v>
      </c>
      <c r="Y1365" s="21">
        <f t="shared" si="339"/>
        <v>132.00117359413201</v>
      </c>
      <c r="Z1365" s="21">
        <f t="shared" si="340"/>
        <v>4367.0388264058683</v>
      </c>
      <c r="AA1365" s="21">
        <f t="shared" si="341"/>
        <v>-29.941173594131214</v>
      </c>
      <c r="AC1365" s="5">
        <v>132.00117359413201</v>
      </c>
      <c r="AD1365" s="5">
        <v>0</v>
      </c>
      <c r="AE1365" s="5">
        <f t="shared" si="336"/>
        <v>132.00117359413201</v>
      </c>
    </row>
    <row r="1366" spans="1:31" ht="12.75" customHeight="1" x14ac:dyDescent="0.35">
      <c r="A1366" s="17" t="s">
        <v>3201</v>
      </c>
      <c r="B1366" s="17" t="s">
        <v>3149</v>
      </c>
      <c r="C1366" s="17" t="s">
        <v>3202</v>
      </c>
      <c r="D1366" s="18">
        <v>42370</v>
      </c>
      <c r="E1366" s="17" t="s">
        <v>118</v>
      </c>
      <c r="F1366" s="19">
        <v>50</v>
      </c>
      <c r="G1366" s="17">
        <v>43</v>
      </c>
      <c r="H1366" s="17">
        <v>4</v>
      </c>
      <c r="I1366" s="20">
        <f t="shared" si="329"/>
        <v>520</v>
      </c>
      <c r="J1366" s="21">
        <v>404</v>
      </c>
      <c r="K1366" s="18">
        <v>44804</v>
      </c>
      <c r="L1366" s="21">
        <v>53.86</v>
      </c>
      <c r="M1366" s="21">
        <v>350.14</v>
      </c>
      <c r="N1366" s="21">
        <v>5.38</v>
      </c>
      <c r="O1366" s="21">
        <f t="shared" si="330"/>
        <v>2.69</v>
      </c>
      <c r="P1366" s="21">
        <f t="shared" si="331"/>
        <v>8.07</v>
      </c>
      <c r="Q1366" s="21">
        <f t="shared" si="332"/>
        <v>347.45</v>
      </c>
      <c r="S1366" s="21">
        <f t="shared" si="333"/>
        <v>355.52</v>
      </c>
      <c r="T1366" s="19">
        <v>40</v>
      </c>
      <c r="U1366" s="19">
        <f t="shared" si="334"/>
        <v>-10</v>
      </c>
      <c r="V1366" s="22">
        <f t="shared" si="335"/>
        <v>-120</v>
      </c>
      <c r="W1366" s="5">
        <f t="shared" si="337"/>
        <v>408</v>
      </c>
      <c r="X1366" s="21">
        <f t="shared" si="338"/>
        <v>0.87137254901960781</v>
      </c>
      <c r="Y1366" s="21">
        <f t="shared" si="339"/>
        <v>10.456470588235295</v>
      </c>
      <c r="Z1366" s="21">
        <f t="shared" si="340"/>
        <v>345.0635294117647</v>
      </c>
      <c r="AA1366" s="21">
        <f t="shared" si="341"/>
        <v>-2.3864705882352837</v>
      </c>
      <c r="AC1366" s="5">
        <v>10.456470588235295</v>
      </c>
      <c r="AD1366" s="5">
        <v>0</v>
      </c>
      <c r="AE1366" s="5">
        <f t="shared" si="336"/>
        <v>10.456470588235295</v>
      </c>
    </row>
    <row r="1367" spans="1:31" ht="12.75" customHeight="1" x14ac:dyDescent="0.35">
      <c r="A1367" s="17" t="s">
        <v>3203</v>
      </c>
      <c r="B1367" s="17" t="s">
        <v>3149</v>
      </c>
      <c r="C1367" s="17" t="s">
        <v>3157</v>
      </c>
      <c r="D1367" s="18">
        <v>42401</v>
      </c>
      <c r="E1367" s="17" t="s">
        <v>118</v>
      </c>
      <c r="F1367" s="19">
        <v>50</v>
      </c>
      <c r="G1367" s="17">
        <v>43</v>
      </c>
      <c r="H1367" s="17">
        <v>5</v>
      </c>
      <c r="I1367" s="20">
        <f t="shared" si="329"/>
        <v>521</v>
      </c>
      <c r="J1367" s="21">
        <v>627.77</v>
      </c>
      <c r="K1367" s="18">
        <v>44804</v>
      </c>
      <c r="L1367" s="21">
        <v>82.68</v>
      </c>
      <c r="M1367" s="21">
        <v>545.09</v>
      </c>
      <c r="N1367" s="21">
        <v>8.3699999999999992</v>
      </c>
      <c r="O1367" s="21">
        <f t="shared" si="330"/>
        <v>4.1849999999999996</v>
      </c>
      <c r="P1367" s="21">
        <f t="shared" si="331"/>
        <v>12.555</v>
      </c>
      <c r="Q1367" s="21">
        <f t="shared" si="332"/>
        <v>540.90500000000009</v>
      </c>
      <c r="S1367" s="21">
        <f t="shared" si="333"/>
        <v>553.46</v>
      </c>
      <c r="T1367" s="19">
        <v>40</v>
      </c>
      <c r="U1367" s="19">
        <f t="shared" si="334"/>
        <v>-10</v>
      </c>
      <c r="V1367" s="22">
        <f t="shared" si="335"/>
        <v>-120</v>
      </c>
      <c r="W1367" s="5">
        <f t="shared" si="337"/>
        <v>409</v>
      </c>
      <c r="X1367" s="21">
        <f t="shared" si="338"/>
        <v>1.3532029339853302</v>
      </c>
      <c r="Y1367" s="21">
        <f t="shared" si="339"/>
        <v>16.238435207823962</v>
      </c>
      <c r="Z1367" s="21">
        <f t="shared" si="340"/>
        <v>537.22156479217608</v>
      </c>
      <c r="AA1367" s="21">
        <f t="shared" si="341"/>
        <v>-3.6834352078240045</v>
      </c>
      <c r="AC1367" s="5">
        <v>16.238435207823962</v>
      </c>
      <c r="AD1367" s="5">
        <v>0</v>
      </c>
      <c r="AE1367" s="5">
        <f t="shared" si="336"/>
        <v>16.238435207823962</v>
      </c>
    </row>
    <row r="1368" spans="1:31" ht="12.75" customHeight="1" x14ac:dyDescent="0.35">
      <c r="A1368" s="17" t="s">
        <v>3204</v>
      </c>
      <c r="B1368" s="17" t="s">
        <v>3149</v>
      </c>
      <c r="C1368" s="17" t="s">
        <v>3157</v>
      </c>
      <c r="D1368" s="18">
        <v>42430</v>
      </c>
      <c r="E1368" s="17" t="s">
        <v>118</v>
      </c>
      <c r="F1368" s="19">
        <v>50</v>
      </c>
      <c r="G1368" s="17">
        <v>43</v>
      </c>
      <c r="H1368" s="17">
        <v>6</v>
      </c>
      <c r="I1368" s="20">
        <f t="shared" si="329"/>
        <v>522</v>
      </c>
      <c r="J1368" s="21">
        <v>291.79000000000002</v>
      </c>
      <c r="K1368" s="18">
        <v>44804</v>
      </c>
      <c r="L1368" s="21">
        <v>37.950000000000003</v>
      </c>
      <c r="M1368" s="21">
        <v>253.84</v>
      </c>
      <c r="N1368" s="21">
        <v>3.89</v>
      </c>
      <c r="O1368" s="21">
        <f t="shared" si="330"/>
        <v>1.9450000000000001</v>
      </c>
      <c r="P1368" s="21">
        <f t="shared" si="331"/>
        <v>5.835</v>
      </c>
      <c r="Q1368" s="21">
        <f t="shared" si="332"/>
        <v>251.89500000000001</v>
      </c>
      <c r="S1368" s="21">
        <f t="shared" si="333"/>
        <v>257.73</v>
      </c>
      <c r="T1368" s="19">
        <v>40</v>
      </c>
      <c r="U1368" s="19">
        <f t="shared" si="334"/>
        <v>-10</v>
      </c>
      <c r="V1368" s="22">
        <f t="shared" si="335"/>
        <v>-120</v>
      </c>
      <c r="W1368" s="5">
        <f t="shared" si="337"/>
        <v>410</v>
      </c>
      <c r="X1368" s="21">
        <f t="shared" si="338"/>
        <v>0.62860975609756098</v>
      </c>
      <c r="Y1368" s="21">
        <f t="shared" si="339"/>
        <v>7.5433170731707317</v>
      </c>
      <c r="Z1368" s="21">
        <f t="shared" si="340"/>
        <v>250.18668292682929</v>
      </c>
      <c r="AA1368" s="21">
        <f t="shared" si="341"/>
        <v>-1.7083170731707185</v>
      </c>
      <c r="AC1368" s="5">
        <v>7.5433170731707317</v>
      </c>
      <c r="AD1368" s="5">
        <v>0</v>
      </c>
      <c r="AE1368" s="5">
        <f t="shared" si="336"/>
        <v>7.5433170731707317</v>
      </c>
    </row>
    <row r="1369" spans="1:31" ht="12.75" customHeight="1" x14ac:dyDescent="0.35">
      <c r="A1369" s="17" t="s">
        <v>3205</v>
      </c>
      <c r="B1369" s="17" t="s">
        <v>3149</v>
      </c>
      <c r="C1369" s="17" t="s">
        <v>3157</v>
      </c>
      <c r="D1369" s="18">
        <v>42461</v>
      </c>
      <c r="E1369" s="17" t="s">
        <v>118</v>
      </c>
      <c r="F1369" s="19">
        <v>50</v>
      </c>
      <c r="G1369" s="17">
        <v>43</v>
      </c>
      <c r="H1369" s="17">
        <v>7</v>
      </c>
      <c r="I1369" s="20">
        <f t="shared" si="329"/>
        <v>523</v>
      </c>
      <c r="J1369" s="21">
        <v>1306.06</v>
      </c>
      <c r="K1369" s="18">
        <v>44804</v>
      </c>
      <c r="L1369" s="21">
        <v>167.6</v>
      </c>
      <c r="M1369" s="21">
        <v>1138.46</v>
      </c>
      <c r="N1369" s="21">
        <v>17.41</v>
      </c>
      <c r="O1369" s="21">
        <f t="shared" si="330"/>
        <v>8.7050000000000001</v>
      </c>
      <c r="P1369" s="21">
        <f t="shared" si="331"/>
        <v>26.115000000000002</v>
      </c>
      <c r="Q1369" s="21">
        <f t="shared" si="332"/>
        <v>1129.7550000000001</v>
      </c>
      <c r="S1369" s="21">
        <f t="shared" si="333"/>
        <v>1155.8700000000001</v>
      </c>
      <c r="T1369" s="19">
        <v>40</v>
      </c>
      <c r="U1369" s="19">
        <f t="shared" si="334"/>
        <v>-10</v>
      </c>
      <c r="V1369" s="22">
        <f t="shared" si="335"/>
        <v>-120</v>
      </c>
      <c r="W1369" s="5">
        <f t="shared" si="337"/>
        <v>411</v>
      </c>
      <c r="X1369" s="21">
        <f t="shared" si="338"/>
        <v>2.8123357664233581</v>
      </c>
      <c r="Y1369" s="21">
        <f t="shared" si="339"/>
        <v>33.748029197080299</v>
      </c>
      <c r="Z1369" s="21">
        <f t="shared" si="340"/>
        <v>1122.1219708029198</v>
      </c>
      <c r="AA1369" s="21">
        <f t="shared" si="341"/>
        <v>-7.6330291970803046</v>
      </c>
      <c r="AC1369" s="5">
        <v>33.748029197080299</v>
      </c>
      <c r="AD1369" s="5">
        <v>0</v>
      </c>
      <c r="AE1369" s="5">
        <f t="shared" si="336"/>
        <v>33.748029197080299</v>
      </c>
    </row>
    <row r="1370" spans="1:31" ht="12.75" customHeight="1" x14ac:dyDescent="0.35">
      <c r="A1370" s="17" t="s">
        <v>3206</v>
      </c>
      <c r="B1370" s="17" t="s">
        <v>3149</v>
      </c>
      <c r="C1370" s="17" t="s">
        <v>3157</v>
      </c>
      <c r="D1370" s="18">
        <v>42491</v>
      </c>
      <c r="E1370" s="17" t="s">
        <v>118</v>
      </c>
      <c r="F1370" s="19">
        <v>50</v>
      </c>
      <c r="G1370" s="17">
        <v>43</v>
      </c>
      <c r="H1370" s="17">
        <v>8</v>
      </c>
      <c r="I1370" s="20">
        <f t="shared" si="329"/>
        <v>524</v>
      </c>
      <c r="J1370" s="21">
        <v>691.59</v>
      </c>
      <c r="K1370" s="18">
        <v>44804</v>
      </c>
      <c r="L1370" s="21">
        <v>87.59</v>
      </c>
      <c r="M1370" s="21">
        <v>604</v>
      </c>
      <c r="N1370" s="21">
        <v>9.2200000000000006</v>
      </c>
      <c r="O1370" s="21">
        <f t="shared" si="330"/>
        <v>4.6100000000000003</v>
      </c>
      <c r="P1370" s="21">
        <f t="shared" si="331"/>
        <v>13.830000000000002</v>
      </c>
      <c r="Q1370" s="21">
        <f t="shared" si="332"/>
        <v>599.39</v>
      </c>
      <c r="S1370" s="21">
        <f t="shared" si="333"/>
        <v>613.22</v>
      </c>
      <c r="T1370" s="19">
        <v>40</v>
      </c>
      <c r="U1370" s="19">
        <f t="shared" si="334"/>
        <v>-10</v>
      </c>
      <c r="V1370" s="22">
        <f t="shared" si="335"/>
        <v>-120</v>
      </c>
      <c r="W1370" s="5">
        <f t="shared" si="337"/>
        <v>412</v>
      </c>
      <c r="X1370" s="21">
        <f t="shared" si="338"/>
        <v>1.4883980582524272</v>
      </c>
      <c r="Y1370" s="21">
        <f t="shared" si="339"/>
        <v>17.860776699029127</v>
      </c>
      <c r="Z1370" s="21">
        <f t="shared" si="340"/>
        <v>595.35922330097094</v>
      </c>
      <c r="AA1370" s="21">
        <f t="shared" si="341"/>
        <v>-4.0307766990290474</v>
      </c>
      <c r="AC1370" s="5">
        <v>17.860776699029127</v>
      </c>
      <c r="AD1370" s="5">
        <v>0</v>
      </c>
      <c r="AE1370" s="5">
        <f t="shared" si="336"/>
        <v>17.860776699029127</v>
      </c>
    </row>
    <row r="1371" spans="1:31" ht="12.75" customHeight="1" x14ac:dyDescent="0.35">
      <c r="A1371" s="17" t="s">
        <v>3207</v>
      </c>
      <c r="B1371" s="17" t="s">
        <v>3149</v>
      </c>
      <c r="C1371" s="17" t="s">
        <v>3157</v>
      </c>
      <c r="D1371" s="18">
        <v>42522</v>
      </c>
      <c r="E1371" s="17" t="s">
        <v>118</v>
      </c>
      <c r="F1371" s="19">
        <v>50</v>
      </c>
      <c r="G1371" s="17">
        <v>43</v>
      </c>
      <c r="H1371" s="17">
        <v>9</v>
      </c>
      <c r="I1371" s="20">
        <f t="shared" si="329"/>
        <v>525</v>
      </c>
      <c r="J1371" s="21">
        <v>2277.21</v>
      </c>
      <c r="K1371" s="18">
        <v>44804</v>
      </c>
      <c r="L1371" s="21">
        <v>284.68</v>
      </c>
      <c r="M1371" s="21">
        <v>1992.53</v>
      </c>
      <c r="N1371" s="21">
        <v>30.36</v>
      </c>
      <c r="O1371" s="21">
        <f t="shared" si="330"/>
        <v>15.18</v>
      </c>
      <c r="P1371" s="21">
        <f t="shared" si="331"/>
        <v>45.54</v>
      </c>
      <c r="Q1371" s="21">
        <f t="shared" si="332"/>
        <v>1977.35</v>
      </c>
      <c r="S1371" s="21">
        <f t="shared" si="333"/>
        <v>2022.8899999999999</v>
      </c>
      <c r="T1371" s="19">
        <v>40</v>
      </c>
      <c r="U1371" s="19">
        <f t="shared" si="334"/>
        <v>-10</v>
      </c>
      <c r="V1371" s="22">
        <f t="shared" si="335"/>
        <v>-120</v>
      </c>
      <c r="W1371" s="5">
        <f t="shared" si="337"/>
        <v>413</v>
      </c>
      <c r="X1371" s="21">
        <f t="shared" si="338"/>
        <v>4.8980387409200965</v>
      </c>
      <c r="Y1371" s="21">
        <f t="shared" si="339"/>
        <v>58.776464891041158</v>
      </c>
      <c r="Z1371" s="21">
        <f t="shared" si="340"/>
        <v>1964.1135351089588</v>
      </c>
      <c r="AA1371" s="21">
        <f t="shared" si="341"/>
        <v>-13.236464891041123</v>
      </c>
      <c r="AC1371" s="5">
        <v>58.776464891041158</v>
      </c>
      <c r="AD1371" s="5">
        <v>0</v>
      </c>
      <c r="AE1371" s="5">
        <f t="shared" si="336"/>
        <v>58.776464891041158</v>
      </c>
    </row>
    <row r="1372" spans="1:31" ht="12.75" customHeight="1" x14ac:dyDescent="0.35">
      <c r="A1372" s="17" t="s">
        <v>3208</v>
      </c>
      <c r="B1372" s="17" t="s">
        <v>3149</v>
      </c>
      <c r="C1372" s="17" t="s">
        <v>3180</v>
      </c>
      <c r="D1372" s="18">
        <v>42522</v>
      </c>
      <c r="E1372" s="17" t="s">
        <v>118</v>
      </c>
      <c r="F1372" s="19">
        <v>50</v>
      </c>
      <c r="G1372" s="17">
        <v>43</v>
      </c>
      <c r="H1372" s="17">
        <v>9</v>
      </c>
      <c r="I1372" s="20">
        <f t="shared" si="329"/>
        <v>525</v>
      </c>
      <c r="J1372" s="21">
        <v>346.95</v>
      </c>
      <c r="K1372" s="18">
        <v>44804</v>
      </c>
      <c r="L1372" s="21">
        <v>43.37</v>
      </c>
      <c r="M1372" s="21">
        <v>303.58</v>
      </c>
      <c r="N1372" s="21">
        <v>4.62</v>
      </c>
      <c r="O1372" s="21">
        <f t="shared" si="330"/>
        <v>2.31</v>
      </c>
      <c r="P1372" s="21">
        <f t="shared" si="331"/>
        <v>6.93</v>
      </c>
      <c r="Q1372" s="21">
        <f t="shared" si="332"/>
        <v>301.27</v>
      </c>
      <c r="S1372" s="21">
        <f t="shared" si="333"/>
        <v>308.2</v>
      </c>
      <c r="T1372" s="19">
        <v>40</v>
      </c>
      <c r="U1372" s="19">
        <f t="shared" si="334"/>
        <v>-10</v>
      </c>
      <c r="V1372" s="22">
        <f t="shared" si="335"/>
        <v>-120</v>
      </c>
      <c r="W1372" s="5">
        <f t="shared" si="337"/>
        <v>413</v>
      </c>
      <c r="X1372" s="21">
        <f t="shared" si="338"/>
        <v>0.74624697336561741</v>
      </c>
      <c r="Y1372" s="21">
        <f t="shared" si="339"/>
        <v>8.954963680387408</v>
      </c>
      <c r="Z1372" s="21">
        <f t="shared" si="340"/>
        <v>299.24503631961261</v>
      </c>
      <c r="AA1372" s="21">
        <f t="shared" si="341"/>
        <v>-2.0249636803873727</v>
      </c>
      <c r="AC1372" s="5">
        <v>8.954963680387408</v>
      </c>
      <c r="AD1372" s="5">
        <v>0</v>
      </c>
      <c r="AE1372" s="5">
        <f t="shared" si="336"/>
        <v>8.954963680387408</v>
      </c>
    </row>
    <row r="1373" spans="1:31" ht="12.75" customHeight="1" x14ac:dyDescent="0.35">
      <c r="A1373" s="17" t="s">
        <v>3209</v>
      </c>
      <c r="B1373" s="17" t="s">
        <v>3149</v>
      </c>
      <c r="C1373" s="17" t="s">
        <v>3157</v>
      </c>
      <c r="D1373" s="18">
        <v>42552</v>
      </c>
      <c r="E1373" s="17" t="s">
        <v>118</v>
      </c>
      <c r="F1373" s="19">
        <v>50</v>
      </c>
      <c r="G1373" s="17">
        <v>43</v>
      </c>
      <c r="H1373" s="17">
        <v>10</v>
      </c>
      <c r="I1373" s="20">
        <f t="shared" si="329"/>
        <v>526</v>
      </c>
      <c r="J1373" s="21">
        <v>1394.09</v>
      </c>
      <c r="K1373" s="18">
        <v>44804</v>
      </c>
      <c r="L1373" s="21">
        <v>171.92</v>
      </c>
      <c r="M1373" s="21">
        <v>1222.17</v>
      </c>
      <c r="N1373" s="21">
        <v>18.579999999999998</v>
      </c>
      <c r="O1373" s="21">
        <f t="shared" si="330"/>
        <v>9.2899999999999991</v>
      </c>
      <c r="P1373" s="21">
        <f t="shared" si="331"/>
        <v>27.869999999999997</v>
      </c>
      <c r="Q1373" s="21">
        <f t="shared" si="332"/>
        <v>1212.8800000000001</v>
      </c>
      <c r="S1373" s="21">
        <f t="shared" si="333"/>
        <v>1240.75</v>
      </c>
      <c r="T1373" s="19">
        <v>40</v>
      </c>
      <c r="U1373" s="19">
        <f t="shared" si="334"/>
        <v>-10</v>
      </c>
      <c r="V1373" s="22">
        <f t="shared" si="335"/>
        <v>-120</v>
      </c>
      <c r="W1373" s="5">
        <f t="shared" si="337"/>
        <v>414</v>
      </c>
      <c r="X1373" s="21">
        <f t="shared" si="338"/>
        <v>2.9969806763285023</v>
      </c>
      <c r="Y1373" s="21">
        <f t="shared" si="339"/>
        <v>35.963768115942031</v>
      </c>
      <c r="Z1373" s="21">
        <f t="shared" si="340"/>
        <v>1204.786231884058</v>
      </c>
      <c r="AA1373" s="21">
        <f t="shared" si="341"/>
        <v>-8.0937681159421118</v>
      </c>
      <c r="AC1373" s="5">
        <v>35.963768115942031</v>
      </c>
      <c r="AD1373" s="5">
        <v>0</v>
      </c>
      <c r="AE1373" s="5">
        <f t="shared" si="336"/>
        <v>35.963768115942031</v>
      </c>
    </row>
    <row r="1374" spans="1:31" ht="12.75" customHeight="1" x14ac:dyDescent="0.35">
      <c r="A1374" s="17" t="s">
        <v>3210</v>
      </c>
      <c r="B1374" s="17" t="s">
        <v>3149</v>
      </c>
      <c r="C1374" s="17" t="s">
        <v>3171</v>
      </c>
      <c r="D1374" s="18">
        <v>42552</v>
      </c>
      <c r="E1374" s="17" t="s">
        <v>118</v>
      </c>
      <c r="F1374" s="19">
        <v>50</v>
      </c>
      <c r="G1374" s="17">
        <v>43</v>
      </c>
      <c r="H1374" s="17">
        <v>10</v>
      </c>
      <c r="I1374" s="20">
        <f t="shared" si="329"/>
        <v>526</v>
      </c>
      <c r="J1374" s="21">
        <v>5341.62</v>
      </c>
      <c r="K1374" s="18">
        <v>44804</v>
      </c>
      <c r="L1374" s="21">
        <v>658.79</v>
      </c>
      <c r="M1374" s="21">
        <v>4682.83</v>
      </c>
      <c r="N1374" s="21">
        <v>71.22</v>
      </c>
      <c r="O1374" s="21">
        <f t="shared" si="330"/>
        <v>35.61</v>
      </c>
      <c r="P1374" s="21">
        <f t="shared" si="331"/>
        <v>106.83</v>
      </c>
      <c r="Q1374" s="21">
        <f t="shared" si="332"/>
        <v>4647.22</v>
      </c>
      <c r="S1374" s="21">
        <f t="shared" si="333"/>
        <v>4754.05</v>
      </c>
      <c r="T1374" s="19">
        <v>40</v>
      </c>
      <c r="U1374" s="19">
        <f t="shared" si="334"/>
        <v>-10</v>
      </c>
      <c r="V1374" s="22">
        <f t="shared" si="335"/>
        <v>-120</v>
      </c>
      <c r="W1374" s="5">
        <f t="shared" si="337"/>
        <v>414</v>
      </c>
      <c r="X1374" s="21">
        <f t="shared" si="338"/>
        <v>11.483212560386473</v>
      </c>
      <c r="Y1374" s="21">
        <f t="shared" si="339"/>
        <v>137.79855072463766</v>
      </c>
      <c r="Z1374" s="21">
        <f t="shared" si="340"/>
        <v>4616.2514492753626</v>
      </c>
      <c r="AA1374" s="21">
        <f t="shared" si="341"/>
        <v>-30.96855072463768</v>
      </c>
      <c r="AC1374" s="5">
        <v>137.79855072463766</v>
      </c>
      <c r="AD1374" s="5">
        <v>0</v>
      </c>
      <c r="AE1374" s="5">
        <f t="shared" si="336"/>
        <v>137.79855072463766</v>
      </c>
    </row>
    <row r="1375" spans="1:31" ht="12.75" customHeight="1" x14ac:dyDescent="0.35">
      <c r="A1375" s="17" t="s">
        <v>3211</v>
      </c>
      <c r="B1375" s="17" t="s">
        <v>3149</v>
      </c>
      <c r="C1375" s="17" t="s">
        <v>3157</v>
      </c>
      <c r="D1375" s="18">
        <v>42583</v>
      </c>
      <c r="E1375" s="17" t="s">
        <v>118</v>
      </c>
      <c r="F1375" s="19">
        <v>50</v>
      </c>
      <c r="G1375" s="17">
        <v>43</v>
      </c>
      <c r="H1375" s="17">
        <v>11</v>
      </c>
      <c r="I1375" s="20">
        <f t="shared" si="329"/>
        <v>527</v>
      </c>
      <c r="J1375" s="21">
        <v>381.32</v>
      </c>
      <c r="K1375" s="18">
        <v>44804</v>
      </c>
      <c r="L1375" s="21">
        <v>46.41</v>
      </c>
      <c r="M1375" s="21">
        <v>334.91</v>
      </c>
      <c r="N1375" s="21">
        <v>5.08</v>
      </c>
      <c r="O1375" s="21">
        <f t="shared" si="330"/>
        <v>2.54</v>
      </c>
      <c r="P1375" s="21">
        <f t="shared" si="331"/>
        <v>7.62</v>
      </c>
      <c r="Q1375" s="21">
        <f t="shared" si="332"/>
        <v>332.37</v>
      </c>
      <c r="S1375" s="21">
        <f t="shared" si="333"/>
        <v>339.99</v>
      </c>
      <c r="T1375" s="19">
        <v>40</v>
      </c>
      <c r="U1375" s="19">
        <f t="shared" si="334"/>
        <v>-10</v>
      </c>
      <c r="V1375" s="22">
        <f t="shared" si="335"/>
        <v>-120</v>
      </c>
      <c r="W1375" s="5">
        <f t="shared" si="337"/>
        <v>415</v>
      </c>
      <c r="X1375" s="21">
        <f t="shared" si="338"/>
        <v>0.81925301204819279</v>
      </c>
      <c r="Y1375" s="21">
        <f t="shared" si="339"/>
        <v>9.831036144578313</v>
      </c>
      <c r="Z1375" s="21">
        <f t="shared" si="340"/>
        <v>330.15896385542169</v>
      </c>
      <c r="AA1375" s="21">
        <f t="shared" si="341"/>
        <v>-2.2110361445783155</v>
      </c>
      <c r="AC1375" s="5">
        <v>9.831036144578313</v>
      </c>
      <c r="AD1375" s="5">
        <v>0</v>
      </c>
      <c r="AE1375" s="5">
        <f t="shared" si="336"/>
        <v>9.831036144578313</v>
      </c>
    </row>
    <row r="1376" spans="1:31" ht="12.75" customHeight="1" x14ac:dyDescent="0.35">
      <c r="A1376" s="17" t="s">
        <v>3212</v>
      </c>
      <c r="B1376" s="17" t="s">
        <v>3149</v>
      </c>
      <c r="C1376" s="17" t="s">
        <v>3157</v>
      </c>
      <c r="D1376" s="18">
        <v>42644</v>
      </c>
      <c r="E1376" s="17" t="s">
        <v>118</v>
      </c>
      <c r="F1376" s="19">
        <v>50</v>
      </c>
      <c r="G1376" s="17">
        <v>44</v>
      </c>
      <c r="H1376" s="17">
        <v>1</v>
      </c>
      <c r="I1376" s="20">
        <f t="shared" si="329"/>
        <v>529</v>
      </c>
      <c r="J1376" s="21">
        <v>748.5</v>
      </c>
      <c r="K1376" s="18">
        <v>44804</v>
      </c>
      <c r="L1376" s="21">
        <v>88.57</v>
      </c>
      <c r="M1376" s="21">
        <v>659.93</v>
      </c>
      <c r="N1376" s="21">
        <v>9.98</v>
      </c>
      <c r="O1376" s="21">
        <f t="shared" si="330"/>
        <v>4.99</v>
      </c>
      <c r="P1376" s="21">
        <f t="shared" si="331"/>
        <v>14.97</v>
      </c>
      <c r="Q1376" s="21">
        <f t="shared" si="332"/>
        <v>654.93999999999994</v>
      </c>
      <c r="S1376" s="21">
        <f t="shared" si="333"/>
        <v>669.91</v>
      </c>
      <c r="T1376" s="19">
        <v>40</v>
      </c>
      <c r="U1376" s="19">
        <f t="shared" si="334"/>
        <v>-10</v>
      </c>
      <c r="V1376" s="22">
        <f t="shared" si="335"/>
        <v>-120</v>
      </c>
      <c r="W1376" s="5">
        <f t="shared" si="337"/>
        <v>417</v>
      </c>
      <c r="X1376" s="21">
        <f t="shared" si="338"/>
        <v>1.6064988009592325</v>
      </c>
      <c r="Y1376" s="21">
        <f t="shared" si="339"/>
        <v>19.27798561151079</v>
      </c>
      <c r="Z1376" s="21">
        <f t="shared" si="340"/>
        <v>650.63201438848921</v>
      </c>
      <c r="AA1376" s="21">
        <f t="shared" si="341"/>
        <v>-4.3079856115107305</v>
      </c>
      <c r="AC1376" s="5">
        <v>19.27798561151079</v>
      </c>
      <c r="AD1376" s="5">
        <v>0</v>
      </c>
      <c r="AE1376" s="5">
        <f t="shared" si="336"/>
        <v>19.27798561151079</v>
      </c>
    </row>
    <row r="1377" spans="1:31" ht="12.75" customHeight="1" x14ac:dyDescent="0.35">
      <c r="A1377" s="17" t="s">
        <v>3213</v>
      </c>
      <c r="B1377" s="17" t="s">
        <v>3149</v>
      </c>
      <c r="C1377" s="17" t="s">
        <v>3171</v>
      </c>
      <c r="D1377" s="18">
        <v>42644</v>
      </c>
      <c r="E1377" s="17" t="s">
        <v>118</v>
      </c>
      <c r="F1377" s="19">
        <v>50</v>
      </c>
      <c r="G1377" s="17">
        <v>44</v>
      </c>
      <c r="H1377" s="17">
        <v>1</v>
      </c>
      <c r="I1377" s="20">
        <f t="shared" si="329"/>
        <v>529</v>
      </c>
      <c r="J1377" s="21">
        <v>1403.09</v>
      </c>
      <c r="K1377" s="18">
        <v>44804</v>
      </c>
      <c r="L1377" s="21">
        <v>166.02</v>
      </c>
      <c r="M1377" s="21">
        <v>1237.07</v>
      </c>
      <c r="N1377" s="21">
        <v>18.7</v>
      </c>
      <c r="O1377" s="21">
        <f t="shared" si="330"/>
        <v>9.35</v>
      </c>
      <c r="P1377" s="21">
        <f t="shared" si="331"/>
        <v>28.049999999999997</v>
      </c>
      <c r="Q1377" s="21">
        <f t="shared" si="332"/>
        <v>1227.72</v>
      </c>
      <c r="S1377" s="21">
        <f t="shared" si="333"/>
        <v>1255.77</v>
      </c>
      <c r="T1377" s="19">
        <v>40</v>
      </c>
      <c r="U1377" s="19">
        <f t="shared" si="334"/>
        <v>-10</v>
      </c>
      <c r="V1377" s="22">
        <f t="shared" si="335"/>
        <v>-120</v>
      </c>
      <c r="W1377" s="5">
        <f t="shared" si="337"/>
        <v>417</v>
      </c>
      <c r="X1377" s="21">
        <f t="shared" si="338"/>
        <v>3.0114388489208634</v>
      </c>
      <c r="Y1377" s="21">
        <f t="shared" si="339"/>
        <v>36.137266187050358</v>
      </c>
      <c r="Z1377" s="21">
        <f t="shared" si="340"/>
        <v>1219.6327338129497</v>
      </c>
      <c r="AA1377" s="21">
        <f t="shared" si="341"/>
        <v>-8.087266187050318</v>
      </c>
      <c r="AC1377" s="5">
        <v>36.137266187050358</v>
      </c>
      <c r="AD1377" s="5">
        <v>0</v>
      </c>
      <c r="AE1377" s="5">
        <f t="shared" si="336"/>
        <v>36.137266187050358</v>
      </c>
    </row>
    <row r="1378" spans="1:31" ht="12.75" customHeight="1" x14ac:dyDescent="0.35">
      <c r="A1378" s="17" t="s">
        <v>3214</v>
      </c>
      <c r="B1378" s="17" t="s">
        <v>3149</v>
      </c>
      <c r="C1378" s="17" t="s">
        <v>3157</v>
      </c>
      <c r="D1378" s="18">
        <v>42705</v>
      </c>
      <c r="E1378" s="17" t="s">
        <v>118</v>
      </c>
      <c r="F1378" s="19">
        <v>50</v>
      </c>
      <c r="G1378" s="17">
        <v>44</v>
      </c>
      <c r="H1378" s="17">
        <v>3</v>
      </c>
      <c r="I1378" s="20">
        <f t="shared" si="329"/>
        <v>531</v>
      </c>
      <c r="J1378" s="21">
        <v>508.85</v>
      </c>
      <c r="K1378" s="18">
        <v>44804</v>
      </c>
      <c r="L1378" s="21">
        <v>58.53</v>
      </c>
      <c r="M1378" s="21">
        <v>450.32</v>
      </c>
      <c r="N1378" s="21">
        <v>6.78</v>
      </c>
      <c r="O1378" s="21">
        <f t="shared" si="330"/>
        <v>3.39</v>
      </c>
      <c r="P1378" s="21">
        <f t="shared" si="331"/>
        <v>10.17</v>
      </c>
      <c r="Q1378" s="21">
        <f t="shared" si="332"/>
        <v>446.93</v>
      </c>
      <c r="S1378" s="21">
        <f t="shared" si="333"/>
        <v>457.09999999999997</v>
      </c>
      <c r="T1378" s="19">
        <v>40</v>
      </c>
      <c r="U1378" s="19">
        <f t="shared" si="334"/>
        <v>-10</v>
      </c>
      <c r="V1378" s="22">
        <f t="shared" si="335"/>
        <v>-120</v>
      </c>
      <c r="W1378" s="5">
        <f t="shared" si="337"/>
        <v>419</v>
      </c>
      <c r="X1378" s="21">
        <f t="shared" si="338"/>
        <v>1.0909307875894987</v>
      </c>
      <c r="Y1378" s="21">
        <f t="shared" si="339"/>
        <v>13.091169451073984</v>
      </c>
      <c r="Z1378" s="21">
        <f t="shared" si="340"/>
        <v>444.00883054892597</v>
      </c>
      <c r="AA1378" s="21">
        <f t="shared" si="341"/>
        <v>-2.9211694510740358</v>
      </c>
      <c r="AC1378" s="5">
        <v>13.091169451073984</v>
      </c>
      <c r="AD1378" s="5">
        <v>0</v>
      </c>
      <c r="AE1378" s="5">
        <f t="shared" si="336"/>
        <v>13.091169451073984</v>
      </c>
    </row>
    <row r="1379" spans="1:31" ht="12.75" customHeight="1" x14ac:dyDescent="0.35">
      <c r="A1379" s="17" t="s">
        <v>3215</v>
      </c>
      <c r="B1379" s="17" t="s">
        <v>3149</v>
      </c>
      <c r="C1379" s="17" t="s">
        <v>3157</v>
      </c>
      <c r="D1379" s="18">
        <v>42736</v>
      </c>
      <c r="E1379" s="17" t="s">
        <v>118</v>
      </c>
      <c r="F1379" s="19">
        <v>50</v>
      </c>
      <c r="G1379" s="17">
        <v>44</v>
      </c>
      <c r="H1379" s="17">
        <v>4</v>
      </c>
      <c r="I1379" s="20">
        <f t="shared" si="329"/>
        <v>532</v>
      </c>
      <c r="J1379" s="21">
        <v>902.95</v>
      </c>
      <c r="K1379" s="18">
        <v>44804</v>
      </c>
      <c r="L1379" s="21">
        <v>102.34</v>
      </c>
      <c r="M1379" s="21">
        <v>800.61</v>
      </c>
      <c r="N1379" s="21">
        <v>12.04</v>
      </c>
      <c r="O1379" s="21">
        <f t="shared" si="330"/>
        <v>6.02</v>
      </c>
      <c r="P1379" s="21">
        <f t="shared" si="331"/>
        <v>18.059999999999999</v>
      </c>
      <c r="Q1379" s="21">
        <f t="shared" si="332"/>
        <v>794.59</v>
      </c>
      <c r="S1379" s="21">
        <f t="shared" si="333"/>
        <v>812.65</v>
      </c>
      <c r="T1379" s="19">
        <v>40</v>
      </c>
      <c r="U1379" s="19">
        <f t="shared" si="334"/>
        <v>-10</v>
      </c>
      <c r="V1379" s="22">
        <f t="shared" si="335"/>
        <v>-120</v>
      </c>
      <c r="W1379" s="5">
        <f t="shared" si="337"/>
        <v>420</v>
      </c>
      <c r="X1379" s="21">
        <f t="shared" si="338"/>
        <v>1.9348809523809523</v>
      </c>
      <c r="Y1379" s="21">
        <f t="shared" si="339"/>
        <v>23.218571428571426</v>
      </c>
      <c r="Z1379" s="21">
        <f t="shared" si="340"/>
        <v>789.43142857142857</v>
      </c>
      <c r="AA1379" s="21">
        <f t="shared" si="341"/>
        <v>-5.158571428571463</v>
      </c>
      <c r="AC1379" s="5">
        <v>23.218571428571426</v>
      </c>
      <c r="AD1379" s="5">
        <v>0</v>
      </c>
      <c r="AE1379" s="5">
        <f t="shared" si="336"/>
        <v>23.218571428571426</v>
      </c>
    </row>
    <row r="1380" spans="1:31" ht="12.75" customHeight="1" x14ac:dyDescent="0.35">
      <c r="A1380" s="17" t="s">
        <v>3216</v>
      </c>
      <c r="B1380" s="17" t="s">
        <v>3149</v>
      </c>
      <c r="C1380" s="17" t="s">
        <v>3217</v>
      </c>
      <c r="D1380" s="18">
        <v>42736</v>
      </c>
      <c r="E1380" s="17" t="s">
        <v>118</v>
      </c>
      <c r="F1380" s="19">
        <v>50</v>
      </c>
      <c r="G1380" s="17">
        <v>44</v>
      </c>
      <c r="H1380" s="17">
        <v>4</v>
      </c>
      <c r="I1380" s="20">
        <f t="shared" si="329"/>
        <v>532</v>
      </c>
      <c r="J1380" s="21">
        <v>7942.25</v>
      </c>
      <c r="K1380" s="18">
        <v>44804</v>
      </c>
      <c r="L1380" s="21">
        <v>900.15</v>
      </c>
      <c r="M1380" s="21">
        <v>7042.1</v>
      </c>
      <c r="N1380" s="21">
        <v>105.9</v>
      </c>
      <c r="O1380" s="21">
        <f t="shared" si="330"/>
        <v>52.95</v>
      </c>
      <c r="P1380" s="21">
        <f t="shared" si="331"/>
        <v>158.85000000000002</v>
      </c>
      <c r="Q1380" s="21">
        <f t="shared" si="332"/>
        <v>6989.1500000000005</v>
      </c>
      <c r="S1380" s="21">
        <f t="shared" si="333"/>
        <v>7148</v>
      </c>
      <c r="T1380" s="19">
        <v>40</v>
      </c>
      <c r="U1380" s="19">
        <f t="shared" si="334"/>
        <v>-10</v>
      </c>
      <c r="V1380" s="22">
        <f t="shared" si="335"/>
        <v>-120</v>
      </c>
      <c r="W1380" s="5">
        <f t="shared" si="337"/>
        <v>420</v>
      </c>
      <c r="X1380" s="21">
        <f t="shared" si="338"/>
        <v>17.019047619047619</v>
      </c>
      <c r="Y1380" s="21">
        <f t="shared" si="339"/>
        <v>204.22857142857143</v>
      </c>
      <c r="Z1380" s="21">
        <f t="shared" si="340"/>
        <v>6943.7714285714283</v>
      </c>
      <c r="AA1380" s="21">
        <f t="shared" si="341"/>
        <v>-45.378571428572286</v>
      </c>
      <c r="AC1380" s="5">
        <v>204.22857142857143</v>
      </c>
      <c r="AD1380" s="5">
        <v>0</v>
      </c>
      <c r="AE1380" s="5">
        <f t="shared" si="336"/>
        <v>204.22857142857143</v>
      </c>
    </row>
    <row r="1381" spans="1:31" ht="12.75" customHeight="1" x14ac:dyDescent="0.35">
      <c r="A1381" s="17" t="s">
        <v>3218</v>
      </c>
      <c r="B1381" s="17" t="s">
        <v>3149</v>
      </c>
      <c r="C1381" s="17" t="s">
        <v>3171</v>
      </c>
      <c r="D1381" s="18">
        <v>42736</v>
      </c>
      <c r="E1381" s="17" t="s">
        <v>118</v>
      </c>
      <c r="F1381" s="19">
        <v>50</v>
      </c>
      <c r="G1381" s="17">
        <v>44</v>
      </c>
      <c r="H1381" s="17">
        <v>4</v>
      </c>
      <c r="I1381" s="20">
        <f t="shared" si="329"/>
        <v>532</v>
      </c>
      <c r="J1381" s="21">
        <v>2675.12</v>
      </c>
      <c r="K1381" s="18">
        <v>44804</v>
      </c>
      <c r="L1381" s="21">
        <v>303.16000000000003</v>
      </c>
      <c r="M1381" s="21">
        <v>2371.96</v>
      </c>
      <c r="N1381" s="21">
        <v>35.659999999999997</v>
      </c>
      <c r="O1381" s="21">
        <f t="shared" si="330"/>
        <v>17.829999999999998</v>
      </c>
      <c r="P1381" s="21">
        <f t="shared" si="331"/>
        <v>53.489999999999995</v>
      </c>
      <c r="Q1381" s="21">
        <f t="shared" si="332"/>
        <v>2354.13</v>
      </c>
      <c r="S1381" s="21">
        <f t="shared" si="333"/>
        <v>2407.62</v>
      </c>
      <c r="T1381" s="19">
        <v>40</v>
      </c>
      <c r="U1381" s="19">
        <f t="shared" si="334"/>
        <v>-10</v>
      </c>
      <c r="V1381" s="22">
        <f t="shared" si="335"/>
        <v>-120</v>
      </c>
      <c r="W1381" s="5">
        <f t="shared" si="337"/>
        <v>420</v>
      </c>
      <c r="X1381" s="21">
        <f t="shared" si="338"/>
        <v>5.7324285714285708</v>
      </c>
      <c r="Y1381" s="21">
        <f t="shared" si="339"/>
        <v>68.789142857142849</v>
      </c>
      <c r="Z1381" s="21">
        <f t="shared" si="340"/>
        <v>2338.830857142857</v>
      </c>
      <c r="AA1381" s="21">
        <f t="shared" si="341"/>
        <v>-15.299142857143124</v>
      </c>
      <c r="AC1381" s="5">
        <v>68.789142857142849</v>
      </c>
      <c r="AD1381" s="5">
        <v>0</v>
      </c>
      <c r="AE1381" s="5">
        <f t="shared" si="336"/>
        <v>68.789142857142849</v>
      </c>
    </row>
    <row r="1382" spans="1:31" ht="12.75" customHeight="1" x14ac:dyDescent="0.35">
      <c r="A1382" s="17" t="s">
        <v>3219</v>
      </c>
      <c r="B1382" s="17" t="s">
        <v>3149</v>
      </c>
      <c r="C1382" s="17" t="s">
        <v>3220</v>
      </c>
      <c r="D1382" s="18">
        <v>42736</v>
      </c>
      <c r="E1382" s="17" t="s">
        <v>118</v>
      </c>
      <c r="F1382" s="19">
        <v>50</v>
      </c>
      <c r="G1382" s="17">
        <v>44</v>
      </c>
      <c r="H1382" s="17">
        <v>4</v>
      </c>
      <c r="I1382" s="20">
        <f t="shared" si="329"/>
        <v>532</v>
      </c>
      <c r="J1382" s="21">
        <v>93.5</v>
      </c>
      <c r="K1382" s="18">
        <v>44804</v>
      </c>
      <c r="L1382" s="21">
        <v>10.59</v>
      </c>
      <c r="M1382" s="21">
        <v>82.91</v>
      </c>
      <c r="N1382" s="21">
        <v>1.24</v>
      </c>
      <c r="O1382" s="21">
        <f t="shared" si="330"/>
        <v>0.62</v>
      </c>
      <c r="P1382" s="21">
        <f t="shared" si="331"/>
        <v>1.8599999999999999</v>
      </c>
      <c r="Q1382" s="21">
        <f t="shared" si="332"/>
        <v>82.289999999999992</v>
      </c>
      <c r="S1382" s="21">
        <f t="shared" si="333"/>
        <v>84.149999999999991</v>
      </c>
      <c r="T1382" s="19">
        <v>40</v>
      </c>
      <c r="U1382" s="19">
        <f t="shared" si="334"/>
        <v>-10</v>
      </c>
      <c r="V1382" s="22">
        <f t="shared" si="335"/>
        <v>-120</v>
      </c>
      <c r="W1382" s="5">
        <f t="shared" si="337"/>
        <v>420</v>
      </c>
      <c r="X1382" s="21">
        <f t="shared" si="338"/>
        <v>0.20035714285714284</v>
      </c>
      <c r="Y1382" s="21">
        <f t="shared" si="339"/>
        <v>2.4042857142857139</v>
      </c>
      <c r="Z1382" s="21">
        <f t="shared" si="340"/>
        <v>81.745714285714271</v>
      </c>
      <c r="AA1382" s="21">
        <f t="shared" si="341"/>
        <v>-0.5442857142857207</v>
      </c>
      <c r="AC1382" s="5">
        <v>2.4042857142857139</v>
      </c>
      <c r="AD1382" s="5">
        <v>0</v>
      </c>
      <c r="AE1382" s="5">
        <f t="shared" si="336"/>
        <v>2.4042857142857139</v>
      </c>
    </row>
    <row r="1383" spans="1:31" ht="12.75" customHeight="1" x14ac:dyDescent="0.35">
      <c r="A1383" s="17" t="s">
        <v>3221</v>
      </c>
      <c r="B1383" s="17" t="s">
        <v>3149</v>
      </c>
      <c r="C1383" s="17" t="s">
        <v>3157</v>
      </c>
      <c r="D1383" s="18">
        <v>42767</v>
      </c>
      <c r="E1383" s="17" t="s">
        <v>118</v>
      </c>
      <c r="F1383" s="19">
        <v>50</v>
      </c>
      <c r="G1383" s="17">
        <v>44</v>
      </c>
      <c r="H1383" s="17">
        <v>5</v>
      </c>
      <c r="I1383" s="20">
        <f t="shared" si="329"/>
        <v>533</v>
      </c>
      <c r="J1383" s="21">
        <v>240.64</v>
      </c>
      <c r="K1383" s="18">
        <v>44804</v>
      </c>
      <c r="L1383" s="21">
        <v>26.85</v>
      </c>
      <c r="M1383" s="21">
        <v>213.79</v>
      </c>
      <c r="N1383" s="21">
        <v>3.2</v>
      </c>
      <c r="O1383" s="21">
        <f t="shared" si="330"/>
        <v>1.6</v>
      </c>
      <c r="P1383" s="21">
        <f t="shared" si="331"/>
        <v>4.8000000000000007</v>
      </c>
      <c r="Q1383" s="21">
        <f t="shared" si="332"/>
        <v>212.19</v>
      </c>
      <c r="S1383" s="21">
        <f t="shared" si="333"/>
        <v>216.98999999999998</v>
      </c>
      <c r="T1383" s="19">
        <v>40</v>
      </c>
      <c r="U1383" s="19">
        <f t="shared" si="334"/>
        <v>-10</v>
      </c>
      <c r="V1383" s="22">
        <f t="shared" si="335"/>
        <v>-120</v>
      </c>
      <c r="W1383" s="5">
        <f t="shared" si="337"/>
        <v>421</v>
      </c>
      <c r="X1383" s="21">
        <f t="shared" si="338"/>
        <v>0.51541567695961987</v>
      </c>
      <c r="Y1383" s="21">
        <f t="shared" si="339"/>
        <v>6.1849881235154385</v>
      </c>
      <c r="Z1383" s="21">
        <f t="shared" si="340"/>
        <v>210.80501187648454</v>
      </c>
      <c r="AA1383" s="21">
        <f t="shared" si="341"/>
        <v>-1.3849881235154555</v>
      </c>
      <c r="AC1383" s="5">
        <v>6.1849881235154385</v>
      </c>
      <c r="AD1383" s="5">
        <v>0</v>
      </c>
      <c r="AE1383" s="5">
        <f t="shared" si="336"/>
        <v>6.1849881235154385</v>
      </c>
    </row>
    <row r="1384" spans="1:31" ht="12.75" customHeight="1" x14ac:dyDescent="0.35">
      <c r="A1384" s="17" t="s">
        <v>3222</v>
      </c>
      <c r="B1384" s="17" t="s">
        <v>3149</v>
      </c>
      <c r="C1384" s="17" t="s">
        <v>3157</v>
      </c>
      <c r="D1384" s="18">
        <v>42795</v>
      </c>
      <c r="E1384" s="17" t="s">
        <v>118</v>
      </c>
      <c r="F1384" s="19">
        <v>50</v>
      </c>
      <c r="G1384" s="17">
        <v>44</v>
      </c>
      <c r="H1384" s="17">
        <v>6</v>
      </c>
      <c r="I1384" s="20">
        <f t="shared" si="329"/>
        <v>534</v>
      </c>
      <c r="J1384" s="21">
        <v>1398.2</v>
      </c>
      <c r="K1384" s="18">
        <v>44804</v>
      </c>
      <c r="L1384" s="21">
        <v>153.78</v>
      </c>
      <c r="M1384" s="21">
        <v>1244.42</v>
      </c>
      <c r="N1384" s="21">
        <v>18.64</v>
      </c>
      <c r="O1384" s="21">
        <f t="shared" si="330"/>
        <v>9.32</v>
      </c>
      <c r="P1384" s="21">
        <f t="shared" si="331"/>
        <v>27.96</v>
      </c>
      <c r="Q1384" s="21">
        <f t="shared" si="332"/>
        <v>1235.1000000000001</v>
      </c>
      <c r="S1384" s="21">
        <f t="shared" si="333"/>
        <v>1263.0600000000002</v>
      </c>
      <c r="T1384" s="19">
        <v>40</v>
      </c>
      <c r="U1384" s="19">
        <f t="shared" si="334"/>
        <v>-10</v>
      </c>
      <c r="V1384" s="22">
        <f t="shared" si="335"/>
        <v>-120</v>
      </c>
      <c r="W1384" s="5">
        <f t="shared" si="337"/>
        <v>422</v>
      </c>
      <c r="X1384" s="21">
        <f t="shared" si="338"/>
        <v>2.9930331753554507</v>
      </c>
      <c r="Y1384" s="21">
        <f t="shared" si="339"/>
        <v>35.916398104265411</v>
      </c>
      <c r="Z1384" s="21">
        <f t="shared" si="340"/>
        <v>1227.1436018957347</v>
      </c>
      <c r="AA1384" s="21">
        <f t="shared" si="341"/>
        <v>-7.9563981042654177</v>
      </c>
      <c r="AC1384" s="5">
        <v>35.916398104265411</v>
      </c>
      <c r="AD1384" s="5">
        <v>0</v>
      </c>
      <c r="AE1384" s="5">
        <f t="shared" si="336"/>
        <v>35.916398104265411</v>
      </c>
    </row>
    <row r="1385" spans="1:31" ht="12.75" customHeight="1" x14ac:dyDescent="0.35">
      <c r="A1385" s="17" t="s">
        <v>3223</v>
      </c>
      <c r="B1385" s="17" t="s">
        <v>3149</v>
      </c>
      <c r="C1385" s="17" t="s">
        <v>3157</v>
      </c>
      <c r="D1385" s="18">
        <v>42826</v>
      </c>
      <c r="E1385" s="17" t="s">
        <v>118</v>
      </c>
      <c r="F1385" s="19">
        <v>50</v>
      </c>
      <c r="G1385" s="17">
        <v>44</v>
      </c>
      <c r="H1385" s="17">
        <v>7</v>
      </c>
      <c r="I1385" s="20">
        <f t="shared" si="329"/>
        <v>535</v>
      </c>
      <c r="J1385" s="21">
        <v>345.77</v>
      </c>
      <c r="K1385" s="18">
        <v>44804</v>
      </c>
      <c r="L1385" s="21">
        <v>37.479999999999997</v>
      </c>
      <c r="M1385" s="21">
        <v>308.29000000000002</v>
      </c>
      <c r="N1385" s="21">
        <v>4.6100000000000003</v>
      </c>
      <c r="O1385" s="21">
        <f t="shared" si="330"/>
        <v>2.3050000000000002</v>
      </c>
      <c r="P1385" s="21">
        <f t="shared" si="331"/>
        <v>6.9150000000000009</v>
      </c>
      <c r="Q1385" s="21">
        <f t="shared" si="332"/>
        <v>305.98500000000001</v>
      </c>
      <c r="S1385" s="21">
        <f t="shared" si="333"/>
        <v>312.90000000000003</v>
      </c>
      <c r="T1385" s="19">
        <v>40</v>
      </c>
      <c r="U1385" s="19">
        <f t="shared" si="334"/>
        <v>-10</v>
      </c>
      <c r="V1385" s="22">
        <f t="shared" si="335"/>
        <v>-120</v>
      </c>
      <c r="W1385" s="5">
        <f t="shared" si="337"/>
        <v>423</v>
      </c>
      <c r="X1385" s="21">
        <f t="shared" si="338"/>
        <v>0.73971631205673771</v>
      </c>
      <c r="Y1385" s="21">
        <f t="shared" si="339"/>
        <v>8.8765957446808521</v>
      </c>
      <c r="Z1385" s="21">
        <f t="shared" si="340"/>
        <v>304.02340425531918</v>
      </c>
      <c r="AA1385" s="21">
        <f t="shared" si="341"/>
        <v>-1.9615957446808352</v>
      </c>
      <c r="AC1385" s="5">
        <v>8.8765957446808521</v>
      </c>
      <c r="AD1385" s="5">
        <v>0</v>
      </c>
      <c r="AE1385" s="5">
        <f t="shared" si="336"/>
        <v>8.8765957446808521</v>
      </c>
    </row>
    <row r="1386" spans="1:31" ht="12.75" customHeight="1" x14ac:dyDescent="0.35">
      <c r="A1386" s="17" t="s">
        <v>3224</v>
      </c>
      <c r="B1386" s="17" t="s">
        <v>3149</v>
      </c>
      <c r="C1386" s="17" t="s">
        <v>3225</v>
      </c>
      <c r="D1386" s="18">
        <v>42826</v>
      </c>
      <c r="E1386" s="17" t="s">
        <v>118</v>
      </c>
      <c r="F1386" s="19">
        <v>50</v>
      </c>
      <c r="G1386" s="17">
        <v>44</v>
      </c>
      <c r="H1386" s="17">
        <v>7</v>
      </c>
      <c r="I1386" s="20">
        <f t="shared" si="329"/>
        <v>535</v>
      </c>
      <c r="J1386" s="21">
        <v>113.87</v>
      </c>
      <c r="K1386" s="18">
        <v>44804</v>
      </c>
      <c r="L1386" s="21">
        <v>12.35</v>
      </c>
      <c r="M1386" s="21">
        <v>101.52</v>
      </c>
      <c r="N1386" s="21">
        <v>1.52</v>
      </c>
      <c r="O1386" s="21">
        <f t="shared" si="330"/>
        <v>0.76</v>
      </c>
      <c r="P1386" s="21">
        <f t="shared" si="331"/>
        <v>2.2800000000000002</v>
      </c>
      <c r="Q1386" s="21">
        <f t="shared" si="332"/>
        <v>100.75999999999999</v>
      </c>
      <c r="S1386" s="21">
        <f t="shared" si="333"/>
        <v>103.03999999999999</v>
      </c>
      <c r="T1386" s="19">
        <v>40</v>
      </c>
      <c r="U1386" s="19">
        <f t="shared" si="334"/>
        <v>-10</v>
      </c>
      <c r="V1386" s="22">
        <f t="shared" si="335"/>
        <v>-120</v>
      </c>
      <c r="W1386" s="5">
        <f t="shared" si="337"/>
        <v>423</v>
      </c>
      <c r="X1386" s="21">
        <f t="shared" si="338"/>
        <v>0.24359338061465718</v>
      </c>
      <c r="Y1386" s="21">
        <f t="shared" si="339"/>
        <v>2.9231205673758862</v>
      </c>
      <c r="Z1386" s="21">
        <f t="shared" si="340"/>
        <v>100.1168794326241</v>
      </c>
      <c r="AA1386" s="21">
        <f t="shared" si="341"/>
        <v>-0.64312056737588819</v>
      </c>
      <c r="AC1386" s="5">
        <v>2.9231205673758862</v>
      </c>
      <c r="AD1386" s="5">
        <v>0</v>
      </c>
      <c r="AE1386" s="5">
        <f t="shared" si="336"/>
        <v>2.9231205673758862</v>
      </c>
    </row>
    <row r="1387" spans="1:31" ht="12.75" customHeight="1" x14ac:dyDescent="0.35">
      <c r="A1387" s="17" t="s">
        <v>3226</v>
      </c>
      <c r="B1387" s="17" t="s">
        <v>3149</v>
      </c>
      <c r="C1387" s="17" t="s">
        <v>3171</v>
      </c>
      <c r="D1387" s="18">
        <v>42826</v>
      </c>
      <c r="E1387" s="17" t="s">
        <v>118</v>
      </c>
      <c r="F1387" s="19">
        <v>50</v>
      </c>
      <c r="G1387" s="17">
        <v>44</v>
      </c>
      <c r="H1387" s="17">
        <v>7</v>
      </c>
      <c r="I1387" s="20">
        <f t="shared" si="329"/>
        <v>535</v>
      </c>
      <c r="J1387" s="21">
        <v>3560.46</v>
      </c>
      <c r="K1387" s="18">
        <v>44804</v>
      </c>
      <c r="L1387" s="21">
        <v>385.72</v>
      </c>
      <c r="M1387" s="21">
        <v>3174.74</v>
      </c>
      <c r="N1387" s="21">
        <v>47.47</v>
      </c>
      <c r="O1387" s="21">
        <f t="shared" si="330"/>
        <v>23.734999999999999</v>
      </c>
      <c r="P1387" s="21">
        <f t="shared" si="331"/>
        <v>71.204999999999998</v>
      </c>
      <c r="Q1387" s="21">
        <f t="shared" si="332"/>
        <v>3151.0049999999997</v>
      </c>
      <c r="S1387" s="21">
        <f t="shared" si="333"/>
        <v>3222.2099999999996</v>
      </c>
      <c r="T1387" s="19">
        <v>40</v>
      </c>
      <c r="U1387" s="19">
        <f t="shared" si="334"/>
        <v>-10</v>
      </c>
      <c r="V1387" s="22">
        <f t="shared" si="335"/>
        <v>-120</v>
      </c>
      <c r="W1387" s="5">
        <f t="shared" si="337"/>
        <v>423</v>
      </c>
      <c r="X1387" s="21">
        <f t="shared" si="338"/>
        <v>7.617517730496453</v>
      </c>
      <c r="Y1387" s="21">
        <f t="shared" si="339"/>
        <v>91.410212765957439</v>
      </c>
      <c r="Z1387" s="21">
        <f t="shared" si="340"/>
        <v>3130.799787234042</v>
      </c>
      <c r="AA1387" s="21">
        <f t="shared" si="341"/>
        <v>-20.20521276595764</v>
      </c>
      <c r="AC1387" s="5">
        <v>91.410212765957439</v>
      </c>
      <c r="AD1387" s="5">
        <v>0</v>
      </c>
      <c r="AE1387" s="5">
        <f t="shared" si="336"/>
        <v>91.410212765957439</v>
      </c>
    </row>
    <row r="1388" spans="1:31" ht="12.75" customHeight="1" x14ac:dyDescent="0.35">
      <c r="A1388" s="17" t="s">
        <v>3227</v>
      </c>
      <c r="B1388" s="17" t="s">
        <v>3149</v>
      </c>
      <c r="C1388" s="17" t="s">
        <v>3157</v>
      </c>
      <c r="D1388" s="18">
        <v>42856</v>
      </c>
      <c r="E1388" s="17" t="s">
        <v>118</v>
      </c>
      <c r="F1388" s="19">
        <v>50</v>
      </c>
      <c r="G1388" s="17">
        <v>44</v>
      </c>
      <c r="H1388" s="17">
        <v>8</v>
      </c>
      <c r="I1388" s="20">
        <f t="shared" si="329"/>
        <v>536</v>
      </c>
      <c r="J1388" s="21">
        <v>554.66999999999996</v>
      </c>
      <c r="K1388" s="18">
        <v>44804</v>
      </c>
      <c r="L1388" s="21">
        <v>59.15</v>
      </c>
      <c r="M1388" s="21">
        <v>495.52</v>
      </c>
      <c r="N1388" s="21">
        <v>7.39</v>
      </c>
      <c r="O1388" s="21">
        <f t="shared" si="330"/>
        <v>3.6949999999999998</v>
      </c>
      <c r="P1388" s="21">
        <f t="shared" si="331"/>
        <v>11.084999999999999</v>
      </c>
      <c r="Q1388" s="21">
        <f t="shared" si="332"/>
        <v>491.82499999999999</v>
      </c>
      <c r="S1388" s="21">
        <f t="shared" si="333"/>
        <v>502.90999999999997</v>
      </c>
      <c r="T1388" s="19">
        <v>40</v>
      </c>
      <c r="U1388" s="19">
        <f t="shared" si="334"/>
        <v>-10</v>
      </c>
      <c r="V1388" s="22">
        <f t="shared" si="335"/>
        <v>-120</v>
      </c>
      <c r="W1388" s="5">
        <f t="shared" si="337"/>
        <v>424</v>
      </c>
      <c r="X1388" s="21">
        <f t="shared" si="338"/>
        <v>1.1861084905660377</v>
      </c>
      <c r="Y1388" s="21">
        <f t="shared" si="339"/>
        <v>14.233301886792454</v>
      </c>
      <c r="Z1388" s="21">
        <f t="shared" si="340"/>
        <v>488.67669811320752</v>
      </c>
      <c r="AA1388" s="21">
        <f t="shared" si="341"/>
        <v>-3.148301886792467</v>
      </c>
      <c r="AC1388" s="5">
        <v>14.233301886792454</v>
      </c>
      <c r="AD1388" s="5">
        <v>0</v>
      </c>
      <c r="AE1388" s="5">
        <f t="shared" si="336"/>
        <v>14.233301886792454</v>
      </c>
    </row>
    <row r="1389" spans="1:31" ht="12.75" customHeight="1" x14ac:dyDescent="0.35">
      <c r="A1389" s="17" t="s">
        <v>3228</v>
      </c>
      <c r="B1389" s="17" t="s">
        <v>3149</v>
      </c>
      <c r="C1389" s="17" t="s">
        <v>3196</v>
      </c>
      <c r="D1389" s="18">
        <v>42856</v>
      </c>
      <c r="E1389" s="17" t="s">
        <v>118</v>
      </c>
      <c r="F1389" s="19">
        <v>50</v>
      </c>
      <c r="G1389" s="17">
        <v>44</v>
      </c>
      <c r="H1389" s="17">
        <v>8</v>
      </c>
      <c r="I1389" s="20">
        <f t="shared" si="329"/>
        <v>536</v>
      </c>
      <c r="J1389" s="21">
        <v>1237.6500000000001</v>
      </c>
      <c r="K1389" s="18">
        <v>44804</v>
      </c>
      <c r="L1389" s="21">
        <v>132</v>
      </c>
      <c r="M1389" s="21">
        <v>1105.6500000000001</v>
      </c>
      <c r="N1389" s="21">
        <v>16.5</v>
      </c>
      <c r="O1389" s="21">
        <f t="shared" si="330"/>
        <v>8.25</v>
      </c>
      <c r="P1389" s="21">
        <f t="shared" si="331"/>
        <v>24.75</v>
      </c>
      <c r="Q1389" s="21">
        <f t="shared" si="332"/>
        <v>1097.4000000000001</v>
      </c>
      <c r="S1389" s="21">
        <f t="shared" si="333"/>
        <v>1122.1500000000001</v>
      </c>
      <c r="T1389" s="19">
        <v>40</v>
      </c>
      <c r="U1389" s="19">
        <f t="shared" si="334"/>
        <v>-10</v>
      </c>
      <c r="V1389" s="22">
        <f t="shared" si="335"/>
        <v>-120</v>
      </c>
      <c r="W1389" s="5">
        <f t="shared" si="337"/>
        <v>424</v>
      </c>
      <c r="X1389" s="21">
        <f t="shared" si="338"/>
        <v>2.6465801886792457</v>
      </c>
      <c r="Y1389" s="21">
        <f t="shared" si="339"/>
        <v>31.758962264150949</v>
      </c>
      <c r="Z1389" s="21">
        <f t="shared" si="340"/>
        <v>1090.3910377358491</v>
      </c>
      <c r="AA1389" s="21">
        <f t="shared" si="341"/>
        <v>-7.0089622641510232</v>
      </c>
      <c r="AC1389" s="5">
        <v>31.758962264150949</v>
      </c>
      <c r="AD1389" s="5">
        <v>0</v>
      </c>
      <c r="AE1389" s="5">
        <f t="shared" si="336"/>
        <v>31.758962264150949</v>
      </c>
    </row>
    <row r="1390" spans="1:31" ht="12.75" customHeight="1" x14ac:dyDescent="0.35">
      <c r="A1390" s="17" t="s">
        <v>3229</v>
      </c>
      <c r="B1390" s="17" t="s">
        <v>3149</v>
      </c>
      <c r="C1390" s="17" t="s">
        <v>3157</v>
      </c>
      <c r="D1390" s="18">
        <v>42887</v>
      </c>
      <c r="E1390" s="17" t="s">
        <v>118</v>
      </c>
      <c r="F1390" s="19">
        <v>50</v>
      </c>
      <c r="G1390" s="17">
        <v>44</v>
      </c>
      <c r="H1390" s="17">
        <v>9</v>
      </c>
      <c r="I1390" s="20">
        <f t="shared" si="329"/>
        <v>537</v>
      </c>
      <c r="J1390" s="21">
        <v>852.69</v>
      </c>
      <c r="K1390" s="18">
        <v>44804</v>
      </c>
      <c r="L1390" s="21">
        <v>89.51</v>
      </c>
      <c r="M1390" s="21">
        <v>763.18</v>
      </c>
      <c r="N1390" s="21">
        <v>11.36</v>
      </c>
      <c r="O1390" s="21">
        <f t="shared" si="330"/>
        <v>5.68</v>
      </c>
      <c r="P1390" s="21">
        <f t="shared" si="331"/>
        <v>17.04</v>
      </c>
      <c r="Q1390" s="21">
        <f t="shared" si="332"/>
        <v>757.5</v>
      </c>
      <c r="S1390" s="21">
        <f t="shared" si="333"/>
        <v>774.54</v>
      </c>
      <c r="T1390" s="19">
        <v>40</v>
      </c>
      <c r="U1390" s="19">
        <f t="shared" si="334"/>
        <v>-10</v>
      </c>
      <c r="V1390" s="22">
        <f t="shared" si="335"/>
        <v>-120</v>
      </c>
      <c r="W1390" s="5">
        <f t="shared" si="337"/>
        <v>425</v>
      </c>
      <c r="X1390" s="21">
        <f t="shared" si="338"/>
        <v>1.8224470588235293</v>
      </c>
      <c r="Y1390" s="21">
        <f t="shared" si="339"/>
        <v>21.869364705882351</v>
      </c>
      <c r="Z1390" s="21">
        <f t="shared" si="340"/>
        <v>752.67063529411757</v>
      </c>
      <c r="AA1390" s="21">
        <f t="shared" si="341"/>
        <v>-4.8293647058824263</v>
      </c>
      <c r="AC1390" s="5">
        <v>21.869364705882351</v>
      </c>
      <c r="AD1390" s="5">
        <v>0</v>
      </c>
      <c r="AE1390" s="5">
        <f t="shared" si="336"/>
        <v>21.869364705882351</v>
      </c>
    </row>
    <row r="1391" spans="1:31" ht="12.75" customHeight="1" x14ac:dyDescent="0.35">
      <c r="A1391" s="17" t="s">
        <v>3230</v>
      </c>
      <c r="B1391" s="17" t="s">
        <v>3149</v>
      </c>
      <c r="C1391" s="17" t="s">
        <v>3157</v>
      </c>
      <c r="D1391" s="18">
        <v>42917</v>
      </c>
      <c r="E1391" s="17" t="s">
        <v>118</v>
      </c>
      <c r="F1391" s="19">
        <v>50</v>
      </c>
      <c r="G1391" s="17">
        <v>44</v>
      </c>
      <c r="H1391" s="17">
        <v>10</v>
      </c>
      <c r="I1391" s="20">
        <f t="shared" si="329"/>
        <v>538</v>
      </c>
      <c r="J1391" s="21">
        <v>485.55</v>
      </c>
      <c r="K1391" s="18">
        <v>44804</v>
      </c>
      <c r="L1391" s="21">
        <v>50.17</v>
      </c>
      <c r="M1391" s="21">
        <v>435.38</v>
      </c>
      <c r="N1391" s="21">
        <v>6.47</v>
      </c>
      <c r="O1391" s="21">
        <f t="shared" si="330"/>
        <v>3.2349999999999999</v>
      </c>
      <c r="P1391" s="21">
        <f t="shared" si="331"/>
        <v>9.7050000000000001</v>
      </c>
      <c r="Q1391" s="21">
        <f t="shared" si="332"/>
        <v>432.14499999999998</v>
      </c>
      <c r="S1391" s="21">
        <f t="shared" si="333"/>
        <v>441.85</v>
      </c>
      <c r="T1391" s="19">
        <v>40</v>
      </c>
      <c r="U1391" s="19">
        <f t="shared" si="334"/>
        <v>-10</v>
      </c>
      <c r="V1391" s="22">
        <f t="shared" si="335"/>
        <v>-120</v>
      </c>
      <c r="W1391" s="5">
        <f t="shared" si="337"/>
        <v>426</v>
      </c>
      <c r="X1391" s="21">
        <f t="shared" si="338"/>
        <v>1.0372065727699531</v>
      </c>
      <c r="Y1391" s="21">
        <f t="shared" si="339"/>
        <v>12.446478873239437</v>
      </c>
      <c r="Z1391" s="21">
        <f t="shared" si="340"/>
        <v>429.40352112676061</v>
      </c>
      <c r="AA1391" s="21">
        <f t="shared" si="341"/>
        <v>-2.7414788732393731</v>
      </c>
      <c r="AC1391" s="5">
        <v>12.446478873239437</v>
      </c>
      <c r="AD1391" s="5">
        <v>0</v>
      </c>
      <c r="AE1391" s="5">
        <f t="shared" si="336"/>
        <v>12.446478873239437</v>
      </c>
    </row>
    <row r="1392" spans="1:31" ht="12.75" customHeight="1" x14ac:dyDescent="0.35">
      <c r="A1392" s="17" t="s">
        <v>3231</v>
      </c>
      <c r="B1392" s="17" t="s">
        <v>3149</v>
      </c>
      <c r="C1392" s="17" t="s">
        <v>3157</v>
      </c>
      <c r="D1392" s="18">
        <v>42917</v>
      </c>
      <c r="E1392" s="17" t="s">
        <v>118</v>
      </c>
      <c r="F1392" s="19">
        <v>50</v>
      </c>
      <c r="G1392" s="17">
        <v>44</v>
      </c>
      <c r="H1392" s="17">
        <v>10</v>
      </c>
      <c r="I1392" s="20">
        <f t="shared" si="329"/>
        <v>538</v>
      </c>
      <c r="J1392" s="21">
        <v>333.47</v>
      </c>
      <c r="K1392" s="18">
        <v>44804</v>
      </c>
      <c r="L1392" s="21">
        <v>34.46</v>
      </c>
      <c r="M1392" s="21">
        <v>299.01</v>
      </c>
      <c r="N1392" s="21">
        <v>4.4400000000000004</v>
      </c>
      <c r="O1392" s="21">
        <f t="shared" si="330"/>
        <v>2.2200000000000002</v>
      </c>
      <c r="P1392" s="21">
        <f t="shared" si="331"/>
        <v>6.66</v>
      </c>
      <c r="Q1392" s="21">
        <f t="shared" si="332"/>
        <v>296.78999999999996</v>
      </c>
      <c r="S1392" s="21">
        <f t="shared" si="333"/>
        <v>303.45</v>
      </c>
      <c r="T1392" s="19">
        <v>40</v>
      </c>
      <c r="U1392" s="19">
        <f t="shared" si="334"/>
        <v>-10</v>
      </c>
      <c r="V1392" s="22">
        <f t="shared" si="335"/>
        <v>-120</v>
      </c>
      <c r="W1392" s="5">
        <f t="shared" si="337"/>
        <v>426</v>
      </c>
      <c r="X1392" s="21">
        <f t="shared" si="338"/>
        <v>0.71232394366197183</v>
      </c>
      <c r="Y1392" s="21">
        <f t="shared" si="339"/>
        <v>8.5478873239436624</v>
      </c>
      <c r="Z1392" s="21">
        <f t="shared" si="340"/>
        <v>294.90211267605633</v>
      </c>
      <c r="AA1392" s="21">
        <f t="shared" si="341"/>
        <v>-1.8878873239436302</v>
      </c>
      <c r="AC1392" s="5">
        <v>8.5478873239436624</v>
      </c>
      <c r="AD1392" s="5">
        <v>0</v>
      </c>
      <c r="AE1392" s="5">
        <f t="shared" si="336"/>
        <v>8.5478873239436624</v>
      </c>
    </row>
    <row r="1393" spans="1:31" ht="12.75" customHeight="1" x14ac:dyDescent="0.35">
      <c r="A1393" s="17" t="s">
        <v>3232</v>
      </c>
      <c r="B1393" s="17" t="s">
        <v>3149</v>
      </c>
      <c r="C1393" s="17" t="s">
        <v>3196</v>
      </c>
      <c r="D1393" s="18">
        <v>42917</v>
      </c>
      <c r="E1393" s="17" t="s">
        <v>118</v>
      </c>
      <c r="F1393" s="19">
        <v>50</v>
      </c>
      <c r="G1393" s="17">
        <v>44</v>
      </c>
      <c r="H1393" s="17">
        <v>10</v>
      </c>
      <c r="I1393" s="20">
        <f t="shared" si="329"/>
        <v>538</v>
      </c>
      <c r="J1393" s="21">
        <v>6072.55</v>
      </c>
      <c r="K1393" s="18">
        <v>44804</v>
      </c>
      <c r="L1393" s="21">
        <v>627.49</v>
      </c>
      <c r="M1393" s="21">
        <v>5445.06</v>
      </c>
      <c r="N1393" s="21">
        <v>80.959999999999994</v>
      </c>
      <c r="O1393" s="21">
        <f t="shared" si="330"/>
        <v>40.479999999999997</v>
      </c>
      <c r="P1393" s="21">
        <f t="shared" si="331"/>
        <v>121.44</v>
      </c>
      <c r="Q1393" s="21">
        <f t="shared" si="332"/>
        <v>5404.5800000000008</v>
      </c>
      <c r="S1393" s="21">
        <f t="shared" si="333"/>
        <v>5526.02</v>
      </c>
      <c r="T1393" s="19">
        <v>40</v>
      </c>
      <c r="U1393" s="19">
        <f t="shared" si="334"/>
        <v>-10</v>
      </c>
      <c r="V1393" s="22">
        <f t="shared" si="335"/>
        <v>-120</v>
      </c>
      <c r="W1393" s="5">
        <f t="shared" si="337"/>
        <v>426</v>
      </c>
      <c r="X1393" s="21">
        <f t="shared" si="338"/>
        <v>12.971877934272301</v>
      </c>
      <c r="Y1393" s="21">
        <f t="shared" si="339"/>
        <v>155.66253521126762</v>
      </c>
      <c r="Z1393" s="21">
        <f t="shared" si="340"/>
        <v>5370.3574647887326</v>
      </c>
      <c r="AA1393" s="21">
        <f t="shared" si="341"/>
        <v>-34.222535211268223</v>
      </c>
      <c r="AC1393" s="5">
        <v>155.66253521126762</v>
      </c>
      <c r="AD1393" s="5">
        <v>0</v>
      </c>
      <c r="AE1393" s="5">
        <f t="shared" si="336"/>
        <v>155.66253521126762</v>
      </c>
    </row>
    <row r="1394" spans="1:31" ht="12.75" customHeight="1" x14ac:dyDescent="0.35">
      <c r="A1394" s="17" t="s">
        <v>3233</v>
      </c>
      <c r="B1394" s="17" t="s">
        <v>2151</v>
      </c>
      <c r="C1394" s="17" t="s">
        <v>3234</v>
      </c>
      <c r="D1394" s="18">
        <v>42917</v>
      </c>
      <c r="E1394" s="17" t="s">
        <v>118</v>
      </c>
      <c r="F1394" s="19">
        <v>50</v>
      </c>
      <c r="G1394" s="17">
        <v>44</v>
      </c>
      <c r="H1394" s="17">
        <v>10</v>
      </c>
      <c r="I1394" s="20">
        <f t="shared" si="329"/>
        <v>538</v>
      </c>
      <c r="J1394" s="21">
        <v>19844.89</v>
      </c>
      <c r="K1394" s="18">
        <v>44804</v>
      </c>
      <c r="L1394" s="21">
        <v>2050.65</v>
      </c>
      <c r="M1394" s="21">
        <v>17794.240000000002</v>
      </c>
      <c r="N1394" s="21">
        <v>264.60000000000002</v>
      </c>
      <c r="O1394" s="21">
        <f t="shared" si="330"/>
        <v>132.30000000000001</v>
      </c>
      <c r="P1394" s="21">
        <f t="shared" si="331"/>
        <v>396.90000000000003</v>
      </c>
      <c r="Q1394" s="21">
        <f t="shared" si="332"/>
        <v>17661.940000000002</v>
      </c>
      <c r="S1394" s="21">
        <f t="shared" si="333"/>
        <v>18058.84</v>
      </c>
      <c r="T1394" s="19">
        <v>40</v>
      </c>
      <c r="U1394" s="19">
        <f t="shared" si="334"/>
        <v>-10</v>
      </c>
      <c r="V1394" s="22">
        <f t="shared" si="335"/>
        <v>-120</v>
      </c>
      <c r="W1394" s="5">
        <f t="shared" si="337"/>
        <v>426</v>
      </c>
      <c r="X1394" s="21">
        <f t="shared" si="338"/>
        <v>42.39164319248826</v>
      </c>
      <c r="Y1394" s="21">
        <f t="shared" si="339"/>
        <v>508.69971830985912</v>
      </c>
      <c r="Z1394" s="21">
        <f t="shared" si="340"/>
        <v>17550.140281690143</v>
      </c>
      <c r="AA1394" s="21">
        <f t="shared" si="341"/>
        <v>-111.7997183098596</v>
      </c>
      <c r="AC1394" s="5">
        <v>508.69971830985912</v>
      </c>
      <c r="AD1394" s="5">
        <v>0</v>
      </c>
      <c r="AE1394" s="5">
        <f t="shared" si="336"/>
        <v>508.69971830985912</v>
      </c>
    </row>
    <row r="1395" spans="1:31" ht="12.75" customHeight="1" x14ac:dyDescent="0.35">
      <c r="A1395" s="17" t="s">
        <v>3235</v>
      </c>
      <c r="B1395" s="17" t="s">
        <v>2151</v>
      </c>
      <c r="C1395" s="17" t="s">
        <v>3171</v>
      </c>
      <c r="D1395" s="18">
        <v>42917</v>
      </c>
      <c r="E1395" s="17" t="s">
        <v>118</v>
      </c>
      <c r="F1395" s="19">
        <v>50</v>
      </c>
      <c r="G1395" s="17">
        <v>44</v>
      </c>
      <c r="H1395" s="17">
        <v>10</v>
      </c>
      <c r="I1395" s="20">
        <f t="shared" si="329"/>
        <v>538</v>
      </c>
      <c r="J1395" s="21">
        <v>3005.02</v>
      </c>
      <c r="K1395" s="18">
        <v>44804</v>
      </c>
      <c r="L1395" s="21">
        <v>310.51</v>
      </c>
      <c r="M1395" s="21">
        <v>2694.51</v>
      </c>
      <c r="N1395" s="21">
        <v>40.06</v>
      </c>
      <c r="O1395" s="21">
        <f t="shared" si="330"/>
        <v>20.03</v>
      </c>
      <c r="P1395" s="21">
        <f t="shared" si="331"/>
        <v>60.09</v>
      </c>
      <c r="Q1395" s="21">
        <f t="shared" si="332"/>
        <v>2674.48</v>
      </c>
      <c r="S1395" s="21">
        <f t="shared" si="333"/>
        <v>2734.57</v>
      </c>
      <c r="T1395" s="19">
        <v>40</v>
      </c>
      <c r="U1395" s="19">
        <f t="shared" si="334"/>
        <v>-10</v>
      </c>
      <c r="V1395" s="22">
        <f t="shared" si="335"/>
        <v>-120</v>
      </c>
      <c r="W1395" s="5">
        <f t="shared" si="337"/>
        <v>426</v>
      </c>
      <c r="X1395" s="21">
        <f t="shared" si="338"/>
        <v>6.4191784037558692</v>
      </c>
      <c r="Y1395" s="21">
        <f t="shared" si="339"/>
        <v>77.030140845070434</v>
      </c>
      <c r="Z1395" s="21">
        <f t="shared" si="340"/>
        <v>2657.5398591549297</v>
      </c>
      <c r="AA1395" s="21">
        <f t="shared" si="341"/>
        <v>-16.940140845070346</v>
      </c>
      <c r="AC1395" s="5">
        <v>77.030140845070434</v>
      </c>
      <c r="AD1395" s="5">
        <v>0</v>
      </c>
      <c r="AE1395" s="5">
        <f t="shared" si="336"/>
        <v>77.030140845070434</v>
      </c>
    </row>
    <row r="1396" spans="1:31" ht="12.75" customHeight="1" x14ac:dyDescent="0.35">
      <c r="A1396" s="17" t="s">
        <v>3236</v>
      </c>
      <c r="B1396" s="17" t="s">
        <v>3149</v>
      </c>
      <c r="C1396" s="17" t="s">
        <v>3157</v>
      </c>
      <c r="D1396" s="18">
        <v>42948</v>
      </c>
      <c r="E1396" s="17" t="s">
        <v>118</v>
      </c>
      <c r="F1396" s="19">
        <v>50</v>
      </c>
      <c r="G1396" s="17">
        <v>44</v>
      </c>
      <c r="H1396" s="17">
        <v>11</v>
      </c>
      <c r="I1396" s="20">
        <f t="shared" si="329"/>
        <v>539</v>
      </c>
      <c r="J1396" s="21">
        <v>327.81</v>
      </c>
      <c r="K1396" s="18">
        <v>44804</v>
      </c>
      <c r="L1396" s="21">
        <v>33.340000000000003</v>
      </c>
      <c r="M1396" s="21">
        <v>294.47000000000003</v>
      </c>
      <c r="N1396" s="21">
        <v>4.37</v>
      </c>
      <c r="O1396" s="21">
        <f t="shared" si="330"/>
        <v>2.1850000000000001</v>
      </c>
      <c r="P1396" s="21">
        <f t="shared" si="331"/>
        <v>6.5549999999999997</v>
      </c>
      <c r="Q1396" s="21">
        <f t="shared" si="332"/>
        <v>292.28500000000003</v>
      </c>
      <c r="S1396" s="21">
        <f t="shared" si="333"/>
        <v>298.84000000000003</v>
      </c>
      <c r="T1396" s="19">
        <v>40</v>
      </c>
      <c r="U1396" s="19">
        <f t="shared" si="334"/>
        <v>-10</v>
      </c>
      <c r="V1396" s="22">
        <f t="shared" si="335"/>
        <v>-120</v>
      </c>
      <c r="W1396" s="5">
        <f t="shared" si="337"/>
        <v>427</v>
      </c>
      <c r="X1396" s="21">
        <f t="shared" si="338"/>
        <v>0.69985948477751769</v>
      </c>
      <c r="Y1396" s="21">
        <f t="shared" si="339"/>
        <v>8.3983138173302123</v>
      </c>
      <c r="Z1396" s="21">
        <f t="shared" si="340"/>
        <v>290.4416861826698</v>
      </c>
      <c r="AA1396" s="21">
        <f t="shared" si="341"/>
        <v>-1.8433138173302268</v>
      </c>
      <c r="AC1396" s="5">
        <v>8.3983138173302123</v>
      </c>
      <c r="AD1396" s="5">
        <v>0</v>
      </c>
      <c r="AE1396" s="5">
        <f t="shared" si="336"/>
        <v>8.3983138173302123</v>
      </c>
    </row>
    <row r="1397" spans="1:31" ht="12.75" customHeight="1" x14ac:dyDescent="0.35">
      <c r="A1397" s="17" t="s">
        <v>3237</v>
      </c>
      <c r="B1397" s="17" t="s">
        <v>3149</v>
      </c>
      <c r="C1397" s="17" t="s">
        <v>3180</v>
      </c>
      <c r="D1397" s="18">
        <v>42948</v>
      </c>
      <c r="E1397" s="17" t="s">
        <v>118</v>
      </c>
      <c r="F1397" s="19">
        <v>50</v>
      </c>
      <c r="G1397" s="17">
        <v>44</v>
      </c>
      <c r="H1397" s="17">
        <v>11</v>
      </c>
      <c r="I1397" s="20">
        <f t="shared" si="329"/>
        <v>539</v>
      </c>
      <c r="J1397" s="21">
        <v>358.21</v>
      </c>
      <c r="K1397" s="18">
        <v>44804</v>
      </c>
      <c r="L1397" s="21">
        <v>36.450000000000003</v>
      </c>
      <c r="M1397" s="21">
        <v>321.76</v>
      </c>
      <c r="N1397" s="21">
        <v>4.78</v>
      </c>
      <c r="O1397" s="21">
        <f t="shared" si="330"/>
        <v>2.39</v>
      </c>
      <c r="P1397" s="21">
        <f t="shared" si="331"/>
        <v>7.17</v>
      </c>
      <c r="Q1397" s="21">
        <f t="shared" si="332"/>
        <v>319.37</v>
      </c>
      <c r="S1397" s="21">
        <f t="shared" si="333"/>
        <v>326.53999999999996</v>
      </c>
      <c r="T1397" s="19">
        <v>40</v>
      </c>
      <c r="U1397" s="19">
        <f t="shared" si="334"/>
        <v>-10</v>
      </c>
      <c r="V1397" s="22">
        <f t="shared" si="335"/>
        <v>-120</v>
      </c>
      <c r="W1397" s="5">
        <f t="shared" si="337"/>
        <v>427</v>
      </c>
      <c r="X1397" s="21">
        <f t="shared" si="338"/>
        <v>0.76473067915690862</v>
      </c>
      <c r="Y1397" s="21">
        <f t="shared" si="339"/>
        <v>9.1767681498829035</v>
      </c>
      <c r="Z1397" s="21">
        <f t="shared" si="340"/>
        <v>317.36323185011707</v>
      </c>
      <c r="AA1397" s="21">
        <f t="shared" si="341"/>
        <v>-2.0067681498829302</v>
      </c>
      <c r="AC1397" s="5">
        <v>9.1767681498829035</v>
      </c>
      <c r="AD1397" s="5">
        <v>0</v>
      </c>
      <c r="AE1397" s="5">
        <f t="shared" si="336"/>
        <v>9.1767681498829035</v>
      </c>
    </row>
    <row r="1398" spans="1:31" ht="12.75" customHeight="1" x14ac:dyDescent="0.35">
      <c r="A1398" s="17" t="s">
        <v>3238</v>
      </c>
      <c r="B1398" s="17" t="s">
        <v>2151</v>
      </c>
      <c r="C1398" s="17" t="s">
        <v>3157</v>
      </c>
      <c r="D1398" s="18">
        <v>42979</v>
      </c>
      <c r="E1398" s="17" t="s">
        <v>118</v>
      </c>
      <c r="F1398" s="19">
        <v>50</v>
      </c>
      <c r="G1398" s="17">
        <v>45</v>
      </c>
      <c r="H1398" s="17">
        <v>0</v>
      </c>
      <c r="I1398" s="20">
        <f t="shared" si="329"/>
        <v>540</v>
      </c>
      <c r="J1398" s="21">
        <v>2122.65</v>
      </c>
      <c r="K1398" s="18">
        <v>44804</v>
      </c>
      <c r="L1398" s="21">
        <v>212.25</v>
      </c>
      <c r="M1398" s="21">
        <v>1910.4</v>
      </c>
      <c r="N1398" s="21">
        <v>28.3</v>
      </c>
      <c r="O1398" s="21">
        <f t="shared" si="330"/>
        <v>14.15</v>
      </c>
      <c r="P1398" s="21">
        <f t="shared" si="331"/>
        <v>42.45</v>
      </c>
      <c r="Q1398" s="21">
        <f t="shared" si="332"/>
        <v>1896.25</v>
      </c>
      <c r="S1398" s="21">
        <f t="shared" si="333"/>
        <v>1938.7</v>
      </c>
      <c r="T1398" s="19">
        <v>40</v>
      </c>
      <c r="U1398" s="19">
        <f t="shared" si="334"/>
        <v>-10</v>
      </c>
      <c r="V1398" s="22">
        <f t="shared" si="335"/>
        <v>-120</v>
      </c>
      <c r="W1398" s="5">
        <f t="shared" si="337"/>
        <v>428</v>
      </c>
      <c r="X1398" s="21">
        <f t="shared" si="338"/>
        <v>4.5296728971962619</v>
      </c>
      <c r="Y1398" s="21">
        <f t="shared" si="339"/>
        <v>54.356074766355142</v>
      </c>
      <c r="Z1398" s="21">
        <f t="shared" si="340"/>
        <v>1884.343925233645</v>
      </c>
      <c r="AA1398" s="21">
        <f t="shared" si="341"/>
        <v>-11.906074766355005</v>
      </c>
      <c r="AC1398" s="5">
        <v>54.356074766355142</v>
      </c>
      <c r="AD1398" s="5">
        <v>0</v>
      </c>
      <c r="AE1398" s="5">
        <f t="shared" si="336"/>
        <v>54.356074766355142</v>
      </c>
    </row>
    <row r="1399" spans="1:31" ht="12.75" customHeight="1" x14ac:dyDescent="0.35">
      <c r="A1399" s="17" t="s">
        <v>3239</v>
      </c>
      <c r="B1399" s="17" t="s">
        <v>2151</v>
      </c>
      <c r="C1399" s="17" t="s">
        <v>3240</v>
      </c>
      <c r="D1399" s="18">
        <v>43009</v>
      </c>
      <c r="E1399" s="17" t="s">
        <v>118</v>
      </c>
      <c r="F1399" s="19">
        <v>50</v>
      </c>
      <c r="G1399" s="17">
        <v>45</v>
      </c>
      <c r="H1399" s="17">
        <v>1</v>
      </c>
      <c r="I1399" s="20">
        <f t="shared" si="329"/>
        <v>541</v>
      </c>
      <c r="J1399" s="21">
        <v>1599.85</v>
      </c>
      <c r="K1399" s="18">
        <v>44804</v>
      </c>
      <c r="L1399" s="21">
        <v>157.33000000000001</v>
      </c>
      <c r="M1399" s="21">
        <v>1442.52</v>
      </c>
      <c r="N1399" s="21">
        <v>21.33</v>
      </c>
      <c r="O1399" s="21">
        <f t="shared" si="330"/>
        <v>10.664999999999999</v>
      </c>
      <c r="P1399" s="21">
        <f t="shared" si="331"/>
        <v>31.994999999999997</v>
      </c>
      <c r="Q1399" s="21">
        <f t="shared" si="332"/>
        <v>1431.855</v>
      </c>
      <c r="S1399" s="21">
        <f t="shared" si="333"/>
        <v>1463.85</v>
      </c>
      <c r="T1399" s="19">
        <v>40</v>
      </c>
      <c r="U1399" s="19">
        <f t="shared" si="334"/>
        <v>-10</v>
      </c>
      <c r="V1399" s="22">
        <f t="shared" si="335"/>
        <v>-120</v>
      </c>
      <c r="W1399" s="5">
        <f t="shared" si="337"/>
        <v>429</v>
      </c>
      <c r="X1399" s="21">
        <f t="shared" si="338"/>
        <v>3.412237762237762</v>
      </c>
      <c r="Y1399" s="21">
        <f t="shared" si="339"/>
        <v>40.946853146853144</v>
      </c>
      <c r="Z1399" s="21">
        <f t="shared" si="340"/>
        <v>1422.9031468531468</v>
      </c>
      <c r="AA1399" s="21">
        <f t="shared" si="341"/>
        <v>-8.9518531468531819</v>
      </c>
      <c r="AC1399" s="5">
        <v>40.946853146853144</v>
      </c>
      <c r="AD1399" s="5">
        <v>0</v>
      </c>
      <c r="AE1399" s="5">
        <f t="shared" si="336"/>
        <v>40.946853146853144</v>
      </c>
    </row>
    <row r="1400" spans="1:31" ht="12.75" customHeight="1" x14ac:dyDescent="0.35">
      <c r="A1400" s="17" t="s">
        <v>3241</v>
      </c>
      <c r="B1400" s="17" t="s">
        <v>2151</v>
      </c>
      <c r="C1400" s="17" t="s">
        <v>3171</v>
      </c>
      <c r="D1400" s="18">
        <v>43009</v>
      </c>
      <c r="E1400" s="17" t="s">
        <v>118</v>
      </c>
      <c r="F1400" s="19">
        <v>50</v>
      </c>
      <c r="G1400" s="17">
        <v>45</v>
      </c>
      <c r="H1400" s="17">
        <v>1</v>
      </c>
      <c r="I1400" s="20">
        <f t="shared" si="329"/>
        <v>541</v>
      </c>
      <c r="J1400" s="21">
        <v>3731.41</v>
      </c>
      <c r="K1400" s="18">
        <v>44804</v>
      </c>
      <c r="L1400" s="21">
        <v>366.93</v>
      </c>
      <c r="M1400" s="21">
        <v>3364.48</v>
      </c>
      <c r="N1400" s="21">
        <v>49.75</v>
      </c>
      <c r="O1400" s="21">
        <f t="shared" si="330"/>
        <v>24.875</v>
      </c>
      <c r="P1400" s="21">
        <f t="shared" si="331"/>
        <v>74.625</v>
      </c>
      <c r="Q1400" s="21">
        <f t="shared" si="332"/>
        <v>3339.605</v>
      </c>
      <c r="S1400" s="21">
        <f t="shared" si="333"/>
        <v>3414.23</v>
      </c>
      <c r="T1400" s="19">
        <v>40</v>
      </c>
      <c r="U1400" s="19">
        <f t="shared" si="334"/>
        <v>-10</v>
      </c>
      <c r="V1400" s="22">
        <f t="shared" si="335"/>
        <v>-120</v>
      </c>
      <c r="W1400" s="5">
        <f t="shared" si="337"/>
        <v>429</v>
      </c>
      <c r="X1400" s="21">
        <f t="shared" si="338"/>
        <v>7.958578088578089</v>
      </c>
      <c r="Y1400" s="21">
        <f t="shared" si="339"/>
        <v>95.502937062937065</v>
      </c>
      <c r="Z1400" s="21">
        <f t="shared" si="340"/>
        <v>3318.7270629370628</v>
      </c>
      <c r="AA1400" s="21">
        <f t="shared" si="341"/>
        <v>-20.877937062937235</v>
      </c>
      <c r="AC1400" s="5">
        <v>95.502937062937065</v>
      </c>
      <c r="AD1400" s="5">
        <v>0</v>
      </c>
      <c r="AE1400" s="5">
        <f t="shared" si="336"/>
        <v>95.502937062937065</v>
      </c>
    </row>
    <row r="1401" spans="1:31" ht="12.75" customHeight="1" x14ac:dyDescent="0.35">
      <c r="A1401" s="17" t="s">
        <v>3242</v>
      </c>
      <c r="B1401" s="17" t="s">
        <v>2151</v>
      </c>
      <c r="C1401" s="17" t="s">
        <v>3157</v>
      </c>
      <c r="D1401" s="18">
        <v>43009</v>
      </c>
      <c r="E1401" s="17" t="s">
        <v>118</v>
      </c>
      <c r="F1401" s="19">
        <v>50</v>
      </c>
      <c r="G1401" s="17">
        <v>45</v>
      </c>
      <c r="H1401" s="17">
        <v>1</v>
      </c>
      <c r="I1401" s="20">
        <f t="shared" si="329"/>
        <v>541</v>
      </c>
      <c r="J1401" s="21">
        <v>1009.08</v>
      </c>
      <c r="K1401" s="18">
        <v>44804</v>
      </c>
      <c r="L1401" s="21">
        <v>99.22</v>
      </c>
      <c r="M1401" s="21">
        <v>909.86</v>
      </c>
      <c r="N1401" s="21">
        <v>13.45</v>
      </c>
      <c r="O1401" s="21">
        <f t="shared" si="330"/>
        <v>6.7249999999999996</v>
      </c>
      <c r="P1401" s="21">
        <f t="shared" si="331"/>
        <v>20.174999999999997</v>
      </c>
      <c r="Q1401" s="21">
        <f t="shared" si="332"/>
        <v>903.13499999999999</v>
      </c>
      <c r="S1401" s="21">
        <f t="shared" si="333"/>
        <v>923.31000000000006</v>
      </c>
      <c r="T1401" s="19">
        <v>40</v>
      </c>
      <c r="U1401" s="19">
        <f t="shared" si="334"/>
        <v>-10</v>
      </c>
      <c r="V1401" s="22">
        <f t="shared" si="335"/>
        <v>-120</v>
      </c>
      <c r="W1401" s="5">
        <f t="shared" si="337"/>
        <v>429</v>
      </c>
      <c r="X1401" s="21">
        <f t="shared" si="338"/>
        <v>2.1522377622377622</v>
      </c>
      <c r="Y1401" s="21">
        <f t="shared" si="339"/>
        <v>25.826853146853146</v>
      </c>
      <c r="Z1401" s="21">
        <f t="shared" si="340"/>
        <v>897.48314685314688</v>
      </c>
      <c r="AA1401" s="21">
        <f t="shared" si="341"/>
        <v>-5.6518531468531137</v>
      </c>
      <c r="AC1401" s="5">
        <v>25.826853146853146</v>
      </c>
      <c r="AD1401" s="5">
        <v>0</v>
      </c>
      <c r="AE1401" s="5">
        <f t="shared" si="336"/>
        <v>25.826853146853146</v>
      </c>
    </row>
    <row r="1402" spans="1:31" ht="12.75" customHeight="1" x14ac:dyDescent="0.35">
      <c r="A1402" s="17" t="s">
        <v>3243</v>
      </c>
      <c r="B1402" s="17" t="s">
        <v>2151</v>
      </c>
      <c r="C1402" s="17" t="s">
        <v>3244</v>
      </c>
      <c r="D1402" s="18">
        <v>43009</v>
      </c>
      <c r="E1402" s="17" t="s">
        <v>118</v>
      </c>
      <c r="F1402" s="19">
        <v>50</v>
      </c>
      <c r="G1402" s="17">
        <v>45</v>
      </c>
      <c r="H1402" s="17">
        <v>1</v>
      </c>
      <c r="I1402" s="20">
        <f t="shared" si="329"/>
        <v>541</v>
      </c>
      <c r="J1402" s="21">
        <v>7933.87</v>
      </c>
      <c r="K1402" s="18">
        <v>44804</v>
      </c>
      <c r="L1402" s="21">
        <v>780.17</v>
      </c>
      <c r="M1402" s="21">
        <v>7153.7</v>
      </c>
      <c r="N1402" s="21">
        <v>105.78</v>
      </c>
      <c r="O1402" s="21">
        <f t="shared" si="330"/>
        <v>52.89</v>
      </c>
      <c r="P1402" s="21">
        <f t="shared" si="331"/>
        <v>158.67000000000002</v>
      </c>
      <c r="Q1402" s="21">
        <f t="shared" si="332"/>
        <v>7100.8099999999995</v>
      </c>
      <c r="S1402" s="21">
        <f t="shared" si="333"/>
        <v>7259.48</v>
      </c>
      <c r="T1402" s="19">
        <v>40</v>
      </c>
      <c r="U1402" s="19">
        <f t="shared" si="334"/>
        <v>-10</v>
      </c>
      <c r="V1402" s="22">
        <f t="shared" si="335"/>
        <v>-120</v>
      </c>
      <c r="W1402" s="5">
        <f t="shared" si="337"/>
        <v>429</v>
      </c>
      <c r="X1402" s="21">
        <f t="shared" si="338"/>
        <v>16.9218648018648</v>
      </c>
      <c r="Y1402" s="21">
        <f t="shared" si="339"/>
        <v>203.0623776223776</v>
      </c>
      <c r="Z1402" s="21">
        <f t="shared" si="340"/>
        <v>7056.4176223776221</v>
      </c>
      <c r="AA1402" s="21">
        <f t="shared" si="341"/>
        <v>-44.392377622377353</v>
      </c>
      <c r="AC1402" s="5">
        <v>203.0623776223776</v>
      </c>
      <c r="AD1402" s="5">
        <v>0</v>
      </c>
      <c r="AE1402" s="5">
        <f t="shared" si="336"/>
        <v>203.0623776223776</v>
      </c>
    </row>
    <row r="1403" spans="1:31" ht="12.75" customHeight="1" x14ac:dyDescent="0.35">
      <c r="A1403" s="17" t="s">
        <v>3245</v>
      </c>
      <c r="B1403" s="17" t="s">
        <v>2151</v>
      </c>
      <c r="C1403" s="17" t="s">
        <v>3246</v>
      </c>
      <c r="D1403" s="18">
        <v>43009</v>
      </c>
      <c r="E1403" s="17" t="s">
        <v>118</v>
      </c>
      <c r="F1403" s="19">
        <v>50</v>
      </c>
      <c r="G1403" s="17">
        <v>45</v>
      </c>
      <c r="H1403" s="17">
        <v>1</v>
      </c>
      <c r="I1403" s="20">
        <f t="shared" si="329"/>
        <v>541</v>
      </c>
      <c r="J1403" s="21">
        <v>2832.75</v>
      </c>
      <c r="K1403" s="18">
        <v>44804</v>
      </c>
      <c r="L1403" s="21">
        <v>278.57</v>
      </c>
      <c r="M1403" s="21">
        <v>2554.1799999999998</v>
      </c>
      <c r="N1403" s="21">
        <v>37.770000000000003</v>
      </c>
      <c r="O1403" s="21">
        <f t="shared" si="330"/>
        <v>18.885000000000002</v>
      </c>
      <c r="P1403" s="21">
        <f t="shared" si="331"/>
        <v>56.655000000000001</v>
      </c>
      <c r="Q1403" s="21">
        <f t="shared" si="332"/>
        <v>2535.2949999999996</v>
      </c>
      <c r="S1403" s="21">
        <f t="shared" si="333"/>
        <v>2591.9499999999998</v>
      </c>
      <c r="T1403" s="19">
        <v>40</v>
      </c>
      <c r="U1403" s="19">
        <f t="shared" si="334"/>
        <v>-10</v>
      </c>
      <c r="V1403" s="22">
        <f t="shared" si="335"/>
        <v>-120</v>
      </c>
      <c r="W1403" s="5">
        <f t="shared" si="337"/>
        <v>429</v>
      </c>
      <c r="X1403" s="21">
        <f t="shared" si="338"/>
        <v>6.0418414918414918</v>
      </c>
      <c r="Y1403" s="21">
        <f t="shared" si="339"/>
        <v>72.502097902097901</v>
      </c>
      <c r="Z1403" s="21">
        <f t="shared" si="340"/>
        <v>2519.447902097902</v>
      </c>
      <c r="AA1403" s="21">
        <f t="shared" si="341"/>
        <v>-15.84709790209763</v>
      </c>
      <c r="AC1403" s="5">
        <v>72.502097902097901</v>
      </c>
      <c r="AD1403" s="5">
        <v>0</v>
      </c>
      <c r="AE1403" s="5">
        <f t="shared" si="336"/>
        <v>72.502097902097901</v>
      </c>
    </row>
    <row r="1404" spans="1:31" ht="12.75" customHeight="1" x14ac:dyDescent="0.35">
      <c r="A1404" s="17" t="s">
        <v>3247</v>
      </c>
      <c r="B1404" s="17" t="s">
        <v>2151</v>
      </c>
      <c r="C1404" s="17" t="s">
        <v>3157</v>
      </c>
      <c r="D1404" s="18">
        <v>43040</v>
      </c>
      <c r="E1404" s="17" t="s">
        <v>118</v>
      </c>
      <c r="F1404" s="19">
        <v>50</v>
      </c>
      <c r="G1404" s="17">
        <v>45</v>
      </c>
      <c r="H1404" s="17">
        <v>2</v>
      </c>
      <c r="I1404" s="20">
        <f t="shared" si="329"/>
        <v>542</v>
      </c>
      <c r="J1404" s="21">
        <v>237.1</v>
      </c>
      <c r="K1404" s="18">
        <v>44804</v>
      </c>
      <c r="L1404" s="21">
        <v>22.91</v>
      </c>
      <c r="M1404" s="21">
        <v>214.19</v>
      </c>
      <c r="N1404" s="21">
        <v>3.16</v>
      </c>
      <c r="O1404" s="21">
        <f t="shared" si="330"/>
        <v>1.58</v>
      </c>
      <c r="P1404" s="21">
        <f t="shared" si="331"/>
        <v>4.74</v>
      </c>
      <c r="Q1404" s="21">
        <f t="shared" si="332"/>
        <v>212.60999999999999</v>
      </c>
      <c r="S1404" s="21">
        <f t="shared" si="333"/>
        <v>217.35</v>
      </c>
      <c r="T1404" s="19">
        <v>40</v>
      </c>
      <c r="U1404" s="19">
        <f t="shared" si="334"/>
        <v>-10</v>
      </c>
      <c r="V1404" s="22">
        <f t="shared" si="335"/>
        <v>-120</v>
      </c>
      <c r="W1404" s="5">
        <f t="shared" si="337"/>
        <v>430</v>
      </c>
      <c r="X1404" s="21">
        <f t="shared" si="338"/>
        <v>0.50546511627906976</v>
      </c>
      <c r="Y1404" s="21">
        <f t="shared" si="339"/>
        <v>6.0655813953488371</v>
      </c>
      <c r="Z1404" s="21">
        <f t="shared" si="340"/>
        <v>211.28441860465117</v>
      </c>
      <c r="AA1404" s="21">
        <f t="shared" si="341"/>
        <v>-1.32558139534882</v>
      </c>
      <c r="AC1404" s="5">
        <v>6.0655813953488371</v>
      </c>
      <c r="AD1404" s="5">
        <v>0</v>
      </c>
      <c r="AE1404" s="5">
        <f t="shared" si="336"/>
        <v>6.0655813953488371</v>
      </c>
    </row>
    <row r="1405" spans="1:31" ht="12.75" customHeight="1" x14ac:dyDescent="0.35">
      <c r="A1405" s="17" t="s">
        <v>3248</v>
      </c>
      <c r="B1405" s="17" t="s">
        <v>2151</v>
      </c>
      <c r="C1405" s="17" t="s">
        <v>3180</v>
      </c>
      <c r="D1405" s="18">
        <v>43040</v>
      </c>
      <c r="E1405" s="17" t="s">
        <v>118</v>
      </c>
      <c r="F1405" s="19">
        <v>50</v>
      </c>
      <c r="G1405" s="17">
        <v>45</v>
      </c>
      <c r="H1405" s="17">
        <v>2</v>
      </c>
      <c r="I1405" s="20">
        <f t="shared" si="329"/>
        <v>542</v>
      </c>
      <c r="J1405" s="21">
        <v>5175.01</v>
      </c>
      <c r="K1405" s="18">
        <v>44804</v>
      </c>
      <c r="L1405" s="21">
        <v>500.25</v>
      </c>
      <c r="M1405" s="21">
        <v>4674.76</v>
      </c>
      <c r="N1405" s="21">
        <v>69</v>
      </c>
      <c r="O1405" s="21">
        <f t="shared" si="330"/>
        <v>34.5</v>
      </c>
      <c r="P1405" s="21">
        <f t="shared" si="331"/>
        <v>103.5</v>
      </c>
      <c r="Q1405" s="21">
        <f t="shared" si="332"/>
        <v>4640.26</v>
      </c>
      <c r="S1405" s="21">
        <f t="shared" si="333"/>
        <v>4743.76</v>
      </c>
      <c r="T1405" s="19">
        <v>40</v>
      </c>
      <c r="U1405" s="19">
        <f t="shared" si="334"/>
        <v>-10</v>
      </c>
      <c r="V1405" s="22">
        <f t="shared" si="335"/>
        <v>-120</v>
      </c>
      <c r="W1405" s="5">
        <f t="shared" si="337"/>
        <v>430</v>
      </c>
      <c r="X1405" s="21">
        <f t="shared" si="338"/>
        <v>11.032</v>
      </c>
      <c r="Y1405" s="21">
        <f t="shared" si="339"/>
        <v>132.38400000000001</v>
      </c>
      <c r="Z1405" s="21">
        <f t="shared" si="340"/>
        <v>4611.3760000000002</v>
      </c>
      <c r="AA1405" s="21">
        <f t="shared" si="341"/>
        <v>-28.884000000000015</v>
      </c>
      <c r="AC1405" s="5">
        <v>132.38400000000001</v>
      </c>
      <c r="AD1405" s="5">
        <v>0</v>
      </c>
      <c r="AE1405" s="5">
        <f t="shared" si="336"/>
        <v>132.38400000000001</v>
      </c>
    </row>
    <row r="1406" spans="1:31" ht="12.75" customHeight="1" x14ac:dyDescent="0.35">
      <c r="A1406" s="17" t="s">
        <v>3249</v>
      </c>
      <c r="B1406" s="17" t="s">
        <v>2151</v>
      </c>
      <c r="C1406" s="17" t="s">
        <v>3250</v>
      </c>
      <c r="D1406" s="18">
        <v>43101</v>
      </c>
      <c r="E1406" s="17" t="s">
        <v>118</v>
      </c>
      <c r="F1406" s="19">
        <v>50</v>
      </c>
      <c r="G1406" s="17">
        <v>45</v>
      </c>
      <c r="H1406" s="17">
        <v>4</v>
      </c>
      <c r="I1406" s="20">
        <f t="shared" si="329"/>
        <v>544</v>
      </c>
      <c r="J1406" s="21">
        <v>13578.38</v>
      </c>
      <c r="K1406" s="18">
        <v>44804</v>
      </c>
      <c r="L1406" s="21">
        <v>1267.32</v>
      </c>
      <c r="M1406" s="21">
        <v>12311.06</v>
      </c>
      <c r="N1406" s="21">
        <v>181.04</v>
      </c>
      <c r="O1406" s="21">
        <f t="shared" si="330"/>
        <v>90.52</v>
      </c>
      <c r="P1406" s="21">
        <f t="shared" si="331"/>
        <v>271.56</v>
      </c>
      <c r="Q1406" s="21">
        <f t="shared" si="332"/>
        <v>12220.539999999999</v>
      </c>
      <c r="S1406" s="21">
        <f t="shared" si="333"/>
        <v>12492.1</v>
      </c>
      <c r="T1406" s="19">
        <v>40</v>
      </c>
      <c r="U1406" s="19">
        <f t="shared" si="334"/>
        <v>-10</v>
      </c>
      <c r="V1406" s="22">
        <f t="shared" si="335"/>
        <v>-120</v>
      </c>
      <c r="W1406" s="5">
        <f t="shared" si="337"/>
        <v>432</v>
      </c>
      <c r="X1406" s="21">
        <f t="shared" si="338"/>
        <v>28.91689814814815</v>
      </c>
      <c r="Y1406" s="21">
        <f t="shared" si="339"/>
        <v>347.00277777777779</v>
      </c>
      <c r="Z1406" s="21">
        <f t="shared" si="340"/>
        <v>12145.097222222223</v>
      </c>
      <c r="AA1406" s="21">
        <f t="shared" si="341"/>
        <v>-75.442777777776428</v>
      </c>
      <c r="AC1406" s="5">
        <v>347.00277777777779</v>
      </c>
      <c r="AD1406" s="5">
        <v>0</v>
      </c>
      <c r="AE1406" s="5">
        <f t="shared" si="336"/>
        <v>347.00277777777779</v>
      </c>
    </row>
    <row r="1407" spans="1:31" ht="12.75" customHeight="1" x14ac:dyDescent="0.35">
      <c r="A1407" s="17" t="s">
        <v>3251</v>
      </c>
      <c r="B1407" s="17" t="s">
        <v>2151</v>
      </c>
      <c r="C1407" s="17" t="s">
        <v>3252</v>
      </c>
      <c r="D1407" s="18">
        <v>43101</v>
      </c>
      <c r="E1407" s="17" t="s">
        <v>118</v>
      </c>
      <c r="F1407" s="19">
        <v>50</v>
      </c>
      <c r="G1407" s="17">
        <v>45</v>
      </c>
      <c r="H1407" s="17">
        <v>4</v>
      </c>
      <c r="I1407" s="20">
        <f t="shared" si="329"/>
        <v>544</v>
      </c>
      <c r="J1407" s="21">
        <v>1069.8599999999999</v>
      </c>
      <c r="K1407" s="18">
        <v>44804</v>
      </c>
      <c r="L1407" s="21">
        <v>99.86</v>
      </c>
      <c r="M1407" s="21">
        <v>970</v>
      </c>
      <c r="N1407" s="21">
        <v>14.26</v>
      </c>
      <c r="O1407" s="21">
        <f t="shared" si="330"/>
        <v>7.13</v>
      </c>
      <c r="P1407" s="21">
        <f t="shared" si="331"/>
        <v>21.39</v>
      </c>
      <c r="Q1407" s="21">
        <f t="shared" si="332"/>
        <v>962.87</v>
      </c>
      <c r="S1407" s="21">
        <f t="shared" si="333"/>
        <v>984.26</v>
      </c>
      <c r="T1407" s="19">
        <v>40</v>
      </c>
      <c r="U1407" s="19">
        <f t="shared" si="334"/>
        <v>-10</v>
      </c>
      <c r="V1407" s="22">
        <f t="shared" si="335"/>
        <v>-120</v>
      </c>
      <c r="W1407" s="5">
        <f t="shared" si="337"/>
        <v>432</v>
      </c>
      <c r="X1407" s="21">
        <f t="shared" si="338"/>
        <v>2.2783796296296295</v>
      </c>
      <c r="Y1407" s="21">
        <f t="shared" si="339"/>
        <v>27.340555555555554</v>
      </c>
      <c r="Z1407" s="21">
        <f t="shared" si="340"/>
        <v>956.91944444444448</v>
      </c>
      <c r="AA1407" s="21">
        <f t="shared" si="341"/>
        <v>-5.9505555555555247</v>
      </c>
      <c r="AC1407" s="5">
        <v>27.340555555555554</v>
      </c>
      <c r="AD1407" s="5">
        <v>0</v>
      </c>
      <c r="AE1407" s="5">
        <f t="shared" si="336"/>
        <v>27.340555555555554</v>
      </c>
    </row>
    <row r="1408" spans="1:31" ht="12.75" customHeight="1" x14ac:dyDescent="0.35">
      <c r="A1408" s="17" t="s">
        <v>3253</v>
      </c>
      <c r="B1408" s="17" t="s">
        <v>2151</v>
      </c>
      <c r="C1408" s="17" t="s">
        <v>3157</v>
      </c>
      <c r="D1408" s="18">
        <v>43101</v>
      </c>
      <c r="E1408" s="17" t="s">
        <v>118</v>
      </c>
      <c r="F1408" s="19">
        <v>50</v>
      </c>
      <c r="G1408" s="17">
        <v>45</v>
      </c>
      <c r="H1408" s="17">
        <v>4</v>
      </c>
      <c r="I1408" s="20">
        <f t="shared" si="329"/>
        <v>544</v>
      </c>
      <c r="J1408" s="21">
        <v>542.44000000000005</v>
      </c>
      <c r="K1408" s="18">
        <v>44804</v>
      </c>
      <c r="L1408" s="21">
        <v>50.63</v>
      </c>
      <c r="M1408" s="21">
        <v>491.81</v>
      </c>
      <c r="N1408" s="21">
        <v>7.23</v>
      </c>
      <c r="O1408" s="21">
        <f t="shared" si="330"/>
        <v>3.6150000000000002</v>
      </c>
      <c r="P1408" s="21">
        <f t="shared" si="331"/>
        <v>10.845000000000001</v>
      </c>
      <c r="Q1408" s="21">
        <f t="shared" si="332"/>
        <v>488.19499999999999</v>
      </c>
      <c r="S1408" s="21">
        <f t="shared" si="333"/>
        <v>499.04</v>
      </c>
      <c r="T1408" s="19">
        <v>40</v>
      </c>
      <c r="U1408" s="19">
        <f t="shared" si="334"/>
        <v>-10</v>
      </c>
      <c r="V1408" s="22">
        <f t="shared" si="335"/>
        <v>-120</v>
      </c>
      <c r="W1408" s="5">
        <f t="shared" si="337"/>
        <v>432</v>
      </c>
      <c r="X1408" s="21">
        <f t="shared" si="338"/>
        <v>1.1551851851851853</v>
      </c>
      <c r="Y1408" s="21">
        <f t="shared" si="339"/>
        <v>13.862222222222224</v>
      </c>
      <c r="Z1408" s="21">
        <f t="shared" si="340"/>
        <v>485.17777777777781</v>
      </c>
      <c r="AA1408" s="21">
        <f t="shared" si="341"/>
        <v>-3.0172222222221876</v>
      </c>
      <c r="AC1408" s="5">
        <v>13.862222222222224</v>
      </c>
      <c r="AD1408" s="5">
        <v>0</v>
      </c>
      <c r="AE1408" s="5">
        <f t="shared" si="336"/>
        <v>13.862222222222224</v>
      </c>
    </row>
    <row r="1409" spans="1:31" ht="12.75" customHeight="1" x14ac:dyDescent="0.35">
      <c r="A1409" s="17" t="s">
        <v>3254</v>
      </c>
      <c r="B1409" s="17" t="s">
        <v>2151</v>
      </c>
      <c r="C1409" s="17" t="s">
        <v>3171</v>
      </c>
      <c r="D1409" s="18">
        <v>43101</v>
      </c>
      <c r="E1409" s="17" t="s">
        <v>118</v>
      </c>
      <c r="F1409" s="19">
        <v>50</v>
      </c>
      <c r="G1409" s="17">
        <v>45</v>
      </c>
      <c r="H1409" s="17">
        <v>4</v>
      </c>
      <c r="I1409" s="20">
        <f t="shared" si="329"/>
        <v>544</v>
      </c>
      <c r="J1409" s="21">
        <v>4205.43</v>
      </c>
      <c r="K1409" s="18">
        <v>44804</v>
      </c>
      <c r="L1409" s="21">
        <v>392.51</v>
      </c>
      <c r="M1409" s="21">
        <v>3812.92</v>
      </c>
      <c r="N1409" s="21">
        <v>56.07</v>
      </c>
      <c r="O1409" s="21">
        <f t="shared" si="330"/>
        <v>28.035</v>
      </c>
      <c r="P1409" s="21">
        <f t="shared" si="331"/>
        <v>84.105000000000004</v>
      </c>
      <c r="Q1409" s="21">
        <f t="shared" si="332"/>
        <v>3784.8850000000002</v>
      </c>
      <c r="S1409" s="21">
        <f t="shared" si="333"/>
        <v>3868.9900000000002</v>
      </c>
      <c r="T1409" s="19">
        <v>40</v>
      </c>
      <c r="U1409" s="19">
        <f t="shared" si="334"/>
        <v>-10</v>
      </c>
      <c r="V1409" s="22">
        <f t="shared" si="335"/>
        <v>-120</v>
      </c>
      <c r="W1409" s="5">
        <f t="shared" si="337"/>
        <v>432</v>
      </c>
      <c r="X1409" s="21">
        <f t="shared" si="338"/>
        <v>8.9559953703703705</v>
      </c>
      <c r="Y1409" s="21">
        <f t="shared" si="339"/>
        <v>107.47194444444445</v>
      </c>
      <c r="Z1409" s="21">
        <f t="shared" si="340"/>
        <v>3761.5180555555557</v>
      </c>
      <c r="AA1409" s="21">
        <f t="shared" si="341"/>
        <v>-23.366944444444471</v>
      </c>
      <c r="AC1409" s="5">
        <v>107.47194444444445</v>
      </c>
      <c r="AD1409" s="5">
        <v>0</v>
      </c>
      <c r="AE1409" s="5">
        <f t="shared" si="336"/>
        <v>107.47194444444445</v>
      </c>
    </row>
    <row r="1410" spans="1:31" ht="12.75" customHeight="1" x14ac:dyDescent="0.35">
      <c r="A1410" s="17" t="s">
        <v>3255</v>
      </c>
      <c r="B1410" s="17" t="s">
        <v>2151</v>
      </c>
      <c r="C1410" s="17" t="s">
        <v>3256</v>
      </c>
      <c r="D1410" s="18">
        <v>43101</v>
      </c>
      <c r="E1410" s="17" t="s">
        <v>118</v>
      </c>
      <c r="F1410" s="19">
        <v>50</v>
      </c>
      <c r="G1410" s="17">
        <v>45</v>
      </c>
      <c r="H1410" s="17">
        <v>4</v>
      </c>
      <c r="I1410" s="20">
        <f t="shared" si="329"/>
        <v>544</v>
      </c>
      <c r="J1410" s="21">
        <v>44.4</v>
      </c>
      <c r="K1410" s="18">
        <v>44804</v>
      </c>
      <c r="L1410" s="21">
        <v>4.1500000000000004</v>
      </c>
      <c r="M1410" s="21">
        <v>40.25</v>
      </c>
      <c r="N1410" s="21">
        <v>0.59</v>
      </c>
      <c r="O1410" s="21">
        <f t="shared" si="330"/>
        <v>0.29499999999999998</v>
      </c>
      <c r="P1410" s="21">
        <f t="shared" si="331"/>
        <v>0.88500000000000001</v>
      </c>
      <c r="Q1410" s="21">
        <f t="shared" si="332"/>
        <v>39.954999999999998</v>
      </c>
      <c r="S1410" s="21">
        <f t="shared" si="333"/>
        <v>40.840000000000003</v>
      </c>
      <c r="T1410" s="19">
        <v>40</v>
      </c>
      <c r="U1410" s="19">
        <f t="shared" si="334"/>
        <v>-10</v>
      </c>
      <c r="V1410" s="22">
        <f t="shared" si="335"/>
        <v>-120</v>
      </c>
      <c r="W1410" s="5">
        <f t="shared" si="337"/>
        <v>432</v>
      </c>
      <c r="X1410" s="21">
        <f t="shared" si="338"/>
        <v>9.4537037037037044E-2</v>
      </c>
      <c r="Y1410" s="21">
        <f t="shared" si="339"/>
        <v>1.1344444444444446</v>
      </c>
      <c r="Z1410" s="21">
        <f t="shared" si="340"/>
        <v>39.705555555555556</v>
      </c>
      <c r="AA1410" s="21">
        <f t="shared" si="341"/>
        <v>-0.24944444444444258</v>
      </c>
      <c r="AC1410" s="5">
        <v>1.1344444444444446</v>
      </c>
      <c r="AD1410" s="5">
        <v>0</v>
      </c>
      <c r="AE1410" s="5">
        <f t="shared" si="336"/>
        <v>1.1344444444444446</v>
      </c>
    </row>
    <row r="1411" spans="1:31" ht="12.75" customHeight="1" x14ac:dyDescent="0.35">
      <c r="A1411" s="17" t="s">
        <v>3257</v>
      </c>
      <c r="B1411" s="17" t="s">
        <v>2151</v>
      </c>
      <c r="C1411" s="17" t="s">
        <v>3157</v>
      </c>
      <c r="D1411" s="18">
        <v>43132</v>
      </c>
      <c r="E1411" s="17" t="s">
        <v>118</v>
      </c>
      <c r="F1411" s="19">
        <v>50</v>
      </c>
      <c r="G1411" s="17">
        <v>45</v>
      </c>
      <c r="H1411" s="17">
        <v>5</v>
      </c>
      <c r="I1411" s="20">
        <f t="shared" si="329"/>
        <v>545</v>
      </c>
      <c r="J1411" s="21">
        <v>413.38</v>
      </c>
      <c r="K1411" s="18">
        <v>44804</v>
      </c>
      <c r="L1411" s="21">
        <v>37.9</v>
      </c>
      <c r="M1411" s="21">
        <v>375.48</v>
      </c>
      <c r="N1411" s="21">
        <v>5.51</v>
      </c>
      <c r="O1411" s="21">
        <f t="shared" si="330"/>
        <v>2.7549999999999999</v>
      </c>
      <c r="P1411" s="21">
        <f t="shared" si="331"/>
        <v>8.2650000000000006</v>
      </c>
      <c r="Q1411" s="21">
        <f t="shared" si="332"/>
        <v>372.72500000000002</v>
      </c>
      <c r="S1411" s="21">
        <f t="shared" si="333"/>
        <v>380.99</v>
      </c>
      <c r="T1411" s="19">
        <v>40</v>
      </c>
      <c r="U1411" s="19">
        <f t="shared" si="334"/>
        <v>-10</v>
      </c>
      <c r="V1411" s="22">
        <f t="shared" si="335"/>
        <v>-120</v>
      </c>
      <c r="W1411" s="5">
        <f t="shared" si="337"/>
        <v>433</v>
      </c>
      <c r="X1411" s="21">
        <f t="shared" si="338"/>
        <v>0.87988452655889149</v>
      </c>
      <c r="Y1411" s="21">
        <f t="shared" si="339"/>
        <v>10.558614318706699</v>
      </c>
      <c r="Z1411" s="21">
        <f t="shared" si="340"/>
        <v>370.43138568129331</v>
      </c>
      <c r="AA1411" s="21">
        <f t="shared" si="341"/>
        <v>-2.2936143187067159</v>
      </c>
      <c r="AC1411" s="5">
        <v>10.558614318706699</v>
      </c>
      <c r="AD1411" s="5">
        <v>0</v>
      </c>
      <c r="AE1411" s="5">
        <f t="shared" si="336"/>
        <v>10.558614318706699</v>
      </c>
    </row>
    <row r="1412" spans="1:31" ht="12.75" customHeight="1" x14ac:dyDescent="0.35">
      <c r="A1412" s="17" t="s">
        <v>3258</v>
      </c>
      <c r="B1412" s="17" t="s">
        <v>2151</v>
      </c>
      <c r="C1412" s="17" t="s">
        <v>3157</v>
      </c>
      <c r="D1412" s="18">
        <v>43160</v>
      </c>
      <c r="E1412" s="17" t="s">
        <v>118</v>
      </c>
      <c r="F1412" s="19">
        <v>50</v>
      </c>
      <c r="G1412" s="17">
        <v>45</v>
      </c>
      <c r="H1412" s="17">
        <v>6</v>
      </c>
      <c r="I1412" s="20">
        <f t="shared" ref="I1412:I1475" si="342">(G1412*12)+H1412</f>
        <v>546</v>
      </c>
      <c r="J1412" s="21">
        <v>267.13</v>
      </c>
      <c r="K1412" s="18">
        <v>44804</v>
      </c>
      <c r="L1412" s="21">
        <v>24.03</v>
      </c>
      <c r="M1412" s="21">
        <v>243.1</v>
      </c>
      <c r="N1412" s="21">
        <v>3.56</v>
      </c>
      <c r="O1412" s="21">
        <f t="shared" ref="O1412:O1475" si="343">+N1412/8*4</f>
        <v>1.78</v>
      </c>
      <c r="P1412" s="21">
        <f t="shared" ref="P1412:P1475" si="344">+N1412+O1412</f>
        <v>5.34</v>
      </c>
      <c r="Q1412" s="21">
        <f t="shared" ref="Q1412:Q1475" si="345">+M1412-O1412</f>
        <v>241.32</v>
      </c>
      <c r="S1412" s="21">
        <f t="shared" ref="S1412:S1475" si="346">+M1412+N1412</f>
        <v>246.66</v>
      </c>
      <c r="T1412" s="19">
        <v>40</v>
      </c>
      <c r="U1412" s="19">
        <f t="shared" ref="U1412:U1475" si="347">+T1412-F1412</f>
        <v>-10</v>
      </c>
      <c r="V1412" s="22">
        <f t="shared" ref="V1412:V1475" si="348">+U1412*12</f>
        <v>-120</v>
      </c>
      <c r="W1412" s="5">
        <f t="shared" si="337"/>
        <v>434</v>
      </c>
      <c r="X1412" s="21">
        <f t="shared" si="338"/>
        <v>0.56834101382488478</v>
      </c>
      <c r="Y1412" s="21">
        <f t="shared" si="339"/>
        <v>6.8200921658986173</v>
      </c>
      <c r="Z1412" s="21">
        <f t="shared" si="340"/>
        <v>239.83990783410138</v>
      </c>
      <c r="AA1412" s="21">
        <f t="shared" si="341"/>
        <v>-1.4800921658986113</v>
      </c>
      <c r="AC1412" s="5">
        <v>6.8200921658986173</v>
      </c>
      <c r="AD1412" s="5">
        <v>0</v>
      </c>
      <c r="AE1412" s="5">
        <f t="shared" si="336"/>
        <v>6.8200921658986173</v>
      </c>
    </row>
    <row r="1413" spans="1:31" ht="12.75" customHeight="1" x14ac:dyDescent="0.35">
      <c r="A1413" s="17" t="s">
        <v>3259</v>
      </c>
      <c r="B1413" s="17" t="s">
        <v>2151</v>
      </c>
      <c r="C1413" s="17" t="s">
        <v>3157</v>
      </c>
      <c r="D1413" s="18">
        <v>43191</v>
      </c>
      <c r="E1413" s="17" t="s">
        <v>118</v>
      </c>
      <c r="F1413" s="19">
        <v>50</v>
      </c>
      <c r="G1413" s="17">
        <v>45</v>
      </c>
      <c r="H1413" s="17">
        <v>7</v>
      </c>
      <c r="I1413" s="20">
        <f t="shared" si="342"/>
        <v>547</v>
      </c>
      <c r="J1413" s="21">
        <v>791.29</v>
      </c>
      <c r="K1413" s="18">
        <v>44804</v>
      </c>
      <c r="L1413" s="21">
        <v>69.91</v>
      </c>
      <c r="M1413" s="21">
        <v>721.38</v>
      </c>
      <c r="N1413" s="21">
        <v>10.55</v>
      </c>
      <c r="O1413" s="21">
        <f t="shared" si="343"/>
        <v>5.2750000000000004</v>
      </c>
      <c r="P1413" s="21">
        <f t="shared" si="344"/>
        <v>15.825000000000001</v>
      </c>
      <c r="Q1413" s="21">
        <f t="shared" si="345"/>
        <v>716.10500000000002</v>
      </c>
      <c r="S1413" s="21">
        <f t="shared" si="346"/>
        <v>731.93</v>
      </c>
      <c r="T1413" s="19">
        <v>40</v>
      </c>
      <c r="U1413" s="19">
        <f t="shared" si="347"/>
        <v>-10</v>
      </c>
      <c r="V1413" s="22">
        <f t="shared" si="348"/>
        <v>-120</v>
      </c>
      <c r="W1413" s="5">
        <f t="shared" si="337"/>
        <v>435</v>
      </c>
      <c r="X1413" s="21">
        <f t="shared" si="338"/>
        <v>1.6825977011494251</v>
      </c>
      <c r="Y1413" s="21">
        <f t="shared" si="339"/>
        <v>20.191172413793101</v>
      </c>
      <c r="Z1413" s="21">
        <f t="shared" si="340"/>
        <v>711.73882758620687</v>
      </c>
      <c r="AA1413" s="21">
        <f t="shared" si="341"/>
        <v>-4.3661724137931515</v>
      </c>
      <c r="AC1413" s="5">
        <v>20.191172413793101</v>
      </c>
      <c r="AD1413" s="5">
        <v>0</v>
      </c>
      <c r="AE1413" s="5">
        <f t="shared" ref="AE1413:AE1476" si="349">+AC1413+AD1413</f>
        <v>20.191172413793101</v>
      </c>
    </row>
    <row r="1414" spans="1:31" ht="12.75" customHeight="1" x14ac:dyDescent="0.35">
      <c r="A1414" s="17" t="s">
        <v>3260</v>
      </c>
      <c r="B1414" s="17" t="s">
        <v>2151</v>
      </c>
      <c r="C1414" s="17" t="s">
        <v>3261</v>
      </c>
      <c r="D1414" s="18">
        <v>43191</v>
      </c>
      <c r="E1414" s="17" t="s">
        <v>118</v>
      </c>
      <c r="F1414" s="19">
        <v>50</v>
      </c>
      <c r="G1414" s="17">
        <v>45</v>
      </c>
      <c r="H1414" s="17">
        <v>7</v>
      </c>
      <c r="I1414" s="20">
        <f t="shared" si="342"/>
        <v>547</v>
      </c>
      <c r="J1414" s="21">
        <v>1469.44</v>
      </c>
      <c r="K1414" s="18">
        <v>44804</v>
      </c>
      <c r="L1414" s="21">
        <v>129.80000000000001</v>
      </c>
      <c r="M1414" s="21">
        <v>1339.64</v>
      </c>
      <c r="N1414" s="21">
        <v>19.59</v>
      </c>
      <c r="O1414" s="21">
        <f t="shared" si="343"/>
        <v>9.7949999999999999</v>
      </c>
      <c r="P1414" s="21">
        <f t="shared" si="344"/>
        <v>29.384999999999998</v>
      </c>
      <c r="Q1414" s="21">
        <f t="shared" si="345"/>
        <v>1329.845</v>
      </c>
      <c r="S1414" s="21">
        <f t="shared" si="346"/>
        <v>1359.23</v>
      </c>
      <c r="T1414" s="19">
        <v>40</v>
      </c>
      <c r="U1414" s="19">
        <f t="shared" si="347"/>
        <v>-10</v>
      </c>
      <c r="V1414" s="22">
        <f t="shared" si="348"/>
        <v>-120</v>
      </c>
      <c r="W1414" s="5">
        <f t="shared" si="337"/>
        <v>435</v>
      </c>
      <c r="X1414" s="21">
        <f t="shared" si="338"/>
        <v>3.1246666666666667</v>
      </c>
      <c r="Y1414" s="21">
        <f t="shared" si="339"/>
        <v>37.496000000000002</v>
      </c>
      <c r="Z1414" s="21">
        <f t="shared" si="340"/>
        <v>1321.7339999999999</v>
      </c>
      <c r="AA1414" s="21">
        <f t="shared" si="341"/>
        <v>-8.1110000000001037</v>
      </c>
      <c r="AC1414" s="5">
        <v>37.496000000000002</v>
      </c>
      <c r="AD1414" s="5">
        <v>0</v>
      </c>
      <c r="AE1414" s="5">
        <f t="shared" si="349"/>
        <v>37.496000000000002</v>
      </c>
    </row>
    <row r="1415" spans="1:31" ht="12.75" customHeight="1" x14ac:dyDescent="0.35">
      <c r="A1415" s="17" t="s">
        <v>3262</v>
      </c>
      <c r="B1415" s="17" t="s">
        <v>2151</v>
      </c>
      <c r="C1415" s="17" t="s">
        <v>3263</v>
      </c>
      <c r="D1415" s="18">
        <v>43191</v>
      </c>
      <c r="E1415" s="17" t="s">
        <v>118</v>
      </c>
      <c r="F1415" s="19">
        <v>50</v>
      </c>
      <c r="G1415" s="17">
        <v>45</v>
      </c>
      <c r="H1415" s="17">
        <v>7</v>
      </c>
      <c r="I1415" s="20">
        <f t="shared" si="342"/>
        <v>547</v>
      </c>
      <c r="J1415" s="21">
        <v>258.83999999999997</v>
      </c>
      <c r="K1415" s="18">
        <v>44804</v>
      </c>
      <c r="L1415" s="21">
        <v>22.87</v>
      </c>
      <c r="M1415" s="21">
        <v>235.97</v>
      </c>
      <c r="N1415" s="21">
        <v>3.45</v>
      </c>
      <c r="O1415" s="21">
        <f t="shared" si="343"/>
        <v>1.7250000000000001</v>
      </c>
      <c r="P1415" s="21">
        <f t="shared" si="344"/>
        <v>5.1750000000000007</v>
      </c>
      <c r="Q1415" s="21">
        <f t="shared" si="345"/>
        <v>234.245</v>
      </c>
      <c r="S1415" s="21">
        <f t="shared" si="346"/>
        <v>239.42</v>
      </c>
      <c r="T1415" s="19">
        <v>40</v>
      </c>
      <c r="U1415" s="19">
        <f t="shared" si="347"/>
        <v>-10</v>
      </c>
      <c r="V1415" s="22">
        <f t="shared" si="348"/>
        <v>-120</v>
      </c>
      <c r="W1415" s="5">
        <f t="shared" si="337"/>
        <v>435</v>
      </c>
      <c r="X1415" s="21">
        <f t="shared" si="338"/>
        <v>0.55039080459770107</v>
      </c>
      <c r="Y1415" s="21">
        <f t="shared" si="339"/>
        <v>6.6046896551724128</v>
      </c>
      <c r="Z1415" s="21">
        <f t="shared" si="340"/>
        <v>232.81531034482757</v>
      </c>
      <c r="AA1415" s="21">
        <f t="shared" si="341"/>
        <v>-1.4296896551724387</v>
      </c>
      <c r="AC1415" s="5">
        <v>6.6046896551724128</v>
      </c>
      <c r="AD1415" s="5">
        <v>0</v>
      </c>
      <c r="AE1415" s="5">
        <f t="shared" si="349"/>
        <v>6.6046896551724128</v>
      </c>
    </row>
    <row r="1416" spans="1:31" ht="12.75" customHeight="1" x14ac:dyDescent="0.35">
      <c r="A1416" s="17" t="s">
        <v>3264</v>
      </c>
      <c r="B1416" s="17" t="s">
        <v>2151</v>
      </c>
      <c r="C1416" s="17" t="s">
        <v>3157</v>
      </c>
      <c r="D1416" s="18">
        <v>43221</v>
      </c>
      <c r="E1416" s="17" t="s">
        <v>118</v>
      </c>
      <c r="F1416" s="19">
        <v>50</v>
      </c>
      <c r="G1416" s="17">
        <v>45</v>
      </c>
      <c r="H1416" s="17">
        <v>8</v>
      </c>
      <c r="I1416" s="20">
        <f t="shared" si="342"/>
        <v>548</v>
      </c>
      <c r="J1416" s="21">
        <v>507.46</v>
      </c>
      <c r="K1416" s="18">
        <v>44804</v>
      </c>
      <c r="L1416" s="21">
        <v>43.98</v>
      </c>
      <c r="M1416" s="21">
        <v>463.48</v>
      </c>
      <c r="N1416" s="21">
        <v>6.76</v>
      </c>
      <c r="O1416" s="21">
        <f t="shared" si="343"/>
        <v>3.38</v>
      </c>
      <c r="P1416" s="21">
        <f t="shared" si="344"/>
        <v>10.14</v>
      </c>
      <c r="Q1416" s="21">
        <f t="shared" si="345"/>
        <v>460.1</v>
      </c>
      <c r="S1416" s="21">
        <f t="shared" si="346"/>
        <v>470.24</v>
      </c>
      <c r="T1416" s="19">
        <v>40</v>
      </c>
      <c r="U1416" s="19">
        <f t="shared" si="347"/>
        <v>-10</v>
      </c>
      <c r="V1416" s="22">
        <f t="shared" si="348"/>
        <v>-120</v>
      </c>
      <c r="W1416" s="5">
        <f t="shared" si="337"/>
        <v>436</v>
      </c>
      <c r="X1416" s="21">
        <f t="shared" si="338"/>
        <v>1.0785321100917431</v>
      </c>
      <c r="Y1416" s="21">
        <f t="shared" si="339"/>
        <v>12.942385321100918</v>
      </c>
      <c r="Z1416" s="21">
        <f t="shared" si="340"/>
        <v>457.29761467889909</v>
      </c>
      <c r="AA1416" s="21">
        <f t="shared" si="341"/>
        <v>-2.8023853211009282</v>
      </c>
      <c r="AC1416" s="5">
        <v>12.942385321100918</v>
      </c>
      <c r="AD1416" s="5">
        <v>0</v>
      </c>
      <c r="AE1416" s="5">
        <f t="shared" si="349"/>
        <v>12.942385321100918</v>
      </c>
    </row>
    <row r="1417" spans="1:31" ht="12.75" customHeight="1" x14ac:dyDescent="0.35">
      <c r="A1417" s="17" t="s">
        <v>3265</v>
      </c>
      <c r="B1417" s="17" t="s">
        <v>2151</v>
      </c>
      <c r="C1417" s="17" t="s">
        <v>3157</v>
      </c>
      <c r="D1417" s="18">
        <v>43252</v>
      </c>
      <c r="E1417" s="17" t="s">
        <v>118</v>
      </c>
      <c r="F1417" s="19">
        <v>50</v>
      </c>
      <c r="G1417" s="17">
        <v>45</v>
      </c>
      <c r="H1417" s="17">
        <v>9</v>
      </c>
      <c r="I1417" s="20">
        <f t="shared" si="342"/>
        <v>549</v>
      </c>
      <c r="J1417" s="21">
        <v>1566.08</v>
      </c>
      <c r="K1417" s="18">
        <v>44804</v>
      </c>
      <c r="L1417" s="21">
        <v>133.11000000000001</v>
      </c>
      <c r="M1417" s="21">
        <v>1432.97</v>
      </c>
      <c r="N1417" s="21">
        <v>20.88</v>
      </c>
      <c r="O1417" s="21">
        <f t="shared" si="343"/>
        <v>10.44</v>
      </c>
      <c r="P1417" s="21">
        <f t="shared" si="344"/>
        <v>31.32</v>
      </c>
      <c r="Q1417" s="21">
        <f t="shared" si="345"/>
        <v>1422.53</v>
      </c>
      <c r="S1417" s="21">
        <f t="shared" si="346"/>
        <v>1453.8500000000001</v>
      </c>
      <c r="T1417" s="19">
        <v>40</v>
      </c>
      <c r="U1417" s="19">
        <f t="shared" si="347"/>
        <v>-10</v>
      </c>
      <c r="V1417" s="22">
        <f t="shared" si="348"/>
        <v>-120</v>
      </c>
      <c r="W1417" s="5">
        <f t="shared" ref="W1417:W1480" si="350">+I1417+8+V1417</f>
        <v>437</v>
      </c>
      <c r="X1417" s="21">
        <f t="shared" si="338"/>
        <v>3.3268878718535473</v>
      </c>
      <c r="Y1417" s="21">
        <f t="shared" si="339"/>
        <v>39.922654462242569</v>
      </c>
      <c r="Z1417" s="21">
        <f t="shared" si="340"/>
        <v>1413.9273455377577</v>
      </c>
      <c r="AA1417" s="21">
        <f t="shared" si="341"/>
        <v>-8.6026544622422989</v>
      </c>
      <c r="AC1417" s="5">
        <v>39.922654462242569</v>
      </c>
      <c r="AD1417" s="5">
        <v>0</v>
      </c>
      <c r="AE1417" s="5">
        <f t="shared" si="349"/>
        <v>39.922654462242569</v>
      </c>
    </row>
    <row r="1418" spans="1:31" ht="12.75" customHeight="1" x14ac:dyDescent="0.35">
      <c r="A1418" s="17" t="s">
        <v>3266</v>
      </c>
      <c r="B1418" s="17" t="s">
        <v>2151</v>
      </c>
      <c r="C1418" s="17" t="s">
        <v>3196</v>
      </c>
      <c r="D1418" s="18">
        <v>43252</v>
      </c>
      <c r="E1418" s="17" t="s">
        <v>118</v>
      </c>
      <c r="F1418" s="19">
        <v>50</v>
      </c>
      <c r="G1418" s="17">
        <v>45</v>
      </c>
      <c r="H1418" s="17">
        <v>9</v>
      </c>
      <c r="I1418" s="20">
        <f t="shared" si="342"/>
        <v>549</v>
      </c>
      <c r="J1418" s="21">
        <v>1067.9100000000001</v>
      </c>
      <c r="K1418" s="18">
        <v>44804</v>
      </c>
      <c r="L1418" s="21">
        <v>90.78</v>
      </c>
      <c r="M1418" s="21">
        <v>977.13</v>
      </c>
      <c r="N1418" s="21">
        <v>14.24</v>
      </c>
      <c r="O1418" s="21">
        <f t="shared" si="343"/>
        <v>7.12</v>
      </c>
      <c r="P1418" s="21">
        <f t="shared" si="344"/>
        <v>21.36</v>
      </c>
      <c r="Q1418" s="21">
        <f t="shared" si="345"/>
        <v>970.01</v>
      </c>
      <c r="S1418" s="21">
        <f t="shared" si="346"/>
        <v>991.37</v>
      </c>
      <c r="T1418" s="19">
        <v>40</v>
      </c>
      <c r="U1418" s="19">
        <f t="shared" si="347"/>
        <v>-10</v>
      </c>
      <c r="V1418" s="22">
        <f t="shared" si="348"/>
        <v>-120</v>
      </c>
      <c r="W1418" s="5">
        <f t="shared" si="350"/>
        <v>437</v>
      </c>
      <c r="X1418" s="21">
        <f t="shared" si="338"/>
        <v>2.2685812356979405</v>
      </c>
      <c r="Y1418" s="21">
        <f t="shared" si="339"/>
        <v>27.222974828375285</v>
      </c>
      <c r="Z1418" s="21">
        <f t="shared" si="340"/>
        <v>964.1470251716247</v>
      </c>
      <c r="AA1418" s="21">
        <f t="shared" si="341"/>
        <v>-5.8629748283752861</v>
      </c>
      <c r="AC1418" s="5">
        <v>27.222974828375285</v>
      </c>
      <c r="AD1418" s="5">
        <v>0</v>
      </c>
      <c r="AE1418" s="5">
        <f t="shared" si="349"/>
        <v>27.222974828375285</v>
      </c>
    </row>
    <row r="1419" spans="1:31" ht="12.75" customHeight="1" x14ac:dyDescent="0.35">
      <c r="A1419" s="17" t="s">
        <v>3267</v>
      </c>
      <c r="B1419" s="17" t="s">
        <v>2151</v>
      </c>
      <c r="C1419" s="17" t="s">
        <v>3171</v>
      </c>
      <c r="D1419" s="18">
        <v>43282</v>
      </c>
      <c r="E1419" s="17" t="s">
        <v>118</v>
      </c>
      <c r="F1419" s="19">
        <v>50</v>
      </c>
      <c r="G1419" s="17">
        <v>45</v>
      </c>
      <c r="H1419" s="17">
        <v>10</v>
      </c>
      <c r="I1419" s="20">
        <f t="shared" si="342"/>
        <v>550</v>
      </c>
      <c r="J1419" s="21">
        <v>5105.59</v>
      </c>
      <c r="K1419" s="18">
        <v>44804</v>
      </c>
      <c r="L1419" s="21">
        <v>425.46</v>
      </c>
      <c r="M1419" s="21">
        <v>4680.13</v>
      </c>
      <c r="N1419" s="21">
        <v>68.069999999999993</v>
      </c>
      <c r="O1419" s="21">
        <f t="shared" si="343"/>
        <v>34.034999999999997</v>
      </c>
      <c r="P1419" s="21">
        <f t="shared" si="344"/>
        <v>102.10499999999999</v>
      </c>
      <c r="Q1419" s="21">
        <f t="shared" si="345"/>
        <v>4646.0950000000003</v>
      </c>
      <c r="S1419" s="21">
        <f t="shared" si="346"/>
        <v>4748.2</v>
      </c>
      <c r="T1419" s="19">
        <v>40</v>
      </c>
      <c r="U1419" s="19">
        <f t="shared" si="347"/>
        <v>-10</v>
      </c>
      <c r="V1419" s="22">
        <f t="shared" si="348"/>
        <v>-120</v>
      </c>
      <c r="W1419" s="5">
        <f t="shared" si="350"/>
        <v>438</v>
      </c>
      <c r="X1419" s="21">
        <f t="shared" si="338"/>
        <v>10.840639269406392</v>
      </c>
      <c r="Y1419" s="21">
        <f t="shared" si="339"/>
        <v>130.08767123287669</v>
      </c>
      <c r="Z1419" s="21">
        <f t="shared" si="340"/>
        <v>4618.1123287671235</v>
      </c>
      <c r="AA1419" s="21">
        <f t="shared" si="341"/>
        <v>-27.982671232876783</v>
      </c>
      <c r="AC1419" s="5">
        <v>130.08767123287669</v>
      </c>
      <c r="AD1419" s="5">
        <v>0</v>
      </c>
      <c r="AE1419" s="5">
        <f t="shared" si="349"/>
        <v>130.08767123287669</v>
      </c>
    </row>
    <row r="1420" spans="1:31" ht="12.75" customHeight="1" x14ac:dyDescent="0.35">
      <c r="A1420" s="17" t="s">
        <v>3268</v>
      </c>
      <c r="B1420" s="17" t="s">
        <v>2151</v>
      </c>
      <c r="C1420" s="17" t="s">
        <v>3157</v>
      </c>
      <c r="D1420" s="18">
        <v>43282</v>
      </c>
      <c r="E1420" s="17" t="s">
        <v>118</v>
      </c>
      <c r="F1420" s="19">
        <v>50</v>
      </c>
      <c r="G1420" s="17">
        <v>45</v>
      </c>
      <c r="H1420" s="17">
        <v>10</v>
      </c>
      <c r="I1420" s="20">
        <f t="shared" si="342"/>
        <v>550</v>
      </c>
      <c r="J1420" s="21">
        <v>1542.85</v>
      </c>
      <c r="K1420" s="18">
        <v>44804</v>
      </c>
      <c r="L1420" s="21">
        <v>128.58000000000001</v>
      </c>
      <c r="M1420" s="21">
        <v>1414.27</v>
      </c>
      <c r="N1420" s="21">
        <v>20.57</v>
      </c>
      <c r="O1420" s="21">
        <f t="shared" si="343"/>
        <v>10.285</v>
      </c>
      <c r="P1420" s="21">
        <f t="shared" si="344"/>
        <v>30.855</v>
      </c>
      <c r="Q1420" s="21">
        <f t="shared" si="345"/>
        <v>1403.9849999999999</v>
      </c>
      <c r="S1420" s="21">
        <f t="shared" si="346"/>
        <v>1434.84</v>
      </c>
      <c r="T1420" s="19">
        <v>40</v>
      </c>
      <c r="U1420" s="19">
        <f t="shared" si="347"/>
        <v>-10</v>
      </c>
      <c r="V1420" s="22">
        <f t="shared" si="348"/>
        <v>-120</v>
      </c>
      <c r="W1420" s="5">
        <f t="shared" si="350"/>
        <v>438</v>
      </c>
      <c r="X1420" s="21">
        <f t="shared" si="338"/>
        <v>3.2758904109589038</v>
      </c>
      <c r="Y1420" s="21">
        <f t="shared" si="339"/>
        <v>39.310684931506842</v>
      </c>
      <c r="Z1420" s="21">
        <f t="shared" si="340"/>
        <v>1395.5293150684931</v>
      </c>
      <c r="AA1420" s="21">
        <f t="shared" si="341"/>
        <v>-8.4556849315067666</v>
      </c>
      <c r="AC1420" s="5">
        <v>39.310684931506842</v>
      </c>
      <c r="AD1420" s="5">
        <v>0</v>
      </c>
      <c r="AE1420" s="5">
        <f t="shared" si="349"/>
        <v>39.310684931506842</v>
      </c>
    </row>
    <row r="1421" spans="1:31" ht="12.75" customHeight="1" x14ac:dyDescent="0.35">
      <c r="A1421" s="17" t="s">
        <v>3269</v>
      </c>
      <c r="B1421" s="17" t="s">
        <v>2151</v>
      </c>
      <c r="C1421" s="17" t="s">
        <v>3180</v>
      </c>
      <c r="D1421" s="18">
        <v>43282</v>
      </c>
      <c r="E1421" s="17" t="s">
        <v>118</v>
      </c>
      <c r="F1421" s="19">
        <v>50</v>
      </c>
      <c r="G1421" s="17">
        <v>45</v>
      </c>
      <c r="H1421" s="17">
        <v>10</v>
      </c>
      <c r="I1421" s="20">
        <f t="shared" si="342"/>
        <v>550</v>
      </c>
      <c r="J1421" s="21">
        <v>344.29</v>
      </c>
      <c r="K1421" s="18">
        <v>44804</v>
      </c>
      <c r="L1421" s="21">
        <v>28.7</v>
      </c>
      <c r="M1421" s="21">
        <v>315.58999999999997</v>
      </c>
      <c r="N1421" s="21">
        <v>4.59</v>
      </c>
      <c r="O1421" s="21">
        <f t="shared" si="343"/>
        <v>2.2949999999999999</v>
      </c>
      <c r="P1421" s="21">
        <f t="shared" si="344"/>
        <v>6.8849999999999998</v>
      </c>
      <c r="Q1421" s="21">
        <f t="shared" si="345"/>
        <v>313.29499999999996</v>
      </c>
      <c r="S1421" s="21">
        <f t="shared" si="346"/>
        <v>320.17999999999995</v>
      </c>
      <c r="T1421" s="19">
        <v>40</v>
      </c>
      <c r="U1421" s="19">
        <f t="shared" si="347"/>
        <v>-10</v>
      </c>
      <c r="V1421" s="22">
        <f t="shared" si="348"/>
        <v>-120</v>
      </c>
      <c r="W1421" s="5">
        <f t="shared" si="350"/>
        <v>438</v>
      </c>
      <c r="X1421" s="21">
        <f t="shared" si="338"/>
        <v>0.7310045662100455</v>
      </c>
      <c r="Y1421" s="21">
        <f t="shared" si="339"/>
        <v>8.772054794520546</v>
      </c>
      <c r="Z1421" s="21">
        <f t="shared" si="340"/>
        <v>311.40794520547939</v>
      </c>
      <c r="AA1421" s="21">
        <f t="shared" si="341"/>
        <v>-1.8870547945205658</v>
      </c>
      <c r="AC1421" s="5">
        <v>8.772054794520546</v>
      </c>
      <c r="AD1421" s="5">
        <v>0</v>
      </c>
      <c r="AE1421" s="5">
        <f t="shared" si="349"/>
        <v>8.772054794520546</v>
      </c>
    </row>
    <row r="1422" spans="1:31" ht="12.75" customHeight="1" x14ac:dyDescent="0.35">
      <c r="A1422" s="17" t="s">
        <v>3270</v>
      </c>
      <c r="B1422" s="17" t="s">
        <v>2151</v>
      </c>
      <c r="C1422" s="17" t="s">
        <v>3157</v>
      </c>
      <c r="D1422" s="18">
        <v>43313</v>
      </c>
      <c r="E1422" s="17" t="s">
        <v>118</v>
      </c>
      <c r="F1422" s="19">
        <v>20</v>
      </c>
      <c r="G1422" s="17">
        <v>15</v>
      </c>
      <c r="H1422" s="17">
        <v>11</v>
      </c>
      <c r="I1422" s="20">
        <f t="shared" si="342"/>
        <v>191</v>
      </c>
      <c r="J1422" s="21">
        <v>577.61</v>
      </c>
      <c r="K1422" s="18">
        <v>44804</v>
      </c>
      <c r="L1422" s="21">
        <v>117.92</v>
      </c>
      <c r="M1422" s="21">
        <v>459.69</v>
      </c>
      <c r="N1422" s="21">
        <v>19.25</v>
      </c>
      <c r="O1422" s="21">
        <f t="shared" si="343"/>
        <v>9.625</v>
      </c>
      <c r="P1422" s="21">
        <f t="shared" si="344"/>
        <v>28.875</v>
      </c>
      <c r="Q1422" s="21">
        <f t="shared" si="345"/>
        <v>450.065</v>
      </c>
      <c r="S1422" s="21">
        <f t="shared" si="346"/>
        <v>478.94</v>
      </c>
      <c r="T1422" s="19">
        <v>20</v>
      </c>
      <c r="U1422" s="19">
        <f t="shared" si="347"/>
        <v>0</v>
      </c>
      <c r="V1422" s="22">
        <f t="shared" si="348"/>
        <v>0</v>
      </c>
      <c r="W1422" s="5">
        <v>0</v>
      </c>
      <c r="X1422" s="21">
        <v>0</v>
      </c>
      <c r="Y1422" s="21">
        <f t="shared" si="339"/>
        <v>0</v>
      </c>
      <c r="Z1422" s="21">
        <f t="shared" si="340"/>
        <v>478.94</v>
      </c>
      <c r="AA1422" s="21">
        <f t="shared" si="341"/>
        <v>28.875</v>
      </c>
      <c r="AC1422" s="5">
        <v>0</v>
      </c>
      <c r="AD1422" s="5">
        <v>0</v>
      </c>
      <c r="AE1422" s="5">
        <f t="shared" si="349"/>
        <v>0</v>
      </c>
    </row>
    <row r="1423" spans="1:31" ht="12.75" customHeight="1" x14ac:dyDescent="0.35">
      <c r="A1423" s="17" t="s">
        <v>3271</v>
      </c>
      <c r="B1423" s="17" t="s">
        <v>2151</v>
      </c>
      <c r="C1423" s="17" t="s">
        <v>3157</v>
      </c>
      <c r="D1423" s="18">
        <v>43344</v>
      </c>
      <c r="E1423" s="17" t="s">
        <v>118</v>
      </c>
      <c r="F1423" s="19">
        <v>50</v>
      </c>
      <c r="G1423" s="17">
        <v>46</v>
      </c>
      <c r="H1423" s="17">
        <v>0</v>
      </c>
      <c r="I1423" s="20">
        <f t="shared" si="342"/>
        <v>552</v>
      </c>
      <c r="J1423" s="21">
        <v>605.04999999999995</v>
      </c>
      <c r="K1423" s="18">
        <v>44804</v>
      </c>
      <c r="L1423" s="21">
        <v>48.39</v>
      </c>
      <c r="M1423" s="21">
        <v>556.66</v>
      </c>
      <c r="N1423" s="21">
        <v>8.06</v>
      </c>
      <c r="O1423" s="21">
        <f t="shared" si="343"/>
        <v>4.03</v>
      </c>
      <c r="P1423" s="21">
        <f t="shared" si="344"/>
        <v>12.09</v>
      </c>
      <c r="Q1423" s="21">
        <f t="shared" si="345"/>
        <v>552.63</v>
      </c>
      <c r="S1423" s="21">
        <f t="shared" si="346"/>
        <v>564.71999999999991</v>
      </c>
      <c r="T1423" s="19">
        <v>40</v>
      </c>
      <c r="U1423" s="19">
        <f t="shared" si="347"/>
        <v>-10</v>
      </c>
      <c r="V1423" s="22">
        <f t="shared" si="348"/>
        <v>-120</v>
      </c>
      <c r="W1423" s="5">
        <f t="shared" si="350"/>
        <v>440</v>
      </c>
      <c r="X1423" s="21">
        <f t="shared" si="338"/>
        <v>1.2834545454545452</v>
      </c>
      <c r="Y1423" s="21">
        <f t="shared" si="339"/>
        <v>15.401454545454541</v>
      </c>
      <c r="Z1423" s="21">
        <f t="shared" si="340"/>
        <v>549.31854545454541</v>
      </c>
      <c r="AA1423" s="21">
        <f t="shared" si="341"/>
        <v>-3.3114545454545805</v>
      </c>
      <c r="AC1423" s="5">
        <v>15.401454545454541</v>
      </c>
      <c r="AD1423" s="5">
        <v>0</v>
      </c>
      <c r="AE1423" s="5">
        <f t="shared" si="349"/>
        <v>15.401454545454541</v>
      </c>
    </row>
    <row r="1424" spans="1:31" ht="12.75" customHeight="1" x14ac:dyDescent="0.35">
      <c r="A1424" s="17" t="s">
        <v>3272</v>
      </c>
      <c r="B1424" s="17" t="s">
        <v>2151</v>
      </c>
      <c r="C1424" s="17" t="s">
        <v>3180</v>
      </c>
      <c r="D1424" s="18">
        <v>43344</v>
      </c>
      <c r="E1424" s="17" t="s">
        <v>118</v>
      </c>
      <c r="F1424" s="19">
        <v>50</v>
      </c>
      <c r="G1424" s="17">
        <v>46</v>
      </c>
      <c r="H1424" s="17">
        <v>0</v>
      </c>
      <c r="I1424" s="20">
        <f t="shared" si="342"/>
        <v>552</v>
      </c>
      <c r="J1424" s="21">
        <v>567.61</v>
      </c>
      <c r="K1424" s="18">
        <v>44804</v>
      </c>
      <c r="L1424" s="21">
        <v>45.39</v>
      </c>
      <c r="M1424" s="21">
        <v>522.22</v>
      </c>
      <c r="N1424" s="21">
        <v>7.56</v>
      </c>
      <c r="O1424" s="21">
        <f t="shared" si="343"/>
        <v>3.78</v>
      </c>
      <c r="P1424" s="21">
        <f t="shared" si="344"/>
        <v>11.34</v>
      </c>
      <c r="Q1424" s="21">
        <f t="shared" si="345"/>
        <v>518.44000000000005</v>
      </c>
      <c r="S1424" s="21">
        <f t="shared" si="346"/>
        <v>529.78</v>
      </c>
      <c r="T1424" s="19">
        <v>40</v>
      </c>
      <c r="U1424" s="19">
        <f t="shared" si="347"/>
        <v>-10</v>
      </c>
      <c r="V1424" s="22">
        <f t="shared" si="348"/>
        <v>-120</v>
      </c>
      <c r="W1424" s="5">
        <f t="shared" si="350"/>
        <v>440</v>
      </c>
      <c r="X1424" s="21">
        <f t="shared" si="338"/>
        <v>1.2040454545454544</v>
      </c>
      <c r="Y1424" s="21">
        <f t="shared" si="339"/>
        <v>14.448545454545453</v>
      </c>
      <c r="Z1424" s="21">
        <f t="shared" si="340"/>
        <v>515.33145454545456</v>
      </c>
      <c r="AA1424" s="21">
        <f t="shared" si="341"/>
        <v>-3.1085454545454922</v>
      </c>
      <c r="AC1424" s="5">
        <v>14.448545454545453</v>
      </c>
      <c r="AD1424" s="5">
        <v>0</v>
      </c>
      <c r="AE1424" s="5">
        <f t="shared" si="349"/>
        <v>14.448545454545453</v>
      </c>
    </row>
    <row r="1425" spans="1:31" ht="12.75" customHeight="1" x14ac:dyDescent="0.35">
      <c r="A1425" s="17" t="s">
        <v>3273</v>
      </c>
      <c r="B1425" s="17" t="s">
        <v>2151</v>
      </c>
      <c r="C1425" s="17" t="s">
        <v>3157</v>
      </c>
      <c r="D1425" s="18">
        <v>43374</v>
      </c>
      <c r="E1425" s="17" t="s">
        <v>118</v>
      </c>
      <c r="F1425" s="19">
        <v>50</v>
      </c>
      <c r="G1425" s="17">
        <v>46</v>
      </c>
      <c r="H1425" s="17">
        <v>1</v>
      </c>
      <c r="I1425" s="20">
        <f t="shared" si="342"/>
        <v>553</v>
      </c>
      <c r="J1425" s="21">
        <v>895.51</v>
      </c>
      <c r="K1425" s="18">
        <v>44804</v>
      </c>
      <c r="L1425" s="21">
        <v>70.150000000000006</v>
      </c>
      <c r="M1425" s="21">
        <v>825.36</v>
      </c>
      <c r="N1425" s="21">
        <v>11.94</v>
      </c>
      <c r="O1425" s="21">
        <f t="shared" si="343"/>
        <v>5.97</v>
      </c>
      <c r="P1425" s="21">
        <f t="shared" si="344"/>
        <v>17.91</v>
      </c>
      <c r="Q1425" s="21">
        <f t="shared" si="345"/>
        <v>819.39</v>
      </c>
      <c r="S1425" s="21">
        <f t="shared" si="346"/>
        <v>837.30000000000007</v>
      </c>
      <c r="T1425" s="19">
        <v>40</v>
      </c>
      <c r="U1425" s="19">
        <f t="shared" si="347"/>
        <v>-10</v>
      </c>
      <c r="V1425" s="22">
        <f t="shared" si="348"/>
        <v>-120</v>
      </c>
      <c r="W1425" s="5">
        <f t="shared" si="350"/>
        <v>441</v>
      </c>
      <c r="X1425" s="21">
        <f t="shared" si="338"/>
        <v>1.8986394557823132</v>
      </c>
      <c r="Y1425" s="21">
        <f t="shared" si="339"/>
        <v>22.783673469387757</v>
      </c>
      <c r="Z1425" s="21">
        <f t="shared" si="340"/>
        <v>814.51632653061233</v>
      </c>
      <c r="AA1425" s="21">
        <f t="shared" si="341"/>
        <v>-4.8736734693876542</v>
      </c>
      <c r="AC1425" s="5">
        <v>22.783673469387757</v>
      </c>
      <c r="AD1425" s="5">
        <v>0</v>
      </c>
      <c r="AE1425" s="5">
        <f t="shared" si="349"/>
        <v>22.783673469387757</v>
      </c>
    </row>
    <row r="1426" spans="1:31" ht="12.75" customHeight="1" x14ac:dyDescent="0.35">
      <c r="A1426" s="17" t="s">
        <v>3274</v>
      </c>
      <c r="B1426" s="17" t="s">
        <v>2151</v>
      </c>
      <c r="C1426" s="17" t="s">
        <v>3180</v>
      </c>
      <c r="D1426" s="18">
        <v>43374</v>
      </c>
      <c r="E1426" s="17" t="s">
        <v>118</v>
      </c>
      <c r="F1426" s="19">
        <v>50</v>
      </c>
      <c r="G1426" s="17">
        <v>46</v>
      </c>
      <c r="H1426" s="17">
        <v>1</v>
      </c>
      <c r="I1426" s="20">
        <f t="shared" si="342"/>
        <v>553</v>
      </c>
      <c r="J1426" s="21">
        <v>640.62</v>
      </c>
      <c r="K1426" s="18">
        <v>44804</v>
      </c>
      <c r="L1426" s="21">
        <v>50.17</v>
      </c>
      <c r="M1426" s="21">
        <v>590.45000000000005</v>
      </c>
      <c r="N1426" s="21">
        <v>8.5399999999999991</v>
      </c>
      <c r="O1426" s="21">
        <f t="shared" si="343"/>
        <v>4.2699999999999996</v>
      </c>
      <c r="P1426" s="21">
        <f t="shared" si="344"/>
        <v>12.809999999999999</v>
      </c>
      <c r="Q1426" s="21">
        <f t="shared" si="345"/>
        <v>586.18000000000006</v>
      </c>
      <c r="S1426" s="21">
        <f t="shared" si="346"/>
        <v>598.99</v>
      </c>
      <c r="T1426" s="19">
        <v>40</v>
      </c>
      <c r="U1426" s="19">
        <f t="shared" si="347"/>
        <v>-10</v>
      </c>
      <c r="V1426" s="22">
        <f t="shared" si="348"/>
        <v>-120</v>
      </c>
      <c r="W1426" s="5">
        <f t="shared" si="350"/>
        <v>441</v>
      </c>
      <c r="X1426" s="21">
        <f t="shared" ref="X1426:X1489" si="351">+S1426/W1426</f>
        <v>1.3582539682539683</v>
      </c>
      <c r="Y1426" s="21">
        <f t="shared" ref="Y1426:Y1489" si="352">+X1426*12</f>
        <v>16.29904761904762</v>
      </c>
      <c r="Z1426" s="21">
        <f t="shared" ref="Z1426:Z1489" si="353">+S1426-Y1426</f>
        <v>582.69095238095235</v>
      </c>
      <c r="AA1426" s="21">
        <f t="shared" ref="AA1426:AA1489" si="354">+Z1426-Q1426</f>
        <v>-3.4890476190477102</v>
      </c>
      <c r="AC1426" s="5">
        <v>16.29904761904762</v>
      </c>
      <c r="AD1426" s="5">
        <v>0</v>
      </c>
      <c r="AE1426" s="5">
        <f t="shared" si="349"/>
        <v>16.29904761904762</v>
      </c>
    </row>
    <row r="1427" spans="1:31" ht="12.75" customHeight="1" x14ac:dyDescent="0.35">
      <c r="A1427" s="17" t="s">
        <v>3275</v>
      </c>
      <c r="B1427" s="17" t="s">
        <v>337</v>
      </c>
      <c r="C1427" s="17" t="s">
        <v>3276</v>
      </c>
      <c r="D1427" s="18">
        <v>43374</v>
      </c>
      <c r="E1427" s="17" t="s">
        <v>118</v>
      </c>
      <c r="F1427" s="19">
        <v>50</v>
      </c>
      <c r="G1427" s="17">
        <v>46</v>
      </c>
      <c r="H1427" s="17">
        <v>1</v>
      </c>
      <c r="I1427" s="20">
        <f t="shared" si="342"/>
        <v>553</v>
      </c>
      <c r="J1427" s="21">
        <v>218.14</v>
      </c>
      <c r="K1427" s="18">
        <v>44804</v>
      </c>
      <c r="L1427" s="21">
        <v>17.07</v>
      </c>
      <c r="M1427" s="21">
        <v>201.07</v>
      </c>
      <c r="N1427" s="21">
        <v>2.9</v>
      </c>
      <c r="O1427" s="21">
        <f t="shared" si="343"/>
        <v>1.45</v>
      </c>
      <c r="P1427" s="21">
        <f t="shared" si="344"/>
        <v>4.3499999999999996</v>
      </c>
      <c r="Q1427" s="21">
        <f t="shared" si="345"/>
        <v>199.62</v>
      </c>
      <c r="S1427" s="21">
        <f t="shared" si="346"/>
        <v>203.97</v>
      </c>
      <c r="T1427" s="19">
        <v>40</v>
      </c>
      <c r="U1427" s="19">
        <f t="shared" si="347"/>
        <v>-10</v>
      </c>
      <c r="V1427" s="22">
        <f t="shared" si="348"/>
        <v>-120</v>
      </c>
      <c r="W1427" s="5">
        <f t="shared" si="350"/>
        <v>441</v>
      </c>
      <c r="X1427" s="21">
        <f t="shared" si="351"/>
        <v>0.46251700680272106</v>
      </c>
      <c r="Y1427" s="21">
        <f t="shared" si="352"/>
        <v>5.5502040816326526</v>
      </c>
      <c r="Z1427" s="21">
        <f t="shared" si="353"/>
        <v>198.41979591836736</v>
      </c>
      <c r="AA1427" s="21">
        <f t="shared" si="354"/>
        <v>-1.2002040816326485</v>
      </c>
      <c r="AC1427" s="5">
        <v>5.5502040816326526</v>
      </c>
      <c r="AD1427" s="5">
        <v>0</v>
      </c>
      <c r="AE1427" s="5">
        <f t="shared" si="349"/>
        <v>5.5502040816326526</v>
      </c>
    </row>
    <row r="1428" spans="1:31" ht="12.75" customHeight="1" x14ac:dyDescent="0.35">
      <c r="A1428" s="17" t="s">
        <v>3277</v>
      </c>
      <c r="B1428" s="17" t="s">
        <v>337</v>
      </c>
      <c r="C1428" s="17" t="s">
        <v>3171</v>
      </c>
      <c r="D1428" s="18">
        <v>43374</v>
      </c>
      <c r="E1428" s="17" t="s">
        <v>118</v>
      </c>
      <c r="F1428" s="19">
        <v>50</v>
      </c>
      <c r="G1428" s="17">
        <v>46</v>
      </c>
      <c r="H1428" s="17">
        <v>1</v>
      </c>
      <c r="I1428" s="20">
        <f t="shared" si="342"/>
        <v>553</v>
      </c>
      <c r="J1428" s="21">
        <v>3866.92</v>
      </c>
      <c r="K1428" s="18">
        <v>44804</v>
      </c>
      <c r="L1428" s="21">
        <v>302.92</v>
      </c>
      <c r="M1428" s="21">
        <v>3564</v>
      </c>
      <c r="N1428" s="21">
        <v>51.56</v>
      </c>
      <c r="O1428" s="21">
        <f t="shared" si="343"/>
        <v>25.78</v>
      </c>
      <c r="P1428" s="21">
        <f t="shared" si="344"/>
        <v>77.34</v>
      </c>
      <c r="Q1428" s="21">
        <f t="shared" si="345"/>
        <v>3538.22</v>
      </c>
      <c r="S1428" s="21">
        <f t="shared" si="346"/>
        <v>3615.56</v>
      </c>
      <c r="T1428" s="19">
        <v>40</v>
      </c>
      <c r="U1428" s="19">
        <f t="shared" si="347"/>
        <v>-10</v>
      </c>
      <c r="V1428" s="22">
        <f t="shared" si="348"/>
        <v>-120</v>
      </c>
      <c r="W1428" s="5">
        <f t="shared" si="350"/>
        <v>441</v>
      </c>
      <c r="X1428" s="21">
        <f t="shared" si="351"/>
        <v>8.1985487528344674</v>
      </c>
      <c r="Y1428" s="21">
        <f t="shared" si="352"/>
        <v>98.382585034013601</v>
      </c>
      <c r="Z1428" s="21">
        <f t="shared" si="353"/>
        <v>3517.1774149659864</v>
      </c>
      <c r="AA1428" s="21">
        <f t="shared" si="354"/>
        <v>-21.042585034013428</v>
      </c>
      <c r="AC1428" s="5">
        <v>98.382585034013601</v>
      </c>
      <c r="AD1428" s="5">
        <v>0</v>
      </c>
      <c r="AE1428" s="5">
        <f t="shared" si="349"/>
        <v>98.382585034013601</v>
      </c>
    </row>
    <row r="1429" spans="1:31" ht="12.75" customHeight="1" x14ac:dyDescent="0.35">
      <c r="A1429" s="17" t="s">
        <v>3278</v>
      </c>
      <c r="B1429" s="17" t="s">
        <v>2151</v>
      </c>
      <c r="C1429" s="17" t="s">
        <v>3157</v>
      </c>
      <c r="D1429" s="18">
        <v>43405</v>
      </c>
      <c r="E1429" s="17" t="s">
        <v>118</v>
      </c>
      <c r="F1429" s="19">
        <v>50</v>
      </c>
      <c r="G1429" s="17">
        <v>46</v>
      </c>
      <c r="H1429" s="17">
        <v>2</v>
      </c>
      <c r="I1429" s="20">
        <f t="shared" si="342"/>
        <v>554</v>
      </c>
      <c r="J1429" s="21">
        <v>327.78</v>
      </c>
      <c r="K1429" s="18">
        <v>44804</v>
      </c>
      <c r="L1429" s="21">
        <v>25.14</v>
      </c>
      <c r="M1429" s="21">
        <v>302.64</v>
      </c>
      <c r="N1429" s="21">
        <v>4.37</v>
      </c>
      <c r="O1429" s="21">
        <f t="shared" si="343"/>
        <v>2.1850000000000001</v>
      </c>
      <c r="P1429" s="21">
        <f t="shared" si="344"/>
        <v>6.5549999999999997</v>
      </c>
      <c r="Q1429" s="21">
        <f t="shared" si="345"/>
        <v>300.45499999999998</v>
      </c>
      <c r="S1429" s="21">
        <f t="shared" si="346"/>
        <v>307.01</v>
      </c>
      <c r="T1429" s="19">
        <v>40</v>
      </c>
      <c r="U1429" s="19">
        <f t="shared" si="347"/>
        <v>-10</v>
      </c>
      <c r="V1429" s="22">
        <f t="shared" si="348"/>
        <v>-120</v>
      </c>
      <c r="W1429" s="5">
        <f t="shared" si="350"/>
        <v>442</v>
      </c>
      <c r="X1429" s="21">
        <f t="shared" si="351"/>
        <v>0.69459276018099547</v>
      </c>
      <c r="Y1429" s="21">
        <f t="shared" si="352"/>
        <v>8.3351131221719452</v>
      </c>
      <c r="Z1429" s="21">
        <f t="shared" si="353"/>
        <v>298.67488687782804</v>
      </c>
      <c r="AA1429" s="21">
        <f t="shared" si="354"/>
        <v>-1.7801131221719402</v>
      </c>
      <c r="AC1429" s="5">
        <v>8.3351131221719452</v>
      </c>
      <c r="AD1429" s="5">
        <v>0</v>
      </c>
      <c r="AE1429" s="5">
        <f t="shared" si="349"/>
        <v>8.3351131221719452</v>
      </c>
    </row>
    <row r="1430" spans="1:31" ht="12.75" customHeight="1" x14ac:dyDescent="0.35">
      <c r="A1430" s="17" t="s">
        <v>3279</v>
      </c>
      <c r="B1430" s="17" t="s">
        <v>2151</v>
      </c>
      <c r="C1430" s="17" t="s">
        <v>3180</v>
      </c>
      <c r="D1430" s="18">
        <v>43405</v>
      </c>
      <c r="E1430" s="17" t="s">
        <v>118</v>
      </c>
      <c r="F1430" s="19">
        <v>50</v>
      </c>
      <c r="G1430" s="17">
        <v>46</v>
      </c>
      <c r="H1430" s="17">
        <v>2</v>
      </c>
      <c r="I1430" s="20">
        <f t="shared" si="342"/>
        <v>554</v>
      </c>
      <c r="J1430" s="21">
        <v>408.29</v>
      </c>
      <c r="K1430" s="18">
        <v>44804</v>
      </c>
      <c r="L1430" s="21">
        <v>31.31</v>
      </c>
      <c r="M1430" s="21">
        <v>376.98</v>
      </c>
      <c r="N1430" s="21">
        <v>5.44</v>
      </c>
      <c r="O1430" s="21">
        <f t="shared" si="343"/>
        <v>2.72</v>
      </c>
      <c r="P1430" s="21">
        <f t="shared" si="344"/>
        <v>8.16</v>
      </c>
      <c r="Q1430" s="21">
        <f t="shared" si="345"/>
        <v>374.26</v>
      </c>
      <c r="S1430" s="21">
        <f t="shared" si="346"/>
        <v>382.42</v>
      </c>
      <c r="T1430" s="19">
        <v>40</v>
      </c>
      <c r="U1430" s="19">
        <f t="shared" si="347"/>
        <v>-10</v>
      </c>
      <c r="V1430" s="22">
        <f t="shared" si="348"/>
        <v>-120</v>
      </c>
      <c r="W1430" s="5">
        <f t="shared" si="350"/>
        <v>442</v>
      </c>
      <c r="X1430" s="21">
        <f t="shared" si="351"/>
        <v>0.86520361990950234</v>
      </c>
      <c r="Y1430" s="21">
        <f t="shared" si="352"/>
        <v>10.382443438914027</v>
      </c>
      <c r="Z1430" s="21">
        <f t="shared" si="353"/>
        <v>372.03755656108598</v>
      </c>
      <c r="AA1430" s="21">
        <f t="shared" si="354"/>
        <v>-2.2224434389140129</v>
      </c>
      <c r="AC1430" s="5">
        <v>10.382443438914027</v>
      </c>
      <c r="AD1430" s="5">
        <v>0</v>
      </c>
      <c r="AE1430" s="5">
        <f t="shared" si="349"/>
        <v>10.382443438914027</v>
      </c>
    </row>
    <row r="1431" spans="1:31" ht="12.75" customHeight="1" x14ac:dyDescent="0.35">
      <c r="A1431" s="17" t="s">
        <v>3280</v>
      </c>
      <c r="B1431" s="17" t="s">
        <v>2151</v>
      </c>
      <c r="C1431" s="17" t="s">
        <v>3157</v>
      </c>
      <c r="D1431" s="18">
        <v>43435</v>
      </c>
      <c r="E1431" s="17" t="s">
        <v>118</v>
      </c>
      <c r="F1431" s="19">
        <v>50</v>
      </c>
      <c r="G1431" s="17">
        <v>46</v>
      </c>
      <c r="H1431" s="17">
        <v>3</v>
      </c>
      <c r="I1431" s="20">
        <f t="shared" si="342"/>
        <v>555</v>
      </c>
      <c r="J1431" s="21">
        <v>234.01</v>
      </c>
      <c r="K1431" s="18">
        <v>44804</v>
      </c>
      <c r="L1431" s="21">
        <v>21.82</v>
      </c>
      <c r="M1431" s="21">
        <v>212.19</v>
      </c>
      <c r="N1431" s="21">
        <v>3.12</v>
      </c>
      <c r="O1431" s="21">
        <f t="shared" si="343"/>
        <v>1.56</v>
      </c>
      <c r="P1431" s="21">
        <f t="shared" si="344"/>
        <v>4.68</v>
      </c>
      <c r="Q1431" s="21">
        <f t="shared" si="345"/>
        <v>210.63</v>
      </c>
      <c r="S1431" s="21">
        <f t="shared" si="346"/>
        <v>215.31</v>
      </c>
      <c r="T1431" s="19">
        <v>40</v>
      </c>
      <c r="U1431" s="19">
        <f t="shared" si="347"/>
        <v>-10</v>
      </c>
      <c r="V1431" s="22">
        <f t="shared" si="348"/>
        <v>-120</v>
      </c>
      <c r="W1431" s="5">
        <f t="shared" si="350"/>
        <v>443</v>
      </c>
      <c r="X1431" s="21">
        <f t="shared" si="351"/>
        <v>0.48602708803611738</v>
      </c>
      <c r="Y1431" s="21">
        <f t="shared" si="352"/>
        <v>5.8323250564334082</v>
      </c>
      <c r="Z1431" s="21">
        <f t="shared" si="353"/>
        <v>209.4776749435666</v>
      </c>
      <c r="AA1431" s="21">
        <f t="shared" si="354"/>
        <v>-1.1523250564333978</v>
      </c>
      <c r="AC1431" s="5">
        <v>5.8323250564334082</v>
      </c>
      <c r="AD1431" s="5">
        <v>0</v>
      </c>
      <c r="AE1431" s="5">
        <f t="shared" si="349"/>
        <v>5.8323250564334082</v>
      </c>
    </row>
    <row r="1432" spans="1:31" ht="12.75" customHeight="1" x14ac:dyDescent="0.35">
      <c r="A1432" s="17" t="s">
        <v>3281</v>
      </c>
      <c r="B1432" s="17" t="s">
        <v>2151</v>
      </c>
      <c r="C1432" s="17" t="s">
        <v>3157</v>
      </c>
      <c r="D1432" s="18">
        <v>43466</v>
      </c>
      <c r="E1432" s="17" t="s">
        <v>118</v>
      </c>
      <c r="F1432" s="19">
        <v>50</v>
      </c>
      <c r="G1432" s="17">
        <v>46</v>
      </c>
      <c r="H1432" s="17">
        <v>4</v>
      </c>
      <c r="I1432" s="20">
        <f t="shared" si="342"/>
        <v>556</v>
      </c>
      <c r="J1432" s="21">
        <v>831.75</v>
      </c>
      <c r="K1432" s="18">
        <v>44804</v>
      </c>
      <c r="L1432" s="21">
        <v>61.01</v>
      </c>
      <c r="M1432" s="21">
        <v>770.74</v>
      </c>
      <c r="N1432" s="21">
        <v>11.09</v>
      </c>
      <c r="O1432" s="21">
        <f t="shared" si="343"/>
        <v>5.5449999999999999</v>
      </c>
      <c r="P1432" s="21">
        <f t="shared" si="344"/>
        <v>16.634999999999998</v>
      </c>
      <c r="Q1432" s="21">
        <f t="shared" si="345"/>
        <v>765.19500000000005</v>
      </c>
      <c r="S1432" s="21">
        <f t="shared" si="346"/>
        <v>781.83</v>
      </c>
      <c r="T1432" s="19">
        <v>40</v>
      </c>
      <c r="U1432" s="19">
        <f t="shared" si="347"/>
        <v>-10</v>
      </c>
      <c r="V1432" s="22">
        <f t="shared" si="348"/>
        <v>-120</v>
      </c>
      <c r="W1432" s="5">
        <f t="shared" si="350"/>
        <v>444</v>
      </c>
      <c r="X1432" s="21">
        <f t="shared" si="351"/>
        <v>1.7608783783783786</v>
      </c>
      <c r="Y1432" s="21">
        <f t="shared" si="352"/>
        <v>21.130540540540544</v>
      </c>
      <c r="Z1432" s="21">
        <f t="shared" si="353"/>
        <v>760.69945945945949</v>
      </c>
      <c r="AA1432" s="21">
        <f t="shared" si="354"/>
        <v>-4.49554054054056</v>
      </c>
      <c r="AC1432" s="5">
        <v>21.130540540540544</v>
      </c>
      <c r="AD1432" s="5">
        <v>0</v>
      </c>
      <c r="AE1432" s="5">
        <f t="shared" si="349"/>
        <v>21.130540540540544</v>
      </c>
    </row>
    <row r="1433" spans="1:31" ht="12.75" customHeight="1" x14ac:dyDescent="0.35">
      <c r="A1433" s="17" t="s">
        <v>3282</v>
      </c>
      <c r="B1433" s="17" t="s">
        <v>2151</v>
      </c>
      <c r="C1433" s="17" t="s">
        <v>3180</v>
      </c>
      <c r="D1433" s="18">
        <v>43466</v>
      </c>
      <c r="E1433" s="17" t="s">
        <v>118</v>
      </c>
      <c r="F1433" s="19">
        <v>50</v>
      </c>
      <c r="G1433" s="17">
        <v>46</v>
      </c>
      <c r="H1433" s="17">
        <v>4</v>
      </c>
      <c r="I1433" s="20">
        <f t="shared" si="342"/>
        <v>556</v>
      </c>
      <c r="J1433" s="21">
        <v>434.25</v>
      </c>
      <c r="K1433" s="18">
        <v>44804</v>
      </c>
      <c r="L1433" s="21">
        <v>31.86</v>
      </c>
      <c r="M1433" s="21">
        <v>402.39</v>
      </c>
      <c r="N1433" s="21">
        <v>5.79</v>
      </c>
      <c r="O1433" s="21">
        <f t="shared" si="343"/>
        <v>2.895</v>
      </c>
      <c r="P1433" s="21">
        <f t="shared" si="344"/>
        <v>8.6850000000000005</v>
      </c>
      <c r="Q1433" s="21">
        <f t="shared" si="345"/>
        <v>399.495</v>
      </c>
      <c r="S1433" s="21">
        <f t="shared" si="346"/>
        <v>408.18</v>
      </c>
      <c r="T1433" s="19">
        <v>40</v>
      </c>
      <c r="U1433" s="19">
        <f t="shared" si="347"/>
        <v>-10</v>
      </c>
      <c r="V1433" s="22">
        <f t="shared" si="348"/>
        <v>-120</v>
      </c>
      <c r="W1433" s="5">
        <f t="shared" si="350"/>
        <v>444</v>
      </c>
      <c r="X1433" s="21">
        <f t="shared" si="351"/>
        <v>0.91932432432432432</v>
      </c>
      <c r="Y1433" s="21">
        <f t="shared" si="352"/>
        <v>11.031891891891892</v>
      </c>
      <c r="Z1433" s="21">
        <f t="shared" si="353"/>
        <v>397.14810810810809</v>
      </c>
      <c r="AA1433" s="21">
        <f t="shared" si="354"/>
        <v>-2.3468918918919144</v>
      </c>
      <c r="AC1433" s="5">
        <v>11.031891891891892</v>
      </c>
      <c r="AD1433" s="5">
        <v>0</v>
      </c>
      <c r="AE1433" s="5">
        <f t="shared" si="349"/>
        <v>11.031891891891892</v>
      </c>
    </row>
    <row r="1434" spans="1:31" ht="12.75" customHeight="1" x14ac:dyDescent="0.35">
      <c r="A1434" s="17" t="s">
        <v>3283</v>
      </c>
      <c r="B1434" s="17" t="s">
        <v>2151</v>
      </c>
      <c r="C1434" s="17" t="s">
        <v>3284</v>
      </c>
      <c r="D1434" s="18">
        <v>43466</v>
      </c>
      <c r="E1434" s="17" t="s">
        <v>118</v>
      </c>
      <c r="F1434" s="19">
        <v>50</v>
      </c>
      <c r="G1434" s="17">
        <v>46</v>
      </c>
      <c r="H1434" s="17">
        <v>4</v>
      </c>
      <c r="I1434" s="20">
        <f t="shared" si="342"/>
        <v>556</v>
      </c>
      <c r="J1434" s="21">
        <v>422.67</v>
      </c>
      <c r="K1434" s="18">
        <v>44804</v>
      </c>
      <c r="L1434" s="21">
        <v>30.98</v>
      </c>
      <c r="M1434" s="21">
        <v>391.69</v>
      </c>
      <c r="N1434" s="21">
        <v>5.63</v>
      </c>
      <c r="O1434" s="21">
        <f t="shared" si="343"/>
        <v>2.8149999999999999</v>
      </c>
      <c r="P1434" s="21">
        <f t="shared" si="344"/>
        <v>8.4450000000000003</v>
      </c>
      <c r="Q1434" s="21">
        <f t="shared" si="345"/>
        <v>388.875</v>
      </c>
      <c r="S1434" s="21">
        <f t="shared" si="346"/>
        <v>397.32</v>
      </c>
      <c r="T1434" s="19">
        <v>40</v>
      </c>
      <c r="U1434" s="19">
        <f t="shared" si="347"/>
        <v>-10</v>
      </c>
      <c r="V1434" s="22">
        <f t="shared" si="348"/>
        <v>-120</v>
      </c>
      <c r="W1434" s="5">
        <f t="shared" si="350"/>
        <v>444</v>
      </c>
      <c r="X1434" s="21">
        <f t="shared" si="351"/>
        <v>0.89486486486486483</v>
      </c>
      <c r="Y1434" s="21">
        <f t="shared" si="352"/>
        <v>10.738378378378378</v>
      </c>
      <c r="Z1434" s="21">
        <f t="shared" si="353"/>
        <v>386.58162162162159</v>
      </c>
      <c r="AA1434" s="21">
        <f t="shared" si="354"/>
        <v>-2.2933783783784065</v>
      </c>
      <c r="AC1434" s="5">
        <v>10.738378378378378</v>
      </c>
      <c r="AD1434" s="5">
        <v>0</v>
      </c>
      <c r="AE1434" s="5">
        <f t="shared" si="349"/>
        <v>10.738378378378378</v>
      </c>
    </row>
    <row r="1435" spans="1:31" ht="12.75" customHeight="1" x14ac:dyDescent="0.35">
      <c r="A1435" s="17" t="s">
        <v>3285</v>
      </c>
      <c r="B1435" s="17" t="s">
        <v>2151</v>
      </c>
      <c r="C1435" s="17" t="s">
        <v>3171</v>
      </c>
      <c r="D1435" s="18">
        <v>43466</v>
      </c>
      <c r="E1435" s="17" t="s">
        <v>118</v>
      </c>
      <c r="F1435" s="19">
        <v>50</v>
      </c>
      <c r="G1435" s="17">
        <v>46</v>
      </c>
      <c r="H1435" s="17">
        <v>4</v>
      </c>
      <c r="I1435" s="20">
        <f t="shared" si="342"/>
        <v>556</v>
      </c>
      <c r="J1435" s="21">
        <v>3917.38</v>
      </c>
      <c r="K1435" s="18">
        <v>44804</v>
      </c>
      <c r="L1435" s="21">
        <v>287.27999999999997</v>
      </c>
      <c r="M1435" s="21">
        <v>3630.1</v>
      </c>
      <c r="N1435" s="21">
        <v>52.23</v>
      </c>
      <c r="O1435" s="21">
        <f t="shared" si="343"/>
        <v>26.114999999999998</v>
      </c>
      <c r="P1435" s="21">
        <f t="shared" si="344"/>
        <v>78.344999999999999</v>
      </c>
      <c r="Q1435" s="21">
        <f t="shared" si="345"/>
        <v>3603.9850000000001</v>
      </c>
      <c r="S1435" s="21">
        <f t="shared" si="346"/>
        <v>3682.33</v>
      </c>
      <c r="T1435" s="19">
        <v>40</v>
      </c>
      <c r="U1435" s="19">
        <f t="shared" si="347"/>
        <v>-10</v>
      </c>
      <c r="V1435" s="22">
        <f t="shared" si="348"/>
        <v>-120</v>
      </c>
      <c r="W1435" s="5">
        <f t="shared" si="350"/>
        <v>444</v>
      </c>
      <c r="X1435" s="21">
        <f t="shared" si="351"/>
        <v>8.293536036036036</v>
      </c>
      <c r="Y1435" s="21">
        <f t="shared" si="352"/>
        <v>99.522432432432424</v>
      </c>
      <c r="Z1435" s="21">
        <f t="shared" si="353"/>
        <v>3582.8075675675673</v>
      </c>
      <c r="AA1435" s="21">
        <f t="shared" si="354"/>
        <v>-21.177432432432852</v>
      </c>
      <c r="AC1435" s="5">
        <v>99.522432432432424</v>
      </c>
      <c r="AD1435" s="5">
        <v>0</v>
      </c>
      <c r="AE1435" s="5">
        <f t="shared" si="349"/>
        <v>99.522432432432424</v>
      </c>
    </row>
    <row r="1436" spans="1:31" ht="12.75" customHeight="1" x14ac:dyDescent="0.35">
      <c r="A1436" s="17" t="s">
        <v>3286</v>
      </c>
      <c r="B1436" s="17" t="s">
        <v>2151</v>
      </c>
      <c r="C1436" s="17" t="s">
        <v>3157</v>
      </c>
      <c r="D1436" s="18">
        <v>43497</v>
      </c>
      <c r="E1436" s="17" t="s">
        <v>118</v>
      </c>
      <c r="F1436" s="19">
        <v>50</v>
      </c>
      <c r="G1436" s="17">
        <v>46</v>
      </c>
      <c r="H1436" s="17">
        <v>5</v>
      </c>
      <c r="I1436" s="20">
        <f t="shared" si="342"/>
        <v>557</v>
      </c>
      <c r="J1436" s="21">
        <v>623.96</v>
      </c>
      <c r="K1436" s="18">
        <v>44804</v>
      </c>
      <c r="L1436" s="21">
        <v>44.72</v>
      </c>
      <c r="M1436" s="21">
        <v>579.24</v>
      </c>
      <c r="N1436" s="21">
        <v>8.32</v>
      </c>
      <c r="O1436" s="21">
        <f t="shared" si="343"/>
        <v>4.16</v>
      </c>
      <c r="P1436" s="21">
        <f t="shared" si="344"/>
        <v>12.48</v>
      </c>
      <c r="Q1436" s="21">
        <f t="shared" si="345"/>
        <v>575.08000000000004</v>
      </c>
      <c r="S1436" s="21">
        <f t="shared" si="346"/>
        <v>587.56000000000006</v>
      </c>
      <c r="T1436" s="19">
        <v>40</v>
      </c>
      <c r="U1436" s="19">
        <f t="shared" si="347"/>
        <v>-10</v>
      </c>
      <c r="V1436" s="22">
        <f t="shared" si="348"/>
        <v>-120</v>
      </c>
      <c r="W1436" s="5">
        <f t="shared" si="350"/>
        <v>445</v>
      </c>
      <c r="X1436" s="21">
        <f t="shared" si="351"/>
        <v>1.320359550561798</v>
      </c>
      <c r="Y1436" s="21">
        <f t="shared" si="352"/>
        <v>15.844314606741577</v>
      </c>
      <c r="Z1436" s="21">
        <f t="shared" si="353"/>
        <v>571.71568539325847</v>
      </c>
      <c r="AA1436" s="21">
        <f t="shared" si="354"/>
        <v>-3.3643146067415728</v>
      </c>
      <c r="AC1436" s="5">
        <v>15.844314606741577</v>
      </c>
      <c r="AD1436" s="5">
        <v>0</v>
      </c>
      <c r="AE1436" s="5">
        <f t="shared" si="349"/>
        <v>15.844314606741577</v>
      </c>
    </row>
    <row r="1437" spans="1:31" ht="12.75" customHeight="1" x14ac:dyDescent="0.35">
      <c r="A1437" s="17" t="s">
        <v>3287</v>
      </c>
      <c r="B1437" s="17" t="s">
        <v>2151</v>
      </c>
      <c r="C1437" s="17" t="s">
        <v>3157</v>
      </c>
      <c r="D1437" s="18">
        <v>43497</v>
      </c>
      <c r="E1437" s="17" t="s">
        <v>118</v>
      </c>
      <c r="F1437" s="19">
        <v>50</v>
      </c>
      <c r="G1437" s="17">
        <v>46</v>
      </c>
      <c r="H1437" s="17">
        <v>5</v>
      </c>
      <c r="I1437" s="20">
        <f t="shared" si="342"/>
        <v>557</v>
      </c>
      <c r="J1437" s="21">
        <v>492.75</v>
      </c>
      <c r="K1437" s="18">
        <v>44804</v>
      </c>
      <c r="L1437" s="21">
        <v>37.51</v>
      </c>
      <c r="M1437" s="21">
        <v>455.24</v>
      </c>
      <c r="N1437" s="21">
        <v>6.57</v>
      </c>
      <c r="O1437" s="21">
        <f t="shared" si="343"/>
        <v>3.2850000000000001</v>
      </c>
      <c r="P1437" s="21">
        <f t="shared" si="344"/>
        <v>9.8550000000000004</v>
      </c>
      <c r="Q1437" s="21">
        <f t="shared" si="345"/>
        <v>451.95499999999998</v>
      </c>
      <c r="S1437" s="21">
        <f t="shared" si="346"/>
        <v>461.81</v>
      </c>
      <c r="T1437" s="19">
        <v>40</v>
      </c>
      <c r="U1437" s="19">
        <f t="shared" si="347"/>
        <v>-10</v>
      </c>
      <c r="V1437" s="22">
        <f t="shared" si="348"/>
        <v>-120</v>
      </c>
      <c r="W1437" s="5">
        <f t="shared" si="350"/>
        <v>445</v>
      </c>
      <c r="X1437" s="21">
        <f t="shared" si="351"/>
        <v>1.0377752808988765</v>
      </c>
      <c r="Y1437" s="21">
        <f t="shared" si="352"/>
        <v>12.453303370786518</v>
      </c>
      <c r="Z1437" s="21">
        <f t="shared" si="353"/>
        <v>449.3566966292135</v>
      </c>
      <c r="AA1437" s="21">
        <f t="shared" si="354"/>
        <v>-2.598303370786482</v>
      </c>
      <c r="AC1437" s="5">
        <v>12.453303370786518</v>
      </c>
      <c r="AD1437" s="5">
        <v>0</v>
      </c>
      <c r="AE1437" s="5">
        <f t="shared" si="349"/>
        <v>12.453303370786518</v>
      </c>
    </row>
    <row r="1438" spans="1:31" ht="12.75" customHeight="1" x14ac:dyDescent="0.35">
      <c r="A1438" s="17" t="s">
        <v>3288</v>
      </c>
      <c r="B1438" s="17" t="s">
        <v>2151</v>
      </c>
      <c r="C1438" s="17" t="s">
        <v>3289</v>
      </c>
      <c r="D1438" s="18">
        <v>43556</v>
      </c>
      <c r="E1438" s="17" t="s">
        <v>118</v>
      </c>
      <c r="F1438" s="19">
        <v>50</v>
      </c>
      <c r="G1438" s="17">
        <v>46</v>
      </c>
      <c r="H1438" s="17">
        <v>7</v>
      </c>
      <c r="I1438" s="20">
        <f t="shared" si="342"/>
        <v>559</v>
      </c>
      <c r="J1438" s="21">
        <v>9631.84</v>
      </c>
      <c r="K1438" s="18">
        <v>44804</v>
      </c>
      <c r="L1438" s="21">
        <v>658.18</v>
      </c>
      <c r="M1438" s="21">
        <v>8973.66</v>
      </c>
      <c r="N1438" s="21">
        <v>128.41999999999999</v>
      </c>
      <c r="O1438" s="21">
        <f t="shared" si="343"/>
        <v>64.209999999999994</v>
      </c>
      <c r="P1438" s="21">
        <f t="shared" si="344"/>
        <v>192.63</v>
      </c>
      <c r="Q1438" s="21">
        <f t="shared" si="345"/>
        <v>8909.4500000000007</v>
      </c>
      <c r="S1438" s="21">
        <f t="shared" si="346"/>
        <v>9102.08</v>
      </c>
      <c r="T1438" s="19">
        <v>40</v>
      </c>
      <c r="U1438" s="19">
        <f t="shared" si="347"/>
        <v>-10</v>
      </c>
      <c r="V1438" s="22">
        <f t="shared" si="348"/>
        <v>-120</v>
      </c>
      <c r="W1438" s="5">
        <f t="shared" si="350"/>
        <v>447</v>
      </c>
      <c r="X1438" s="21">
        <f t="shared" si="351"/>
        <v>20.362595078299776</v>
      </c>
      <c r="Y1438" s="21">
        <f t="shared" si="352"/>
        <v>244.35114093959731</v>
      </c>
      <c r="Z1438" s="21">
        <f t="shared" si="353"/>
        <v>8857.7288590604021</v>
      </c>
      <c r="AA1438" s="21">
        <f t="shared" si="354"/>
        <v>-51.721140939598627</v>
      </c>
      <c r="AC1438" s="5">
        <v>244.35114093959731</v>
      </c>
      <c r="AD1438" s="5">
        <v>0</v>
      </c>
      <c r="AE1438" s="5">
        <f t="shared" si="349"/>
        <v>244.35114093959731</v>
      </c>
    </row>
    <row r="1439" spans="1:31" ht="12.75" customHeight="1" x14ac:dyDescent="0.35">
      <c r="A1439" s="17" t="s">
        <v>3290</v>
      </c>
      <c r="B1439" s="17" t="s">
        <v>2151</v>
      </c>
      <c r="C1439" s="17" t="s">
        <v>3171</v>
      </c>
      <c r="D1439" s="18">
        <v>43556</v>
      </c>
      <c r="E1439" s="17" t="s">
        <v>118</v>
      </c>
      <c r="F1439" s="19">
        <v>50</v>
      </c>
      <c r="G1439" s="17">
        <v>46</v>
      </c>
      <c r="H1439" s="17">
        <v>7</v>
      </c>
      <c r="I1439" s="20">
        <f t="shared" si="342"/>
        <v>559</v>
      </c>
      <c r="J1439" s="21">
        <v>2082.7600000000002</v>
      </c>
      <c r="K1439" s="18">
        <v>44804</v>
      </c>
      <c r="L1439" s="21">
        <v>142.33000000000001</v>
      </c>
      <c r="M1439" s="21">
        <v>1940.43</v>
      </c>
      <c r="N1439" s="21">
        <v>27.77</v>
      </c>
      <c r="O1439" s="21">
        <f t="shared" si="343"/>
        <v>13.885</v>
      </c>
      <c r="P1439" s="21">
        <f t="shared" si="344"/>
        <v>41.655000000000001</v>
      </c>
      <c r="Q1439" s="21">
        <f t="shared" si="345"/>
        <v>1926.5450000000001</v>
      </c>
      <c r="S1439" s="21">
        <f t="shared" si="346"/>
        <v>1968.2</v>
      </c>
      <c r="T1439" s="19">
        <v>40</v>
      </c>
      <c r="U1439" s="19">
        <f t="shared" si="347"/>
        <v>-10</v>
      </c>
      <c r="V1439" s="22">
        <f t="shared" si="348"/>
        <v>-120</v>
      </c>
      <c r="W1439" s="5">
        <f t="shared" si="350"/>
        <v>447</v>
      </c>
      <c r="X1439" s="21">
        <f t="shared" si="351"/>
        <v>4.4031319910514544</v>
      </c>
      <c r="Y1439" s="21">
        <f t="shared" si="352"/>
        <v>52.837583892617452</v>
      </c>
      <c r="Z1439" s="21">
        <f t="shared" si="353"/>
        <v>1915.3624161073826</v>
      </c>
      <c r="AA1439" s="21">
        <f t="shared" si="354"/>
        <v>-11.182583892617458</v>
      </c>
      <c r="AC1439" s="5">
        <v>52.837583892617452</v>
      </c>
      <c r="AD1439" s="5">
        <v>0</v>
      </c>
      <c r="AE1439" s="5">
        <f t="shared" si="349"/>
        <v>52.837583892617452</v>
      </c>
    </row>
    <row r="1440" spans="1:31" ht="12.75" customHeight="1" x14ac:dyDescent="0.35">
      <c r="A1440" s="17" t="s">
        <v>3291</v>
      </c>
      <c r="B1440" s="17" t="s">
        <v>2151</v>
      </c>
      <c r="C1440" s="17" t="s">
        <v>3157</v>
      </c>
      <c r="D1440" s="18">
        <v>43556</v>
      </c>
      <c r="E1440" s="17" t="s">
        <v>118</v>
      </c>
      <c r="F1440" s="19">
        <v>50</v>
      </c>
      <c r="G1440" s="17">
        <v>46</v>
      </c>
      <c r="H1440" s="17">
        <v>7</v>
      </c>
      <c r="I1440" s="20">
        <f t="shared" si="342"/>
        <v>559</v>
      </c>
      <c r="J1440" s="21">
        <v>585.29999999999995</v>
      </c>
      <c r="K1440" s="18">
        <v>44804</v>
      </c>
      <c r="L1440" s="21">
        <v>40</v>
      </c>
      <c r="M1440" s="21">
        <v>545.29999999999995</v>
      </c>
      <c r="N1440" s="21">
        <v>7.8</v>
      </c>
      <c r="O1440" s="21">
        <f t="shared" si="343"/>
        <v>3.9</v>
      </c>
      <c r="P1440" s="21">
        <f t="shared" si="344"/>
        <v>11.7</v>
      </c>
      <c r="Q1440" s="21">
        <f t="shared" si="345"/>
        <v>541.4</v>
      </c>
      <c r="S1440" s="21">
        <f t="shared" si="346"/>
        <v>553.09999999999991</v>
      </c>
      <c r="T1440" s="19">
        <v>40</v>
      </c>
      <c r="U1440" s="19">
        <f t="shared" si="347"/>
        <v>-10</v>
      </c>
      <c r="V1440" s="22">
        <f t="shared" si="348"/>
        <v>-120</v>
      </c>
      <c r="W1440" s="5">
        <f t="shared" si="350"/>
        <v>447</v>
      </c>
      <c r="X1440" s="21">
        <f t="shared" si="351"/>
        <v>1.237360178970917</v>
      </c>
      <c r="Y1440" s="21">
        <f t="shared" si="352"/>
        <v>14.848322147651004</v>
      </c>
      <c r="Z1440" s="21">
        <f t="shared" si="353"/>
        <v>538.25167785234885</v>
      </c>
      <c r="AA1440" s="21">
        <f t="shared" si="354"/>
        <v>-3.1483221476511289</v>
      </c>
      <c r="AC1440" s="5">
        <v>14.848322147651004</v>
      </c>
      <c r="AD1440" s="5">
        <v>0</v>
      </c>
      <c r="AE1440" s="5">
        <f t="shared" si="349"/>
        <v>14.848322147651004</v>
      </c>
    </row>
    <row r="1441" spans="1:31" ht="12.75" customHeight="1" x14ac:dyDescent="0.35">
      <c r="A1441" s="17" t="s">
        <v>3292</v>
      </c>
      <c r="B1441" s="17" t="s">
        <v>2151</v>
      </c>
      <c r="C1441" s="17" t="s">
        <v>3157</v>
      </c>
      <c r="D1441" s="18">
        <v>43586</v>
      </c>
      <c r="E1441" s="17" t="s">
        <v>118</v>
      </c>
      <c r="F1441" s="19">
        <v>50</v>
      </c>
      <c r="G1441" s="17">
        <v>46</v>
      </c>
      <c r="H1441" s="17">
        <v>8</v>
      </c>
      <c r="I1441" s="20">
        <f t="shared" si="342"/>
        <v>560</v>
      </c>
      <c r="J1441" s="21">
        <v>1261.1099999999999</v>
      </c>
      <c r="K1441" s="18">
        <v>44804</v>
      </c>
      <c r="L1441" s="21">
        <v>84.07</v>
      </c>
      <c r="M1441" s="21">
        <v>1177.04</v>
      </c>
      <c r="N1441" s="21">
        <v>16.809999999999999</v>
      </c>
      <c r="O1441" s="21">
        <f t="shared" si="343"/>
        <v>8.4049999999999994</v>
      </c>
      <c r="P1441" s="21">
        <f t="shared" si="344"/>
        <v>25.214999999999996</v>
      </c>
      <c r="Q1441" s="21">
        <f t="shared" si="345"/>
        <v>1168.635</v>
      </c>
      <c r="S1441" s="21">
        <f t="shared" si="346"/>
        <v>1193.8499999999999</v>
      </c>
      <c r="T1441" s="19">
        <v>40</v>
      </c>
      <c r="U1441" s="19">
        <f t="shared" si="347"/>
        <v>-10</v>
      </c>
      <c r="V1441" s="22">
        <f t="shared" si="348"/>
        <v>-120</v>
      </c>
      <c r="W1441" s="5">
        <f t="shared" si="350"/>
        <v>448</v>
      </c>
      <c r="X1441" s="21">
        <f t="shared" si="351"/>
        <v>2.6648437499999997</v>
      </c>
      <c r="Y1441" s="21">
        <f t="shared" si="352"/>
        <v>31.978124999999999</v>
      </c>
      <c r="Z1441" s="21">
        <f t="shared" si="353"/>
        <v>1161.8718749999998</v>
      </c>
      <c r="AA1441" s="21">
        <f t="shared" si="354"/>
        <v>-6.7631250000001728</v>
      </c>
      <c r="AC1441" s="5">
        <v>31.978124999999999</v>
      </c>
      <c r="AD1441" s="5">
        <v>0</v>
      </c>
      <c r="AE1441" s="5">
        <f t="shared" si="349"/>
        <v>31.978124999999999</v>
      </c>
    </row>
    <row r="1442" spans="1:31" ht="12.75" customHeight="1" x14ac:dyDescent="0.35">
      <c r="A1442" s="17" t="s">
        <v>3293</v>
      </c>
      <c r="B1442" s="17" t="s">
        <v>2151</v>
      </c>
      <c r="C1442" s="17" t="s">
        <v>3180</v>
      </c>
      <c r="D1442" s="18">
        <v>43586</v>
      </c>
      <c r="E1442" s="17" t="s">
        <v>118</v>
      </c>
      <c r="F1442" s="19">
        <v>50</v>
      </c>
      <c r="G1442" s="17">
        <v>46</v>
      </c>
      <c r="H1442" s="17">
        <v>8</v>
      </c>
      <c r="I1442" s="20">
        <f t="shared" si="342"/>
        <v>560</v>
      </c>
      <c r="J1442" s="21">
        <v>394.51</v>
      </c>
      <c r="K1442" s="18">
        <v>44804</v>
      </c>
      <c r="L1442" s="21">
        <v>26.3</v>
      </c>
      <c r="M1442" s="21">
        <v>368.21</v>
      </c>
      <c r="N1442" s="21">
        <v>5.26</v>
      </c>
      <c r="O1442" s="21">
        <f t="shared" si="343"/>
        <v>2.63</v>
      </c>
      <c r="P1442" s="21">
        <f t="shared" si="344"/>
        <v>7.89</v>
      </c>
      <c r="Q1442" s="21">
        <f t="shared" si="345"/>
        <v>365.58</v>
      </c>
      <c r="S1442" s="21">
        <f t="shared" si="346"/>
        <v>373.46999999999997</v>
      </c>
      <c r="T1442" s="19">
        <v>40</v>
      </c>
      <c r="U1442" s="19">
        <f t="shared" si="347"/>
        <v>-10</v>
      </c>
      <c r="V1442" s="22">
        <f t="shared" si="348"/>
        <v>-120</v>
      </c>
      <c r="W1442" s="5">
        <f t="shared" si="350"/>
        <v>448</v>
      </c>
      <c r="X1442" s="21">
        <f t="shared" si="351"/>
        <v>0.83363839285714281</v>
      </c>
      <c r="Y1442" s="21">
        <f t="shared" si="352"/>
        <v>10.003660714285713</v>
      </c>
      <c r="Z1442" s="21">
        <f t="shared" si="353"/>
        <v>363.46633928571424</v>
      </c>
      <c r="AA1442" s="21">
        <f t="shared" si="354"/>
        <v>-2.1136607142857429</v>
      </c>
      <c r="AC1442" s="5">
        <v>10.003660714285713</v>
      </c>
      <c r="AD1442" s="5">
        <v>0</v>
      </c>
      <c r="AE1442" s="5">
        <f t="shared" si="349"/>
        <v>10.003660714285713</v>
      </c>
    </row>
    <row r="1443" spans="1:31" ht="12.75" customHeight="1" x14ac:dyDescent="0.35">
      <c r="A1443" s="17" t="s">
        <v>3294</v>
      </c>
      <c r="B1443" s="17" t="s">
        <v>2151</v>
      </c>
      <c r="C1443" s="17" t="s">
        <v>3157</v>
      </c>
      <c r="D1443" s="18">
        <v>43617</v>
      </c>
      <c r="E1443" s="17" t="s">
        <v>118</v>
      </c>
      <c r="F1443" s="19">
        <v>50</v>
      </c>
      <c r="G1443" s="17">
        <v>46</v>
      </c>
      <c r="H1443" s="17">
        <v>9</v>
      </c>
      <c r="I1443" s="20">
        <f t="shared" si="342"/>
        <v>561</v>
      </c>
      <c r="J1443" s="21">
        <v>1236.45</v>
      </c>
      <c r="K1443" s="18">
        <v>44804</v>
      </c>
      <c r="L1443" s="21">
        <v>80.37</v>
      </c>
      <c r="M1443" s="21">
        <v>1156.08</v>
      </c>
      <c r="N1443" s="21">
        <v>16.48</v>
      </c>
      <c r="O1443" s="21">
        <f t="shared" si="343"/>
        <v>8.24</v>
      </c>
      <c r="P1443" s="21">
        <f t="shared" si="344"/>
        <v>24.72</v>
      </c>
      <c r="Q1443" s="21">
        <f t="shared" si="345"/>
        <v>1147.8399999999999</v>
      </c>
      <c r="S1443" s="21">
        <f t="shared" si="346"/>
        <v>1172.56</v>
      </c>
      <c r="T1443" s="19">
        <v>40</v>
      </c>
      <c r="U1443" s="19">
        <f t="shared" si="347"/>
        <v>-10</v>
      </c>
      <c r="V1443" s="22">
        <f t="shared" si="348"/>
        <v>-120</v>
      </c>
      <c r="W1443" s="5">
        <f t="shared" si="350"/>
        <v>449</v>
      </c>
      <c r="X1443" s="21">
        <f t="shared" si="351"/>
        <v>2.6114922048997773</v>
      </c>
      <c r="Y1443" s="21">
        <f t="shared" si="352"/>
        <v>31.337906458797328</v>
      </c>
      <c r="Z1443" s="21">
        <f t="shared" si="353"/>
        <v>1141.2220935412026</v>
      </c>
      <c r="AA1443" s="21">
        <f t="shared" si="354"/>
        <v>-6.6179064587972789</v>
      </c>
      <c r="AC1443" s="5">
        <v>31.337906458797328</v>
      </c>
      <c r="AD1443" s="5">
        <v>0</v>
      </c>
      <c r="AE1443" s="5">
        <f t="shared" si="349"/>
        <v>31.337906458797328</v>
      </c>
    </row>
    <row r="1444" spans="1:31" ht="12.75" customHeight="1" x14ac:dyDescent="0.35">
      <c r="A1444" s="17" t="s">
        <v>3295</v>
      </c>
      <c r="B1444" s="17" t="s">
        <v>2151</v>
      </c>
      <c r="C1444" s="17" t="s">
        <v>3196</v>
      </c>
      <c r="D1444" s="18">
        <v>43617</v>
      </c>
      <c r="E1444" s="17" t="s">
        <v>118</v>
      </c>
      <c r="F1444" s="19">
        <v>50</v>
      </c>
      <c r="G1444" s="17">
        <v>46</v>
      </c>
      <c r="H1444" s="17">
        <v>9</v>
      </c>
      <c r="I1444" s="20">
        <f t="shared" si="342"/>
        <v>561</v>
      </c>
      <c r="J1444" s="21">
        <v>3932.86</v>
      </c>
      <c r="K1444" s="18">
        <v>44804</v>
      </c>
      <c r="L1444" s="21">
        <v>255.64</v>
      </c>
      <c r="M1444" s="21">
        <v>3677.22</v>
      </c>
      <c r="N1444" s="21">
        <v>52.44</v>
      </c>
      <c r="O1444" s="21">
        <f t="shared" si="343"/>
        <v>26.22</v>
      </c>
      <c r="P1444" s="21">
        <f t="shared" si="344"/>
        <v>78.66</v>
      </c>
      <c r="Q1444" s="21">
        <f t="shared" si="345"/>
        <v>3651</v>
      </c>
      <c r="S1444" s="21">
        <f t="shared" si="346"/>
        <v>3729.66</v>
      </c>
      <c r="T1444" s="19">
        <v>40</v>
      </c>
      <c r="U1444" s="19">
        <f t="shared" si="347"/>
        <v>-10</v>
      </c>
      <c r="V1444" s="22">
        <f t="shared" si="348"/>
        <v>-120</v>
      </c>
      <c r="W1444" s="5">
        <f t="shared" si="350"/>
        <v>449</v>
      </c>
      <c r="X1444" s="21">
        <f t="shared" si="351"/>
        <v>8.306592427616927</v>
      </c>
      <c r="Y1444" s="21">
        <f t="shared" si="352"/>
        <v>99.679109131403123</v>
      </c>
      <c r="Z1444" s="21">
        <f t="shared" si="353"/>
        <v>3629.9808908685968</v>
      </c>
      <c r="AA1444" s="21">
        <f t="shared" si="354"/>
        <v>-21.019109131403184</v>
      </c>
      <c r="AC1444" s="5">
        <v>99.679109131403123</v>
      </c>
      <c r="AD1444" s="5">
        <v>0</v>
      </c>
      <c r="AE1444" s="5">
        <f t="shared" si="349"/>
        <v>99.679109131403123</v>
      </c>
    </row>
    <row r="1445" spans="1:31" ht="12.75" customHeight="1" x14ac:dyDescent="0.35">
      <c r="A1445" s="17" t="s">
        <v>3296</v>
      </c>
      <c r="B1445" s="17" t="s">
        <v>2151</v>
      </c>
      <c r="C1445" s="17" t="s">
        <v>3297</v>
      </c>
      <c r="D1445" s="18">
        <v>43647</v>
      </c>
      <c r="E1445" s="17" t="s">
        <v>118</v>
      </c>
      <c r="F1445" s="19">
        <v>50</v>
      </c>
      <c r="G1445" s="17">
        <v>46</v>
      </c>
      <c r="H1445" s="17">
        <v>10</v>
      </c>
      <c r="I1445" s="20">
        <f t="shared" si="342"/>
        <v>562</v>
      </c>
      <c r="J1445" s="21">
        <v>283.82</v>
      </c>
      <c r="K1445" s="18">
        <v>44804</v>
      </c>
      <c r="L1445" s="21">
        <v>17.98</v>
      </c>
      <c r="M1445" s="21">
        <v>265.83999999999997</v>
      </c>
      <c r="N1445" s="21">
        <v>3.78</v>
      </c>
      <c r="O1445" s="21">
        <f t="shared" si="343"/>
        <v>1.89</v>
      </c>
      <c r="P1445" s="21">
        <f t="shared" si="344"/>
        <v>5.67</v>
      </c>
      <c r="Q1445" s="21">
        <f t="shared" si="345"/>
        <v>263.95</v>
      </c>
      <c r="S1445" s="21">
        <f t="shared" si="346"/>
        <v>269.61999999999995</v>
      </c>
      <c r="T1445" s="19">
        <v>40</v>
      </c>
      <c r="U1445" s="19">
        <f t="shared" si="347"/>
        <v>-10</v>
      </c>
      <c r="V1445" s="22">
        <f t="shared" si="348"/>
        <v>-120</v>
      </c>
      <c r="W1445" s="5">
        <f t="shared" si="350"/>
        <v>450</v>
      </c>
      <c r="X1445" s="21">
        <f t="shared" si="351"/>
        <v>0.59915555555555544</v>
      </c>
      <c r="Y1445" s="21">
        <f t="shared" si="352"/>
        <v>7.1898666666666653</v>
      </c>
      <c r="Z1445" s="21">
        <f t="shared" si="353"/>
        <v>262.43013333333329</v>
      </c>
      <c r="AA1445" s="21">
        <f t="shared" si="354"/>
        <v>-1.5198666666667009</v>
      </c>
      <c r="AC1445" s="5">
        <v>7.1898666666666653</v>
      </c>
      <c r="AD1445" s="5">
        <v>0</v>
      </c>
      <c r="AE1445" s="5">
        <f t="shared" si="349"/>
        <v>7.1898666666666653</v>
      </c>
    </row>
    <row r="1446" spans="1:31" ht="12.75" customHeight="1" x14ac:dyDescent="0.35">
      <c r="A1446" s="17" t="s">
        <v>3298</v>
      </c>
      <c r="B1446" s="17" t="s">
        <v>2151</v>
      </c>
      <c r="C1446" s="17" t="s">
        <v>3157</v>
      </c>
      <c r="D1446" s="18">
        <v>43647</v>
      </c>
      <c r="E1446" s="17" t="s">
        <v>118</v>
      </c>
      <c r="F1446" s="19">
        <v>50</v>
      </c>
      <c r="G1446" s="17">
        <v>46</v>
      </c>
      <c r="H1446" s="17">
        <v>10</v>
      </c>
      <c r="I1446" s="20">
        <f t="shared" si="342"/>
        <v>562</v>
      </c>
      <c r="J1446" s="21">
        <v>1855.33</v>
      </c>
      <c r="K1446" s="18">
        <v>44804</v>
      </c>
      <c r="L1446" s="21">
        <v>117.51</v>
      </c>
      <c r="M1446" s="21">
        <v>1737.82</v>
      </c>
      <c r="N1446" s="21">
        <v>24.74</v>
      </c>
      <c r="O1446" s="21">
        <f t="shared" si="343"/>
        <v>12.37</v>
      </c>
      <c r="P1446" s="21">
        <f t="shared" si="344"/>
        <v>37.11</v>
      </c>
      <c r="Q1446" s="21">
        <f t="shared" si="345"/>
        <v>1725.45</v>
      </c>
      <c r="S1446" s="21">
        <f t="shared" si="346"/>
        <v>1762.56</v>
      </c>
      <c r="T1446" s="19">
        <v>40</v>
      </c>
      <c r="U1446" s="19">
        <f t="shared" si="347"/>
        <v>-10</v>
      </c>
      <c r="V1446" s="22">
        <f t="shared" si="348"/>
        <v>-120</v>
      </c>
      <c r="W1446" s="5">
        <f t="shared" si="350"/>
        <v>450</v>
      </c>
      <c r="X1446" s="21">
        <f t="shared" si="351"/>
        <v>3.9167999999999998</v>
      </c>
      <c r="Y1446" s="21">
        <f t="shared" si="352"/>
        <v>47.001599999999996</v>
      </c>
      <c r="Z1446" s="21">
        <f t="shared" si="353"/>
        <v>1715.5583999999999</v>
      </c>
      <c r="AA1446" s="21">
        <f t="shared" si="354"/>
        <v>-9.8916000000001532</v>
      </c>
      <c r="AC1446" s="5">
        <v>47.001599999999996</v>
      </c>
      <c r="AD1446" s="5">
        <v>0</v>
      </c>
      <c r="AE1446" s="5">
        <f t="shared" si="349"/>
        <v>47.001599999999996</v>
      </c>
    </row>
    <row r="1447" spans="1:31" ht="12.75" customHeight="1" x14ac:dyDescent="0.35">
      <c r="A1447" s="17" t="s">
        <v>3299</v>
      </c>
      <c r="B1447" s="17" t="s">
        <v>2151</v>
      </c>
      <c r="C1447" s="17" t="s">
        <v>3300</v>
      </c>
      <c r="D1447" s="18">
        <v>43647</v>
      </c>
      <c r="E1447" s="17" t="s">
        <v>118</v>
      </c>
      <c r="F1447" s="19">
        <v>50</v>
      </c>
      <c r="G1447" s="17">
        <v>46</v>
      </c>
      <c r="H1447" s="17">
        <v>10</v>
      </c>
      <c r="I1447" s="20">
        <f t="shared" si="342"/>
        <v>562</v>
      </c>
      <c r="J1447" s="21">
        <v>728.68</v>
      </c>
      <c r="K1447" s="18">
        <v>44804</v>
      </c>
      <c r="L1447" s="21">
        <v>46.14</v>
      </c>
      <c r="M1447" s="21">
        <v>682.54</v>
      </c>
      <c r="N1447" s="21">
        <v>9.7100000000000009</v>
      </c>
      <c r="O1447" s="21">
        <f t="shared" si="343"/>
        <v>4.8550000000000004</v>
      </c>
      <c r="P1447" s="21">
        <f t="shared" si="344"/>
        <v>14.565000000000001</v>
      </c>
      <c r="Q1447" s="21">
        <f t="shared" si="345"/>
        <v>677.68499999999995</v>
      </c>
      <c r="S1447" s="21">
        <f t="shared" si="346"/>
        <v>692.25</v>
      </c>
      <c r="T1447" s="19">
        <v>40</v>
      </c>
      <c r="U1447" s="19">
        <f t="shared" si="347"/>
        <v>-10</v>
      </c>
      <c r="V1447" s="22">
        <f t="shared" si="348"/>
        <v>-120</v>
      </c>
      <c r="W1447" s="5">
        <f t="shared" si="350"/>
        <v>450</v>
      </c>
      <c r="X1447" s="21">
        <f t="shared" si="351"/>
        <v>1.5383333333333333</v>
      </c>
      <c r="Y1447" s="21">
        <f t="shared" si="352"/>
        <v>18.46</v>
      </c>
      <c r="Z1447" s="21">
        <f t="shared" si="353"/>
        <v>673.79</v>
      </c>
      <c r="AA1447" s="21">
        <f t="shared" si="354"/>
        <v>-3.8949999999999818</v>
      </c>
      <c r="AC1447" s="5">
        <v>18.46</v>
      </c>
      <c r="AD1447" s="5">
        <v>0</v>
      </c>
      <c r="AE1447" s="5">
        <f t="shared" si="349"/>
        <v>18.46</v>
      </c>
    </row>
    <row r="1448" spans="1:31" ht="12.75" customHeight="1" x14ac:dyDescent="0.35">
      <c r="A1448" s="17" t="s">
        <v>3301</v>
      </c>
      <c r="B1448" s="17" t="s">
        <v>2151</v>
      </c>
      <c r="C1448" s="17" t="s">
        <v>3157</v>
      </c>
      <c r="D1448" s="18">
        <v>43678</v>
      </c>
      <c r="E1448" s="17" t="s">
        <v>118</v>
      </c>
      <c r="F1448" s="19">
        <v>50</v>
      </c>
      <c r="G1448" s="17">
        <v>46</v>
      </c>
      <c r="H1448" s="17">
        <v>11</v>
      </c>
      <c r="I1448" s="20">
        <f t="shared" si="342"/>
        <v>563</v>
      </c>
      <c r="J1448" s="21">
        <v>1152.26</v>
      </c>
      <c r="K1448" s="18">
        <v>44804</v>
      </c>
      <c r="L1448" s="21">
        <v>71.06</v>
      </c>
      <c r="M1448" s="21">
        <v>1081.2</v>
      </c>
      <c r="N1448" s="21">
        <v>15.36</v>
      </c>
      <c r="O1448" s="21">
        <f t="shared" si="343"/>
        <v>7.68</v>
      </c>
      <c r="P1448" s="21">
        <f t="shared" si="344"/>
        <v>23.04</v>
      </c>
      <c r="Q1448" s="21">
        <f t="shared" si="345"/>
        <v>1073.52</v>
      </c>
      <c r="S1448" s="21">
        <f t="shared" si="346"/>
        <v>1096.56</v>
      </c>
      <c r="T1448" s="19">
        <v>40</v>
      </c>
      <c r="U1448" s="19">
        <f t="shared" si="347"/>
        <v>-10</v>
      </c>
      <c r="V1448" s="22">
        <f t="shared" si="348"/>
        <v>-120</v>
      </c>
      <c r="W1448" s="5">
        <f t="shared" si="350"/>
        <v>451</v>
      </c>
      <c r="X1448" s="21">
        <f t="shared" si="351"/>
        <v>2.4313968957871395</v>
      </c>
      <c r="Y1448" s="21">
        <f t="shared" si="352"/>
        <v>29.176762749445672</v>
      </c>
      <c r="Z1448" s="21">
        <f t="shared" si="353"/>
        <v>1067.3832372505542</v>
      </c>
      <c r="AA1448" s="21">
        <f t="shared" si="354"/>
        <v>-6.1367627494457793</v>
      </c>
      <c r="AC1448" s="5">
        <v>29.176762749445672</v>
      </c>
      <c r="AD1448" s="5">
        <v>0</v>
      </c>
      <c r="AE1448" s="5">
        <f t="shared" si="349"/>
        <v>29.176762749445672</v>
      </c>
    </row>
    <row r="1449" spans="1:31" ht="12.75" customHeight="1" x14ac:dyDescent="0.35">
      <c r="A1449" s="17" t="s">
        <v>3302</v>
      </c>
      <c r="B1449" s="17" t="s">
        <v>2151</v>
      </c>
      <c r="C1449" s="17" t="s">
        <v>3157</v>
      </c>
      <c r="D1449" s="18">
        <v>43709</v>
      </c>
      <c r="E1449" s="17" t="s">
        <v>118</v>
      </c>
      <c r="F1449" s="19">
        <v>50</v>
      </c>
      <c r="G1449" s="17">
        <v>47</v>
      </c>
      <c r="H1449" s="17">
        <v>0</v>
      </c>
      <c r="I1449" s="20">
        <f t="shared" si="342"/>
        <v>564</v>
      </c>
      <c r="J1449" s="21">
        <v>2048.35</v>
      </c>
      <c r="K1449" s="18">
        <v>44804</v>
      </c>
      <c r="L1449" s="21">
        <v>122.91</v>
      </c>
      <c r="M1449" s="21">
        <v>1925.44</v>
      </c>
      <c r="N1449" s="21">
        <v>27.31</v>
      </c>
      <c r="O1449" s="21">
        <f t="shared" si="343"/>
        <v>13.654999999999999</v>
      </c>
      <c r="P1449" s="21">
        <f t="shared" si="344"/>
        <v>40.964999999999996</v>
      </c>
      <c r="Q1449" s="21">
        <f t="shared" si="345"/>
        <v>1911.7850000000001</v>
      </c>
      <c r="S1449" s="21">
        <f t="shared" si="346"/>
        <v>1952.75</v>
      </c>
      <c r="T1449" s="19">
        <v>40</v>
      </c>
      <c r="U1449" s="19">
        <f t="shared" si="347"/>
        <v>-10</v>
      </c>
      <c r="V1449" s="22">
        <f t="shared" si="348"/>
        <v>-120</v>
      </c>
      <c r="W1449" s="5">
        <f t="shared" si="350"/>
        <v>452</v>
      </c>
      <c r="X1449" s="21">
        <f t="shared" si="351"/>
        <v>4.3202433628318584</v>
      </c>
      <c r="Y1449" s="21">
        <f t="shared" si="352"/>
        <v>51.842920353982301</v>
      </c>
      <c r="Z1449" s="21">
        <f t="shared" si="353"/>
        <v>1900.9070796460178</v>
      </c>
      <c r="AA1449" s="21">
        <f t="shared" si="354"/>
        <v>-10.87792035398229</v>
      </c>
      <c r="AC1449" s="5">
        <v>51.842920353982301</v>
      </c>
      <c r="AD1449" s="5">
        <v>0</v>
      </c>
      <c r="AE1449" s="5">
        <f t="shared" si="349"/>
        <v>51.842920353982301</v>
      </c>
    </row>
    <row r="1450" spans="1:31" ht="12.75" customHeight="1" x14ac:dyDescent="0.35">
      <c r="A1450" s="17" t="s">
        <v>3303</v>
      </c>
      <c r="B1450" s="17" t="s">
        <v>2151</v>
      </c>
      <c r="C1450" s="17" t="s">
        <v>3157</v>
      </c>
      <c r="D1450" s="18">
        <v>43739</v>
      </c>
      <c r="E1450" s="17" t="s">
        <v>118</v>
      </c>
      <c r="F1450" s="19">
        <v>50</v>
      </c>
      <c r="G1450" s="17">
        <v>47</v>
      </c>
      <c r="H1450" s="17">
        <v>1</v>
      </c>
      <c r="I1450" s="20">
        <f t="shared" si="342"/>
        <v>565</v>
      </c>
      <c r="J1450" s="21">
        <v>264.23</v>
      </c>
      <c r="K1450" s="18">
        <v>44804</v>
      </c>
      <c r="L1450" s="21">
        <v>15.42</v>
      </c>
      <c r="M1450" s="21">
        <v>248.81</v>
      </c>
      <c r="N1450" s="21">
        <v>3.52</v>
      </c>
      <c r="O1450" s="21">
        <f t="shared" si="343"/>
        <v>1.76</v>
      </c>
      <c r="P1450" s="21">
        <f t="shared" si="344"/>
        <v>5.28</v>
      </c>
      <c r="Q1450" s="21">
        <f t="shared" si="345"/>
        <v>247.05</v>
      </c>
      <c r="S1450" s="21">
        <f t="shared" si="346"/>
        <v>252.33</v>
      </c>
      <c r="T1450" s="19">
        <v>40</v>
      </c>
      <c r="U1450" s="19">
        <f t="shared" si="347"/>
        <v>-10</v>
      </c>
      <c r="V1450" s="22">
        <f t="shared" si="348"/>
        <v>-120</v>
      </c>
      <c r="W1450" s="5">
        <f t="shared" si="350"/>
        <v>453</v>
      </c>
      <c r="X1450" s="21">
        <f t="shared" si="351"/>
        <v>0.55701986754966892</v>
      </c>
      <c r="Y1450" s="21">
        <f t="shared" si="352"/>
        <v>6.6842384105960271</v>
      </c>
      <c r="Z1450" s="21">
        <f t="shared" si="353"/>
        <v>245.64576158940397</v>
      </c>
      <c r="AA1450" s="21">
        <f t="shared" si="354"/>
        <v>-1.4042384105960366</v>
      </c>
      <c r="AC1450" s="5">
        <v>6.6842384105960271</v>
      </c>
      <c r="AD1450" s="5">
        <v>0</v>
      </c>
      <c r="AE1450" s="5">
        <f t="shared" si="349"/>
        <v>6.6842384105960271</v>
      </c>
    </row>
    <row r="1451" spans="1:31" ht="12.75" customHeight="1" x14ac:dyDescent="0.35">
      <c r="A1451" s="17" t="s">
        <v>3304</v>
      </c>
      <c r="B1451" s="17" t="s">
        <v>2151</v>
      </c>
      <c r="C1451" s="17" t="s">
        <v>3157</v>
      </c>
      <c r="D1451" s="18">
        <v>43770</v>
      </c>
      <c r="E1451" s="17" t="s">
        <v>118</v>
      </c>
      <c r="F1451" s="19">
        <v>50</v>
      </c>
      <c r="G1451" s="17">
        <v>47</v>
      </c>
      <c r="H1451" s="17">
        <v>2</v>
      </c>
      <c r="I1451" s="20">
        <f t="shared" si="342"/>
        <v>566</v>
      </c>
      <c r="J1451" s="21">
        <v>685.02</v>
      </c>
      <c r="K1451" s="18">
        <v>44804</v>
      </c>
      <c r="L1451" s="21">
        <v>38.81</v>
      </c>
      <c r="M1451" s="21">
        <v>646.21</v>
      </c>
      <c r="N1451" s="21">
        <v>9.1300000000000008</v>
      </c>
      <c r="O1451" s="21">
        <f t="shared" si="343"/>
        <v>4.5650000000000004</v>
      </c>
      <c r="P1451" s="21">
        <f t="shared" si="344"/>
        <v>13.695</v>
      </c>
      <c r="Q1451" s="21">
        <f t="shared" si="345"/>
        <v>641.64499999999998</v>
      </c>
      <c r="S1451" s="21">
        <f t="shared" si="346"/>
        <v>655.34</v>
      </c>
      <c r="T1451" s="19">
        <v>40</v>
      </c>
      <c r="U1451" s="19">
        <f t="shared" si="347"/>
        <v>-10</v>
      </c>
      <c r="V1451" s="22">
        <f t="shared" si="348"/>
        <v>-120</v>
      </c>
      <c r="W1451" s="5">
        <f t="shared" si="350"/>
        <v>454</v>
      </c>
      <c r="X1451" s="21">
        <f t="shared" si="351"/>
        <v>1.4434801762114537</v>
      </c>
      <c r="Y1451" s="21">
        <f t="shared" si="352"/>
        <v>17.321762114537446</v>
      </c>
      <c r="Z1451" s="21">
        <f t="shared" si="353"/>
        <v>638.01823788546255</v>
      </c>
      <c r="AA1451" s="21">
        <f t="shared" si="354"/>
        <v>-3.6267621145374278</v>
      </c>
      <c r="AC1451" s="5">
        <v>17.321762114537446</v>
      </c>
      <c r="AD1451" s="5">
        <v>0</v>
      </c>
      <c r="AE1451" s="5">
        <f t="shared" si="349"/>
        <v>17.321762114537446</v>
      </c>
    </row>
    <row r="1452" spans="1:31" ht="12.75" customHeight="1" x14ac:dyDescent="0.35">
      <c r="A1452" s="17" t="s">
        <v>3305</v>
      </c>
      <c r="B1452" s="17" t="s">
        <v>2151</v>
      </c>
      <c r="C1452" s="17" t="s">
        <v>3157</v>
      </c>
      <c r="D1452" s="18">
        <v>43800</v>
      </c>
      <c r="E1452" s="17" t="s">
        <v>118</v>
      </c>
      <c r="F1452" s="19">
        <v>50</v>
      </c>
      <c r="G1452" s="17">
        <v>47</v>
      </c>
      <c r="H1452" s="17">
        <v>3</v>
      </c>
      <c r="I1452" s="20">
        <f t="shared" si="342"/>
        <v>567</v>
      </c>
      <c r="J1452" s="21">
        <v>1496.48</v>
      </c>
      <c r="K1452" s="18">
        <v>44804</v>
      </c>
      <c r="L1452" s="21">
        <v>82.31</v>
      </c>
      <c r="M1452" s="21">
        <v>1414.17</v>
      </c>
      <c r="N1452" s="21">
        <v>19.95</v>
      </c>
      <c r="O1452" s="21">
        <f t="shared" si="343"/>
        <v>9.9749999999999996</v>
      </c>
      <c r="P1452" s="21">
        <f t="shared" si="344"/>
        <v>29.924999999999997</v>
      </c>
      <c r="Q1452" s="21">
        <f t="shared" si="345"/>
        <v>1404.1950000000002</v>
      </c>
      <c r="S1452" s="21">
        <f t="shared" si="346"/>
        <v>1434.1200000000001</v>
      </c>
      <c r="T1452" s="19">
        <v>40</v>
      </c>
      <c r="U1452" s="19">
        <f t="shared" si="347"/>
        <v>-10</v>
      </c>
      <c r="V1452" s="22">
        <f t="shared" si="348"/>
        <v>-120</v>
      </c>
      <c r="W1452" s="5">
        <f t="shared" si="350"/>
        <v>455</v>
      </c>
      <c r="X1452" s="21">
        <f t="shared" si="351"/>
        <v>3.1519120879120881</v>
      </c>
      <c r="Y1452" s="21">
        <f t="shared" si="352"/>
        <v>37.822945054945059</v>
      </c>
      <c r="Z1452" s="21">
        <f t="shared" si="353"/>
        <v>1396.2970549450552</v>
      </c>
      <c r="AA1452" s="21">
        <f t="shared" si="354"/>
        <v>-7.8979450549450121</v>
      </c>
      <c r="AC1452" s="5">
        <v>37.822945054945059</v>
      </c>
      <c r="AD1452" s="5">
        <v>0</v>
      </c>
      <c r="AE1452" s="5">
        <f t="shared" si="349"/>
        <v>37.822945054945059</v>
      </c>
    </row>
    <row r="1453" spans="1:31" ht="12.75" customHeight="1" x14ac:dyDescent="0.35">
      <c r="A1453" s="17" t="s">
        <v>3306</v>
      </c>
      <c r="B1453" s="17" t="s">
        <v>2151</v>
      </c>
      <c r="C1453" s="17" t="s">
        <v>3307</v>
      </c>
      <c r="D1453" s="18">
        <v>43830</v>
      </c>
      <c r="E1453" s="17" t="s">
        <v>118</v>
      </c>
      <c r="F1453" s="19">
        <v>50</v>
      </c>
      <c r="G1453" s="17">
        <v>47</v>
      </c>
      <c r="H1453" s="17">
        <v>4</v>
      </c>
      <c r="I1453" s="20">
        <f t="shared" si="342"/>
        <v>568</v>
      </c>
      <c r="J1453" s="21">
        <v>-217</v>
      </c>
      <c r="K1453" s="18">
        <v>44804</v>
      </c>
      <c r="L1453" s="21">
        <v>-217</v>
      </c>
      <c r="M1453" s="21">
        <v>0</v>
      </c>
      <c r="N1453" s="21">
        <v>0</v>
      </c>
      <c r="O1453" s="21">
        <f t="shared" si="343"/>
        <v>0</v>
      </c>
      <c r="P1453" s="21">
        <f t="shared" si="344"/>
        <v>0</v>
      </c>
      <c r="Q1453" s="21">
        <f t="shared" si="345"/>
        <v>0</v>
      </c>
      <c r="S1453" s="21">
        <f t="shared" si="346"/>
        <v>0</v>
      </c>
      <c r="T1453" s="19">
        <v>40</v>
      </c>
      <c r="U1453" s="19">
        <f t="shared" si="347"/>
        <v>-10</v>
      </c>
      <c r="V1453" s="22">
        <f t="shared" si="348"/>
        <v>-120</v>
      </c>
      <c r="W1453" s="5">
        <f t="shared" si="350"/>
        <v>456</v>
      </c>
      <c r="X1453" s="21">
        <f t="shared" si="351"/>
        <v>0</v>
      </c>
      <c r="Y1453" s="21">
        <f t="shared" si="352"/>
        <v>0</v>
      </c>
      <c r="Z1453" s="21">
        <f t="shared" si="353"/>
        <v>0</v>
      </c>
      <c r="AA1453" s="21">
        <f t="shared" si="354"/>
        <v>0</v>
      </c>
      <c r="AC1453" s="5">
        <v>0</v>
      </c>
      <c r="AD1453" s="5">
        <v>0</v>
      </c>
      <c r="AE1453" s="5">
        <f t="shared" si="349"/>
        <v>0</v>
      </c>
    </row>
    <row r="1454" spans="1:31" ht="12.75" customHeight="1" x14ac:dyDescent="0.35">
      <c r="A1454" s="17" t="s">
        <v>3308</v>
      </c>
      <c r="B1454" s="17" t="s">
        <v>2151</v>
      </c>
      <c r="C1454" s="17" t="s">
        <v>3309</v>
      </c>
      <c r="D1454" s="18">
        <v>43831</v>
      </c>
      <c r="E1454" s="17" t="s">
        <v>44</v>
      </c>
      <c r="F1454" s="19">
        <v>0</v>
      </c>
      <c r="G1454" s="17">
        <v>0</v>
      </c>
      <c r="H1454" s="17">
        <v>0</v>
      </c>
      <c r="I1454" s="20">
        <f t="shared" si="342"/>
        <v>0</v>
      </c>
      <c r="J1454" s="21">
        <v>39</v>
      </c>
      <c r="K1454" s="18">
        <v>44804</v>
      </c>
      <c r="L1454" s="21">
        <v>0</v>
      </c>
      <c r="M1454" s="21">
        <v>39</v>
      </c>
      <c r="N1454" s="21">
        <v>0</v>
      </c>
      <c r="O1454" s="21">
        <f t="shared" si="343"/>
        <v>0</v>
      </c>
      <c r="P1454" s="21">
        <f t="shared" si="344"/>
        <v>0</v>
      </c>
      <c r="Q1454" s="21">
        <f t="shared" si="345"/>
        <v>39</v>
      </c>
      <c r="S1454" s="21">
        <f t="shared" si="346"/>
        <v>39</v>
      </c>
      <c r="T1454" s="19">
        <v>0</v>
      </c>
      <c r="U1454" s="19">
        <f t="shared" si="347"/>
        <v>0</v>
      </c>
      <c r="V1454" s="22">
        <f t="shared" si="348"/>
        <v>0</v>
      </c>
      <c r="W1454" s="5">
        <v>0</v>
      </c>
      <c r="X1454" s="21">
        <v>0</v>
      </c>
      <c r="Y1454" s="21">
        <f t="shared" si="352"/>
        <v>0</v>
      </c>
      <c r="Z1454" s="21">
        <f t="shared" si="353"/>
        <v>39</v>
      </c>
      <c r="AA1454" s="21">
        <f t="shared" si="354"/>
        <v>0</v>
      </c>
      <c r="AC1454" s="5">
        <v>0</v>
      </c>
      <c r="AD1454" s="5">
        <v>0</v>
      </c>
      <c r="AE1454" s="5">
        <f t="shared" si="349"/>
        <v>0</v>
      </c>
    </row>
    <row r="1455" spans="1:31" ht="12.75" customHeight="1" x14ac:dyDescent="0.35">
      <c r="A1455" s="17" t="s">
        <v>3310</v>
      </c>
      <c r="B1455" s="17" t="s">
        <v>2151</v>
      </c>
      <c r="C1455" s="17" t="s">
        <v>3309</v>
      </c>
      <c r="D1455" s="18">
        <v>43831</v>
      </c>
      <c r="E1455" s="17" t="s">
        <v>118</v>
      </c>
      <c r="F1455" s="19">
        <v>9</v>
      </c>
      <c r="G1455" s="17">
        <v>6</v>
      </c>
      <c r="H1455" s="17">
        <v>4</v>
      </c>
      <c r="I1455" s="20">
        <f t="shared" si="342"/>
        <v>76</v>
      </c>
      <c r="J1455" s="21">
        <v>-39</v>
      </c>
      <c r="K1455" s="18">
        <v>44804</v>
      </c>
      <c r="L1455" s="21">
        <v>-11.54</v>
      </c>
      <c r="M1455" s="21">
        <v>-27.46</v>
      </c>
      <c r="N1455" s="21">
        <v>-2.88</v>
      </c>
      <c r="O1455" s="21">
        <f t="shared" si="343"/>
        <v>-1.44</v>
      </c>
      <c r="P1455" s="21">
        <f t="shared" si="344"/>
        <v>-4.32</v>
      </c>
      <c r="Q1455" s="21">
        <f t="shared" si="345"/>
        <v>-26.02</v>
      </c>
      <c r="S1455" s="21">
        <f t="shared" si="346"/>
        <v>-30.34</v>
      </c>
      <c r="T1455" s="19">
        <v>9</v>
      </c>
      <c r="U1455" s="19">
        <f t="shared" si="347"/>
        <v>0</v>
      </c>
      <c r="V1455" s="22">
        <f t="shared" si="348"/>
        <v>0</v>
      </c>
      <c r="W1455" s="5">
        <f t="shared" si="350"/>
        <v>84</v>
      </c>
      <c r="X1455" s="21">
        <f t="shared" si="351"/>
        <v>-0.36119047619047617</v>
      </c>
      <c r="Y1455" s="21">
        <f t="shared" si="352"/>
        <v>-4.3342857142857145</v>
      </c>
      <c r="Z1455" s="21">
        <f t="shared" si="353"/>
        <v>-26.005714285714284</v>
      </c>
      <c r="AA1455" s="21">
        <f t="shared" si="354"/>
        <v>1.4285714285716011E-2</v>
      </c>
      <c r="AC1455" s="5">
        <v>-4.3342857142857145</v>
      </c>
      <c r="AD1455" s="5">
        <v>0</v>
      </c>
      <c r="AE1455" s="5">
        <f t="shared" si="349"/>
        <v>-4.3342857142857145</v>
      </c>
    </row>
    <row r="1456" spans="1:31" ht="12.75" customHeight="1" x14ac:dyDescent="0.35">
      <c r="A1456" s="17" t="s">
        <v>3311</v>
      </c>
      <c r="B1456" s="17" t="s">
        <v>2151</v>
      </c>
      <c r="C1456" s="17" t="s">
        <v>3157</v>
      </c>
      <c r="D1456" s="18">
        <v>43831</v>
      </c>
      <c r="E1456" s="17" t="s">
        <v>118</v>
      </c>
      <c r="F1456" s="19">
        <v>50</v>
      </c>
      <c r="G1456" s="17">
        <v>47</v>
      </c>
      <c r="H1456" s="17">
        <v>4</v>
      </c>
      <c r="I1456" s="20">
        <f t="shared" si="342"/>
        <v>568</v>
      </c>
      <c r="J1456" s="21">
        <v>261.58</v>
      </c>
      <c r="K1456" s="18">
        <v>44804</v>
      </c>
      <c r="L1456" s="21">
        <v>13.94</v>
      </c>
      <c r="M1456" s="21">
        <v>247.64</v>
      </c>
      <c r="N1456" s="21">
        <v>3.48</v>
      </c>
      <c r="O1456" s="21">
        <f t="shared" si="343"/>
        <v>1.74</v>
      </c>
      <c r="P1456" s="21">
        <f t="shared" si="344"/>
        <v>5.22</v>
      </c>
      <c r="Q1456" s="21">
        <f t="shared" si="345"/>
        <v>245.89999999999998</v>
      </c>
      <c r="S1456" s="21">
        <f t="shared" si="346"/>
        <v>251.11999999999998</v>
      </c>
      <c r="T1456" s="19">
        <v>40</v>
      </c>
      <c r="U1456" s="19">
        <f t="shared" si="347"/>
        <v>-10</v>
      </c>
      <c r="V1456" s="22">
        <f t="shared" si="348"/>
        <v>-120</v>
      </c>
      <c r="W1456" s="5">
        <f t="shared" si="350"/>
        <v>456</v>
      </c>
      <c r="X1456" s="21">
        <f t="shared" si="351"/>
        <v>0.55070175438596491</v>
      </c>
      <c r="Y1456" s="21">
        <f t="shared" si="352"/>
        <v>6.608421052631579</v>
      </c>
      <c r="Z1456" s="21">
        <f t="shared" si="353"/>
        <v>244.51157894736841</v>
      </c>
      <c r="AA1456" s="21">
        <f t="shared" si="354"/>
        <v>-1.3884210526315712</v>
      </c>
      <c r="AC1456" s="5">
        <v>6.608421052631579</v>
      </c>
      <c r="AD1456" s="5">
        <v>0</v>
      </c>
      <c r="AE1456" s="5">
        <f t="shared" si="349"/>
        <v>6.608421052631579</v>
      </c>
    </row>
    <row r="1457" spans="1:31" ht="12.75" customHeight="1" x14ac:dyDescent="0.35">
      <c r="A1457" s="17" t="s">
        <v>3312</v>
      </c>
      <c r="B1457" s="17" t="s">
        <v>2151</v>
      </c>
      <c r="C1457" s="17" t="s">
        <v>3313</v>
      </c>
      <c r="D1457" s="18">
        <v>43831</v>
      </c>
      <c r="E1457" s="17" t="s">
        <v>118</v>
      </c>
      <c r="F1457" s="19">
        <v>50</v>
      </c>
      <c r="G1457" s="17">
        <v>47</v>
      </c>
      <c r="H1457" s="17">
        <v>4</v>
      </c>
      <c r="I1457" s="20">
        <f t="shared" si="342"/>
        <v>568</v>
      </c>
      <c r="J1457" s="21">
        <v>7768.35</v>
      </c>
      <c r="K1457" s="18">
        <v>44804</v>
      </c>
      <c r="L1457" s="21">
        <v>414.32</v>
      </c>
      <c r="M1457" s="21">
        <v>7354.03</v>
      </c>
      <c r="N1457" s="21">
        <v>103.58</v>
      </c>
      <c r="O1457" s="21">
        <f t="shared" si="343"/>
        <v>51.79</v>
      </c>
      <c r="P1457" s="21">
        <f t="shared" si="344"/>
        <v>155.37</v>
      </c>
      <c r="Q1457" s="21">
        <f t="shared" si="345"/>
        <v>7302.24</v>
      </c>
      <c r="S1457" s="21">
        <f t="shared" si="346"/>
        <v>7457.61</v>
      </c>
      <c r="T1457" s="19">
        <v>40</v>
      </c>
      <c r="U1457" s="19">
        <f t="shared" si="347"/>
        <v>-10</v>
      </c>
      <c r="V1457" s="22">
        <f t="shared" si="348"/>
        <v>-120</v>
      </c>
      <c r="W1457" s="5">
        <f t="shared" si="350"/>
        <v>456</v>
      </c>
      <c r="X1457" s="21">
        <f t="shared" si="351"/>
        <v>16.354407894736841</v>
      </c>
      <c r="Y1457" s="21">
        <f t="shared" si="352"/>
        <v>196.25289473684211</v>
      </c>
      <c r="Z1457" s="21">
        <f t="shared" si="353"/>
        <v>7261.3571052631578</v>
      </c>
      <c r="AA1457" s="21">
        <f t="shared" si="354"/>
        <v>-40.88289473684199</v>
      </c>
      <c r="AC1457" s="5">
        <v>196.25289473684211</v>
      </c>
      <c r="AD1457" s="5">
        <v>0</v>
      </c>
      <c r="AE1457" s="5">
        <f t="shared" si="349"/>
        <v>196.25289473684211</v>
      </c>
    </row>
    <row r="1458" spans="1:31" ht="12.75" customHeight="1" x14ac:dyDescent="0.35">
      <c r="A1458" s="17" t="s">
        <v>3314</v>
      </c>
      <c r="B1458" s="17" t="s">
        <v>2151</v>
      </c>
      <c r="C1458" s="17" t="s">
        <v>3300</v>
      </c>
      <c r="D1458" s="18">
        <v>43831</v>
      </c>
      <c r="E1458" s="17" t="s">
        <v>118</v>
      </c>
      <c r="F1458" s="19">
        <v>50</v>
      </c>
      <c r="G1458" s="17">
        <v>47</v>
      </c>
      <c r="H1458" s="17">
        <v>4</v>
      </c>
      <c r="I1458" s="20">
        <f t="shared" si="342"/>
        <v>568</v>
      </c>
      <c r="J1458" s="21">
        <v>6329.74</v>
      </c>
      <c r="K1458" s="18">
        <v>44804</v>
      </c>
      <c r="L1458" s="21">
        <v>337.6</v>
      </c>
      <c r="M1458" s="21">
        <v>5992.14</v>
      </c>
      <c r="N1458" s="21">
        <v>84.4</v>
      </c>
      <c r="O1458" s="21">
        <f t="shared" si="343"/>
        <v>42.2</v>
      </c>
      <c r="P1458" s="21">
        <f t="shared" si="344"/>
        <v>126.60000000000001</v>
      </c>
      <c r="Q1458" s="21">
        <f t="shared" si="345"/>
        <v>5949.9400000000005</v>
      </c>
      <c r="S1458" s="21">
        <f t="shared" si="346"/>
        <v>6076.54</v>
      </c>
      <c r="T1458" s="19">
        <v>40</v>
      </c>
      <c r="U1458" s="19">
        <f t="shared" si="347"/>
        <v>-10</v>
      </c>
      <c r="V1458" s="22">
        <f t="shared" si="348"/>
        <v>-120</v>
      </c>
      <c r="W1458" s="5">
        <f t="shared" si="350"/>
        <v>456</v>
      </c>
      <c r="X1458" s="21">
        <f t="shared" si="351"/>
        <v>13.325745614035087</v>
      </c>
      <c r="Y1458" s="21">
        <f t="shared" si="352"/>
        <v>159.90894736842105</v>
      </c>
      <c r="Z1458" s="21">
        <f t="shared" si="353"/>
        <v>5916.6310526315792</v>
      </c>
      <c r="AA1458" s="21">
        <f t="shared" si="354"/>
        <v>-33.308947368421286</v>
      </c>
      <c r="AC1458" s="5">
        <v>159.90894736842105</v>
      </c>
      <c r="AD1458" s="5">
        <v>0</v>
      </c>
      <c r="AE1458" s="5">
        <f t="shared" si="349"/>
        <v>159.90894736842105</v>
      </c>
    </row>
    <row r="1459" spans="1:31" ht="12.75" customHeight="1" x14ac:dyDescent="0.35">
      <c r="A1459" s="17" t="s">
        <v>3315</v>
      </c>
      <c r="B1459" s="17" t="s">
        <v>2151</v>
      </c>
      <c r="C1459" s="17" t="s">
        <v>3157</v>
      </c>
      <c r="D1459" s="18">
        <v>43862</v>
      </c>
      <c r="E1459" s="17" t="s">
        <v>118</v>
      </c>
      <c r="F1459" s="19">
        <v>50</v>
      </c>
      <c r="G1459" s="17">
        <v>47</v>
      </c>
      <c r="H1459" s="17">
        <v>5</v>
      </c>
      <c r="I1459" s="20">
        <f t="shared" si="342"/>
        <v>569</v>
      </c>
      <c r="J1459" s="21">
        <v>261.58</v>
      </c>
      <c r="K1459" s="18">
        <v>44804</v>
      </c>
      <c r="L1459" s="21">
        <v>13.51</v>
      </c>
      <c r="M1459" s="21">
        <v>248.07</v>
      </c>
      <c r="N1459" s="21">
        <v>3.48</v>
      </c>
      <c r="O1459" s="21">
        <f t="shared" si="343"/>
        <v>1.74</v>
      </c>
      <c r="P1459" s="21">
        <f t="shared" si="344"/>
        <v>5.22</v>
      </c>
      <c r="Q1459" s="21">
        <f t="shared" si="345"/>
        <v>246.32999999999998</v>
      </c>
      <c r="S1459" s="21">
        <f t="shared" si="346"/>
        <v>251.54999999999998</v>
      </c>
      <c r="T1459" s="19">
        <v>40</v>
      </c>
      <c r="U1459" s="19">
        <f t="shared" si="347"/>
        <v>-10</v>
      </c>
      <c r="V1459" s="22">
        <f t="shared" si="348"/>
        <v>-120</v>
      </c>
      <c r="W1459" s="5">
        <f t="shared" si="350"/>
        <v>457</v>
      </c>
      <c r="X1459" s="21">
        <f t="shared" si="351"/>
        <v>0.55043763676148794</v>
      </c>
      <c r="Y1459" s="21">
        <f t="shared" si="352"/>
        <v>6.6052516411378548</v>
      </c>
      <c r="Z1459" s="21">
        <f t="shared" si="353"/>
        <v>244.94474835886211</v>
      </c>
      <c r="AA1459" s="21">
        <f t="shared" si="354"/>
        <v>-1.3852516411378701</v>
      </c>
      <c r="AC1459" s="5">
        <v>6.6052516411378548</v>
      </c>
      <c r="AD1459" s="5">
        <v>0</v>
      </c>
      <c r="AE1459" s="5">
        <f t="shared" si="349"/>
        <v>6.6052516411378548</v>
      </c>
    </row>
    <row r="1460" spans="1:31" ht="12.75" customHeight="1" x14ac:dyDescent="0.35">
      <c r="A1460" s="17" t="s">
        <v>3316</v>
      </c>
      <c r="B1460" s="17" t="s">
        <v>2151</v>
      </c>
      <c r="C1460" s="17" t="s">
        <v>3157</v>
      </c>
      <c r="D1460" s="18">
        <v>43891</v>
      </c>
      <c r="E1460" s="17" t="s">
        <v>118</v>
      </c>
      <c r="F1460" s="19">
        <v>50</v>
      </c>
      <c r="G1460" s="17">
        <v>47</v>
      </c>
      <c r="H1460" s="17">
        <v>6</v>
      </c>
      <c r="I1460" s="20">
        <f t="shared" si="342"/>
        <v>570</v>
      </c>
      <c r="J1460" s="21">
        <v>316.74</v>
      </c>
      <c r="K1460" s="18">
        <v>44804</v>
      </c>
      <c r="L1460" s="21">
        <v>15.84</v>
      </c>
      <c r="M1460" s="21">
        <v>300.89999999999998</v>
      </c>
      <c r="N1460" s="21">
        <v>4.22</v>
      </c>
      <c r="O1460" s="21">
        <f t="shared" si="343"/>
        <v>2.11</v>
      </c>
      <c r="P1460" s="21">
        <f t="shared" si="344"/>
        <v>6.33</v>
      </c>
      <c r="Q1460" s="21">
        <f t="shared" si="345"/>
        <v>298.78999999999996</v>
      </c>
      <c r="S1460" s="21">
        <f t="shared" si="346"/>
        <v>305.12</v>
      </c>
      <c r="T1460" s="19">
        <v>40</v>
      </c>
      <c r="U1460" s="19">
        <f t="shared" si="347"/>
        <v>-10</v>
      </c>
      <c r="V1460" s="22">
        <f t="shared" si="348"/>
        <v>-120</v>
      </c>
      <c r="W1460" s="5">
        <f t="shared" si="350"/>
        <v>458</v>
      </c>
      <c r="X1460" s="21">
        <f t="shared" si="351"/>
        <v>0.66620087336244538</v>
      </c>
      <c r="Y1460" s="21">
        <f t="shared" si="352"/>
        <v>7.9944104803493445</v>
      </c>
      <c r="Z1460" s="21">
        <f t="shared" si="353"/>
        <v>297.12558951965065</v>
      </c>
      <c r="AA1460" s="21">
        <f t="shared" si="354"/>
        <v>-1.6644104803493178</v>
      </c>
      <c r="AC1460" s="5">
        <v>7.9944104803493445</v>
      </c>
      <c r="AD1460" s="5">
        <v>0</v>
      </c>
      <c r="AE1460" s="5">
        <f t="shared" si="349"/>
        <v>7.9944104803493445</v>
      </c>
    </row>
    <row r="1461" spans="1:31" ht="12.75" customHeight="1" x14ac:dyDescent="0.35">
      <c r="A1461" s="17" t="s">
        <v>3317</v>
      </c>
      <c r="B1461" s="17" t="s">
        <v>2151</v>
      </c>
      <c r="C1461" s="17" t="s">
        <v>3196</v>
      </c>
      <c r="D1461" s="18">
        <v>43891</v>
      </c>
      <c r="E1461" s="17" t="s">
        <v>118</v>
      </c>
      <c r="F1461" s="19">
        <v>50</v>
      </c>
      <c r="G1461" s="17">
        <v>47</v>
      </c>
      <c r="H1461" s="17">
        <v>6</v>
      </c>
      <c r="I1461" s="20">
        <f t="shared" si="342"/>
        <v>570</v>
      </c>
      <c r="J1461" s="21">
        <v>3320.94</v>
      </c>
      <c r="K1461" s="18">
        <v>44804</v>
      </c>
      <c r="L1461" s="21">
        <v>166.05</v>
      </c>
      <c r="M1461" s="21">
        <v>3154.89</v>
      </c>
      <c r="N1461" s="21">
        <v>44.28</v>
      </c>
      <c r="O1461" s="21">
        <f t="shared" si="343"/>
        <v>22.14</v>
      </c>
      <c r="P1461" s="21">
        <f t="shared" si="344"/>
        <v>66.42</v>
      </c>
      <c r="Q1461" s="21">
        <f t="shared" si="345"/>
        <v>3132.75</v>
      </c>
      <c r="S1461" s="21">
        <f t="shared" si="346"/>
        <v>3199.17</v>
      </c>
      <c r="T1461" s="19">
        <v>40</v>
      </c>
      <c r="U1461" s="19">
        <f t="shared" si="347"/>
        <v>-10</v>
      </c>
      <c r="V1461" s="22">
        <f t="shared" si="348"/>
        <v>-120</v>
      </c>
      <c r="W1461" s="5">
        <f t="shared" si="350"/>
        <v>458</v>
      </c>
      <c r="X1461" s="21">
        <f t="shared" si="351"/>
        <v>6.9850873362445416</v>
      </c>
      <c r="Y1461" s="21">
        <f t="shared" si="352"/>
        <v>83.821048034934506</v>
      </c>
      <c r="Z1461" s="21">
        <f t="shared" si="353"/>
        <v>3115.3489519650657</v>
      </c>
      <c r="AA1461" s="21">
        <f t="shared" si="354"/>
        <v>-17.40104803493432</v>
      </c>
      <c r="AC1461" s="5">
        <v>83.821048034934506</v>
      </c>
      <c r="AD1461" s="5">
        <v>0</v>
      </c>
      <c r="AE1461" s="5">
        <f t="shared" si="349"/>
        <v>83.821048034934506</v>
      </c>
    </row>
    <row r="1462" spans="1:31" ht="12.75" customHeight="1" x14ac:dyDescent="0.35">
      <c r="A1462" s="17" t="s">
        <v>3318</v>
      </c>
      <c r="B1462" s="17" t="s">
        <v>2151</v>
      </c>
      <c r="C1462" s="17" t="s">
        <v>3000</v>
      </c>
      <c r="D1462" s="18">
        <v>43922</v>
      </c>
      <c r="E1462" s="17" t="s">
        <v>118</v>
      </c>
      <c r="F1462" s="19">
        <v>50</v>
      </c>
      <c r="G1462" s="17">
        <v>47</v>
      </c>
      <c r="H1462" s="17">
        <v>7</v>
      </c>
      <c r="I1462" s="20">
        <f t="shared" si="342"/>
        <v>571</v>
      </c>
      <c r="J1462" s="21">
        <v>71.95</v>
      </c>
      <c r="K1462" s="18">
        <v>44804</v>
      </c>
      <c r="L1462" s="21">
        <v>3.48</v>
      </c>
      <c r="M1462" s="21">
        <v>68.47</v>
      </c>
      <c r="N1462" s="21">
        <v>0.96</v>
      </c>
      <c r="O1462" s="21">
        <f t="shared" si="343"/>
        <v>0.48</v>
      </c>
      <c r="P1462" s="21">
        <f t="shared" si="344"/>
        <v>1.44</v>
      </c>
      <c r="Q1462" s="21">
        <f t="shared" si="345"/>
        <v>67.989999999999995</v>
      </c>
      <c r="S1462" s="21">
        <f t="shared" si="346"/>
        <v>69.429999999999993</v>
      </c>
      <c r="T1462" s="19">
        <v>40</v>
      </c>
      <c r="U1462" s="19">
        <f t="shared" si="347"/>
        <v>-10</v>
      </c>
      <c r="V1462" s="22">
        <f t="shared" si="348"/>
        <v>-120</v>
      </c>
      <c r="W1462" s="5">
        <f t="shared" si="350"/>
        <v>459</v>
      </c>
      <c r="X1462" s="21">
        <f t="shared" si="351"/>
        <v>0.15126361655773418</v>
      </c>
      <c r="Y1462" s="21">
        <f t="shared" si="352"/>
        <v>1.8151633986928102</v>
      </c>
      <c r="Z1462" s="21">
        <f t="shared" si="353"/>
        <v>67.614836601307189</v>
      </c>
      <c r="AA1462" s="21">
        <f t="shared" si="354"/>
        <v>-0.37516339869280557</v>
      </c>
      <c r="AC1462" s="5">
        <v>1.8151633986928102</v>
      </c>
      <c r="AD1462" s="5">
        <v>0</v>
      </c>
      <c r="AE1462" s="5">
        <f t="shared" si="349"/>
        <v>1.8151633986928102</v>
      </c>
    </row>
    <row r="1463" spans="1:31" ht="12.75" customHeight="1" x14ac:dyDescent="0.35">
      <c r="A1463" s="17" t="s">
        <v>3319</v>
      </c>
      <c r="B1463" s="17" t="s">
        <v>2151</v>
      </c>
      <c r="C1463" s="17" t="s">
        <v>3300</v>
      </c>
      <c r="D1463" s="18">
        <v>43922</v>
      </c>
      <c r="E1463" s="17" t="s">
        <v>118</v>
      </c>
      <c r="F1463" s="19">
        <v>50</v>
      </c>
      <c r="G1463" s="17">
        <v>47</v>
      </c>
      <c r="H1463" s="17">
        <v>7</v>
      </c>
      <c r="I1463" s="20">
        <f t="shared" si="342"/>
        <v>571</v>
      </c>
      <c r="J1463" s="21">
        <v>1080.46</v>
      </c>
      <c r="K1463" s="18">
        <v>44804</v>
      </c>
      <c r="L1463" s="21">
        <v>52.22</v>
      </c>
      <c r="M1463" s="21">
        <v>1028.24</v>
      </c>
      <c r="N1463" s="21">
        <v>14.4</v>
      </c>
      <c r="O1463" s="21">
        <f t="shared" si="343"/>
        <v>7.2</v>
      </c>
      <c r="P1463" s="21">
        <f t="shared" si="344"/>
        <v>21.6</v>
      </c>
      <c r="Q1463" s="21">
        <f t="shared" si="345"/>
        <v>1021.04</v>
      </c>
      <c r="S1463" s="21">
        <f t="shared" si="346"/>
        <v>1042.6400000000001</v>
      </c>
      <c r="T1463" s="19">
        <v>40</v>
      </c>
      <c r="U1463" s="19">
        <f t="shared" si="347"/>
        <v>-10</v>
      </c>
      <c r="V1463" s="22">
        <f t="shared" si="348"/>
        <v>-120</v>
      </c>
      <c r="W1463" s="5">
        <f t="shared" si="350"/>
        <v>459</v>
      </c>
      <c r="X1463" s="21">
        <f t="shared" si="351"/>
        <v>2.2715468409586057</v>
      </c>
      <c r="Y1463" s="21">
        <f t="shared" si="352"/>
        <v>27.258562091503268</v>
      </c>
      <c r="Z1463" s="21">
        <f t="shared" si="353"/>
        <v>1015.3814379084969</v>
      </c>
      <c r="AA1463" s="21">
        <f t="shared" si="354"/>
        <v>-5.6585620915030859</v>
      </c>
      <c r="AC1463" s="5">
        <v>27.258562091503268</v>
      </c>
      <c r="AD1463" s="5">
        <v>0</v>
      </c>
      <c r="AE1463" s="5">
        <f t="shared" si="349"/>
        <v>27.258562091503268</v>
      </c>
    </row>
    <row r="1464" spans="1:31" ht="12.75" customHeight="1" x14ac:dyDescent="0.35">
      <c r="A1464" s="17" t="s">
        <v>3320</v>
      </c>
      <c r="B1464" s="17" t="s">
        <v>2151</v>
      </c>
      <c r="C1464" s="17" t="s">
        <v>3157</v>
      </c>
      <c r="D1464" s="18">
        <v>43952</v>
      </c>
      <c r="E1464" s="17" t="s">
        <v>118</v>
      </c>
      <c r="F1464" s="19">
        <v>50</v>
      </c>
      <c r="G1464" s="17">
        <v>47</v>
      </c>
      <c r="H1464" s="17">
        <v>8</v>
      </c>
      <c r="I1464" s="20">
        <f t="shared" si="342"/>
        <v>572</v>
      </c>
      <c r="J1464" s="21">
        <v>2569.1</v>
      </c>
      <c r="K1464" s="18">
        <v>44804</v>
      </c>
      <c r="L1464" s="21">
        <v>119.89</v>
      </c>
      <c r="M1464" s="21">
        <v>2449.21</v>
      </c>
      <c r="N1464" s="21">
        <v>34.25</v>
      </c>
      <c r="O1464" s="21">
        <f t="shared" si="343"/>
        <v>17.125</v>
      </c>
      <c r="P1464" s="21">
        <f t="shared" si="344"/>
        <v>51.375</v>
      </c>
      <c r="Q1464" s="21">
        <f t="shared" si="345"/>
        <v>2432.085</v>
      </c>
      <c r="S1464" s="21">
        <f t="shared" si="346"/>
        <v>2483.46</v>
      </c>
      <c r="T1464" s="19">
        <v>40</v>
      </c>
      <c r="U1464" s="19">
        <f t="shared" si="347"/>
        <v>-10</v>
      </c>
      <c r="V1464" s="22">
        <f t="shared" si="348"/>
        <v>-120</v>
      </c>
      <c r="W1464" s="5">
        <f t="shared" si="350"/>
        <v>460</v>
      </c>
      <c r="X1464" s="21">
        <f t="shared" si="351"/>
        <v>5.3988260869565217</v>
      </c>
      <c r="Y1464" s="21">
        <f t="shared" si="352"/>
        <v>64.78591304347826</v>
      </c>
      <c r="Z1464" s="21">
        <f t="shared" si="353"/>
        <v>2418.6740869565219</v>
      </c>
      <c r="AA1464" s="21">
        <f t="shared" si="354"/>
        <v>-13.410913043478104</v>
      </c>
      <c r="AC1464" s="5">
        <v>64.78591304347826</v>
      </c>
      <c r="AD1464" s="5">
        <v>0</v>
      </c>
      <c r="AE1464" s="5">
        <f t="shared" si="349"/>
        <v>64.78591304347826</v>
      </c>
    </row>
    <row r="1465" spans="1:31" ht="12.75" customHeight="1" x14ac:dyDescent="0.35">
      <c r="A1465" s="17" t="s">
        <v>3321</v>
      </c>
      <c r="B1465" s="17" t="s">
        <v>2151</v>
      </c>
      <c r="C1465" s="17" t="s">
        <v>3180</v>
      </c>
      <c r="D1465" s="18">
        <v>43952</v>
      </c>
      <c r="E1465" s="17" t="s">
        <v>118</v>
      </c>
      <c r="F1465" s="19">
        <v>50</v>
      </c>
      <c r="G1465" s="17">
        <v>47</v>
      </c>
      <c r="H1465" s="17">
        <v>8</v>
      </c>
      <c r="I1465" s="20">
        <f t="shared" si="342"/>
        <v>572</v>
      </c>
      <c r="J1465" s="21">
        <v>903.02</v>
      </c>
      <c r="K1465" s="18">
        <v>44804</v>
      </c>
      <c r="L1465" s="21">
        <v>42.14</v>
      </c>
      <c r="M1465" s="21">
        <v>860.88</v>
      </c>
      <c r="N1465" s="21">
        <v>12.04</v>
      </c>
      <c r="O1465" s="21">
        <f t="shared" si="343"/>
        <v>6.02</v>
      </c>
      <c r="P1465" s="21">
        <f t="shared" si="344"/>
        <v>18.059999999999999</v>
      </c>
      <c r="Q1465" s="21">
        <f t="shared" si="345"/>
        <v>854.86</v>
      </c>
      <c r="S1465" s="21">
        <f t="shared" si="346"/>
        <v>872.92</v>
      </c>
      <c r="T1465" s="19">
        <v>40</v>
      </c>
      <c r="U1465" s="19">
        <f t="shared" si="347"/>
        <v>-10</v>
      </c>
      <c r="V1465" s="22">
        <f t="shared" si="348"/>
        <v>-120</v>
      </c>
      <c r="W1465" s="5">
        <f t="shared" si="350"/>
        <v>460</v>
      </c>
      <c r="X1465" s="21">
        <f t="shared" si="351"/>
        <v>1.8976521739130434</v>
      </c>
      <c r="Y1465" s="21">
        <f t="shared" si="352"/>
        <v>22.771826086956523</v>
      </c>
      <c r="Z1465" s="21">
        <f t="shared" si="353"/>
        <v>850.14817391304348</v>
      </c>
      <c r="AA1465" s="21">
        <f t="shared" si="354"/>
        <v>-4.7118260869565347</v>
      </c>
      <c r="AC1465" s="5">
        <v>22.771826086956523</v>
      </c>
      <c r="AD1465" s="5">
        <v>0</v>
      </c>
      <c r="AE1465" s="5">
        <f t="shared" si="349"/>
        <v>22.771826086956523</v>
      </c>
    </row>
    <row r="1466" spans="1:31" ht="12.75" customHeight="1" x14ac:dyDescent="0.35">
      <c r="A1466" s="17" t="s">
        <v>3322</v>
      </c>
      <c r="B1466" s="17" t="s">
        <v>2151</v>
      </c>
      <c r="C1466" s="17" t="s">
        <v>3157</v>
      </c>
      <c r="D1466" s="18">
        <v>43983</v>
      </c>
      <c r="E1466" s="17" t="s">
        <v>118</v>
      </c>
      <c r="F1466" s="19">
        <v>50</v>
      </c>
      <c r="G1466" s="17">
        <v>47</v>
      </c>
      <c r="H1466" s="17">
        <v>9</v>
      </c>
      <c r="I1466" s="20">
        <f t="shared" si="342"/>
        <v>573</v>
      </c>
      <c r="J1466" s="21">
        <v>1281.57</v>
      </c>
      <c r="K1466" s="18">
        <v>44804</v>
      </c>
      <c r="L1466" s="21">
        <v>57.66</v>
      </c>
      <c r="M1466" s="21">
        <v>1223.9100000000001</v>
      </c>
      <c r="N1466" s="21">
        <v>17.079999999999998</v>
      </c>
      <c r="O1466" s="21">
        <f t="shared" si="343"/>
        <v>8.5399999999999991</v>
      </c>
      <c r="P1466" s="21">
        <f t="shared" si="344"/>
        <v>25.619999999999997</v>
      </c>
      <c r="Q1466" s="21">
        <f t="shared" si="345"/>
        <v>1215.3700000000001</v>
      </c>
      <c r="S1466" s="21">
        <f t="shared" si="346"/>
        <v>1240.99</v>
      </c>
      <c r="T1466" s="19">
        <v>40</v>
      </c>
      <c r="U1466" s="19">
        <f t="shared" si="347"/>
        <v>-10</v>
      </c>
      <c r="V1466" s="22">
        <f t="shared" si="348"/>
        <v>-120</v>
      </c>
      <c r="W1466" s="5">
        <f t="shared" si="350"/>
        <v>461</v>
      </c>
      <c r="X1466" s="21">
        <f t="shared" si="351"/>
        <v>2.6919522776572666</v>
      </c>
      <c r="Y1466" s="21">
        <f t="shared" si="352"/>
        <v>32.3034273318872</v>
      </c>
      <c r="Z1466" s="21">
        <f t="shared" si="353"/>
        <v>1208.6865726681128</v>
      </c>
      <c r="AA1466" s="21">
        <f t="shared" si="354"/>
        <v>-6.6834273318872874</v>
      </c>
      <c r="AC1466" s="5">
        <v>32.3034273318872</v>
      </c>
      <c r="AD1466" s="5">
        <v>0</v>
      </c>
      <c r="AE1466" s="5">
        <f t="shared" si="349"/>
        <v>32.3034273318872</v>
      </c>
    </row>
    <row r="1467" spans="1:31" ht="12.75" customHeight="1" x14ac:dyDescent="0.35">
      <c r="A1467" s="17" t="s">
        <v>3323</v>
      </c>
      <c r="B1467" s="17" t="s">
        <v>2151</v>
      </c>
      <c r="C1467" s="17" t="s">
        <v>3157</v>
      </c>
      <c r="D1467" s="18">
        <v>44013</v>
      </c>
      <c r="E1467" s="17" t="s">
        <v>118</v>
      </c>
      <c r="F1467" s="19">
        <v>50</v>
      </c>
      <c r="G1467" s="17">
        <v>47</v>
      </c>
      <c r="H1467" s="17">
        <v>10</v>
      </c>
      <c r="I1467" s="20">
        <f t="shared" si="342"/>
        <v>574</v>
      </c>
      <c r="J1467" s="21">
        <v>1761.6</v>
      </c>
      <c r="K1467" s="18">
        <v>44804</v>
      </c>
      <c r="L1467" s="21">
        <v>76.33</v>
      </c>
      <c r="M1467" s="21">
        <v>1685.27</v>
      </c>
      <c r="N1467" s="21">
        <v>23.48</v>
      </c>
      <c r="O1467" s="21">
        <f t="shared" si="343"/>
        <v>11.74</v>
      </c>
      <c r="P1467" s="21">
        <f t="shared" si="344"/>
        <v>35.22</v>
      </c>
      <c r="Q1467" s="21">
        <f t="shared" si="345"/>
        <v>1673.53</v>
      </c>
      <c r="S1467" s="21">
        <f t="shared" si="346"/>
        <v>1708.75</v>
      </c>
      <c r="T1467" s="19">
        <v>40</v>
      </c>
      <c r="U1467" s="19">
        <f t="shared" si="347"/>
        <v>-10</v>
      </c>
      <c r="V1467" s="22">
        <f t="shared" si="348"/>
        <v>-120</v>
      </c>
      <c r="W1467" s="5">
        <f t="shared" si="350"/>
        <v>462</v>
      </c>
      <c r="X1467" s="21">
        <f t="shared" si="351"/>
        <v>3.6985930735930737</v>
      </c>
      <c r="Y1467" s="21">
        <f t="shared" si="352"/>
        <v>44.383116883116884</v>
      </c>
      <c r="Z1467" s="21">
        <f t="shared" si="353"/>
        <v>1664.3668831168832</v>
      </c>
      <c r="AA1467" s="21">
        <f t="shared" si="354"/>
        <v>-9.1631168831167997</v>
      </c>
      <c r="AC1467" s="5">
        <v>44.383116883116884</v>
      </c>
      <c r="AD1467" s="5">
        <v>0</v>
      </c>
      <c r="AE1467" s="5">
        <f t="shared" si="349"/>
        <v>44.383116883116884</v>
      </c>
    </row>
    <row r="1468" spans="1:31" ht="12.75" customHeight="1" x14ac:dyDescent="0.35">
      <c r="A1468" s="17" t="s">
        <v>3324</v>
      </c>
      <c r="B1468" s="17" t="s">
        <v>2151</v>
      </c>
      <c r="C1468" s="17" t="s">
        <v>3180</v>
      </c>
      <c r="D1468" s="18">
        <v>44013</v>
      </c>
      <c r="E1468" s="17" t="s">
        <v>118</v>
      </c>
      <c r="F1468" s="19">
        <v>50</v>
      </c>
      <c r="G1468" s="17">
        <v>47</v>
      </c>
      <c r="H1468" s="17">
        <v>10</v>
      </c>
      <c r="I1468" s="20">
        <f t="shared" si="342"/>
        <v>574</v>
      </c>
      <c r="J1468" s="21">
        <v>2180.19</v>
      </c>
      <c r="K1468" s="18">
        <v>44804</v>
      </c>
      <c r="L1468" s="21">
        <v>94.46</v>
      </c>
      <c r="M1468" s="21">
        <v>2085.73</v>
      </c>
      <c r="N1468" s="21">
        <v>29.06</v>
      </c>
      <c r="O1468" s="21">
        <f t="shared" si="343"/>
        <v>14.53</v>
      </c>
      <c r="P1468" s="21">
        <f t="shared" si="344"/>
        <v>43.589999999999996</v>
      </c>
      <c r="Q1468" s="21">
        <f t="shared" si="345"/>
        <v>2071.1999999999998</v>
      </c>
      <c r="S1468" s="21">
        <f t="shared" si="346"/>
        <v>2114.79</v>
      </c>
      <c r="T1468" s="19">
        <v>40</v>
      </c>
      <c r="U1468" s="19">
        <f t="shared" si="347"/>
        <v>-10</v>
      </c>
      <c r="V1468" s="22">
        <f t="shared" si="348"/>
        <v>-120</v>
      </c>
      <c r="W1468" s="5">
        <f t="shared" si="350"/>
        <v>462</v>
      </c>
      <c r="X1468" s="21">
        <f t="shared" si="351"/>
        <v>4.5774675324675327</v>
      </c>
      <c r="Y1468" s="21">
        <f t="shared" si="352"/>
        <v>54.929610389610389</v>
      </c>
      <c r="Z1468" s="21">
        <f t="shared" si="353"/>
        <v>2059.8603896103896</v>
      </c>
      <c r="AA1468" s="21">
        <f t="shared" si="354"/>
        <v>-11.339610389610243</v>
      </c>
      <c r="AC1468" s="5">
        <v>54.929610389610389</v>
      </c>
      <c r="AD1468" s="5">
        <v>0</v>
      </c>
      <c r="AE1468" s="5">
        <f t="shared" si="349"/>
        <v>54.929610389610389</v>
      </c>
    </row>
    <row r="1469" spans="1:31" ht="12.75" customHeight="1" x14ac:dyDescent="0.35">
      <c r="A1469" s="17" t="s">
        <v>3325</v>
      </c>
      <c r="B1469" s="17" t="s">
        <v>2151</v>
      </c>
      <c r="C1469" s="17" t="s">
        <v>3326</v>
      </c>
      <c r="D1469" s="18">
        <v>44013</v>
      </c>
      <c r="E1469" s="17" t="s">
        <v>118</v>
      </c>
      <c r="F1469" s="19">
        <v>50</v>
      </c>
      <c r="G1469" s="17">
        <v>47</v>
      </c>
      <c r="H1469" s="17">
        <v>10</v>
      </c>
      <c r="I1469" s="20">
        <f t="shared" si="342"/>
        <v>574</v>
      </c>
      <c r="J1469" s="21">
        <v>1276.1300000000001</v>
      </c>
      <c r="K1469" s="18">
        <v>44804</v>
      </c>
      <c r="L1469" s="21">
        <v>55.29</v>
      </c>
      <c r="M1469" s="21">
        <v>1220.8399999999999</v>
      </c>
      <c r="N1469" s="21">
        <v>17.010000000000002</v>
      </c>
      <c r="O1469" s="21">
        <f t="shared" si="343"/>
        <v>8.5050000000000008</v>
      </c>
      <c r="P1469" s="21">
        <f t="shared" si="344"/>
        <v>25.515000000000001</v>
      </c>
      <c r="Q1469" s="21">
        <f t="shared" si="345"/>
        <v>1212.3349999999998</v>
      </c>
      <c r="S1469" s="21">
        <f t="shared" si="346"/>
        <v>1237.8499999999999</v>
      </c>
      <c r="T1469" s="19">
        <v>40</v>
      </c>
      <c r="U1469" s="19">
        <f t="shared" si="347"/>
        <v>-10</v>
      </c>
      <c r="V1469" s="22">
        <f t="shared" si="348"/>
        <v>-120</v>
      </c>
      <c r="W1469" s="5">
        <f t="shared" si="350"/>
        <v>462</v>
      </c>
      <c r="X1469" s="21">
        <f t="shared" si="351"/>
        <v>2.6793290043290043</v>
      </c>
      <c r="Y1469" s="21">
        <f t="shared" si="352"/>
        <v>32.151948051948054</v>
      </c>
      <c r="Z1469" s="21">
        <f t="shared" si="353"/>
        <v>1205.6980519480519</v>
      </c>
      <c r="AA1469" s="21">
        <f t="shared" si="354"/>
        <v>-6.6369480519479112</v>
      </c>
      <c r="AC1469" s="5">
        <v>32.151948051948054</v>
      </c>
      <c r="AD1469" s="5">
        <v>0</v>
      </c>
      <c r="AE1469" s="5">
        <f t="shared" si="349"/>
        <v>32.151948051948054</v>
      </c>
    </row>
    <row r="1470" spans="1:31" ht="12.75" customHeight="1" x14ac:dyDescent="0.35">
      <c r="A1470" s="17" t="s">
        <v>3327</v>
      </c>
      <c r="B1470" s="17" t="s">
        <v>2151</v>
      </c>
      <c r="C1470" s="17" t="s">
        <v>3171</v>
      </c>
      <c r="D1470" s="18">
        <v>44013</v>
      </c>
      <c r="E1470" s="17" t="s">
        <v>118</v>
      </c>
      <c r="F1470" s="19">
        <v>50</v>
      </c>
      <c r="G1470" s="17">
        <v>47</v>
      </c>
      <c r="H1470" s="17">
        <v>10</v>
      </c>
      <c r="I1470" s="20">
        <f t="shared" si="342"/>
        <v>574</v>
      </c>
      <c r="J1470" s="21">
        <v>860.38</v>
      </c>
      <c r="K1470" s="18">
        <v>44804</v>
      </c>
      <c r="L1470" s="21">
        <v>37.28</v>
      </c>
      <c r="M1470" s="21">
        <v>823.1</v>
      </c>
      <c r="N1470" s="21">
        <v>11.47</v>
      </c>
      <c r="O1470" s="21">
        <f t="shared" si="343"/>
        <v>5.7350000000000003</v>
      </c>
      <c r="P1470" s="21">
        <f t="shared" si="344"/>
        <v>17.205000000000002</v>
      </c>
      <c r="Q1470" s="21">
        <f t="shared" si="345"/>
        <v>817.36500000000001</v>
      </c>
      <c r="S1470" s="21">
        <f t="shared" si="346"/>
        <v>834.57</v>
      </c>
      <c r="T1470" s="19">
        <v>40</v>
      </c>
      <c r="U1470" s="19">
        <f t="shared" si="347"/>
        <v>-10</v>
      </c>
      <c r="V1470" s="22">
        <f t="shared" si="348"/>
        <v>-120</v>
      </c>
      <c r="W1470" s="5">
        <f t="shared" si="350"/>
        <v>462</v>
      </c>
      <c r="X1470" s="21">
        <f t="shared" si="351"/>
        <v>1.8064285714285715</v>
      </c>
      <c r="Y1470" s="21">
        <f t="shared" si="352"/>
        <v>21.677142857142858</v>
      </c>
      <c r="Z1470" s="21">
        <f t="shared" si="353"/>
        <v>812.89285714285722</v>
      </c>
      <c r="AA1470" s="21">
        <f t="shared" si="354"/>
        <v>-4.472142857142785</v>
      </c>
      <c r="AC1470" s="5">
        <v>21.677142857142858</v>
      </c>
      <c r="AD1470" s="5">
        <v>0</v>
      </c>
      <c r="AE1470" s="5">
        <f t="shared" si="349"/>
        <v>21.677142857142858</v>
      </c>
    </row>
    <row r="1471" spans="1:31" ht="12.75" customHeight="1" x14ac:dyDescent="0.35">
      <c r="A1471" s="17" t="s">
        <v>3328</v>
      </c>
      <c r="B1471" s="17" t="s">
        <v>2151</v>
      </c>
      <c r="C1471" s="17" t="s">
        <v>3157</v>
      </c>
      <c r="D1471" s="18">
        <v>44044</v>
      </c>
      <c r="E1471" s="17" t="s">
        <v>118</v>
      </c>
      <c r="F1471" s="19">
        <v>50</v>
      </c>
      <c r="G1471" s="17">
        <v>47</v>
      </c>
      <c r="H1471" s="17">
        <v>11</v>
      </c>
      <c r="I1471" s="20">
        <f t="shared" si="342"/>
        <v>575</v>
      </c>
      <c r="J1471" s="21">
        <v>2605.15</v>
      </c>
      <c r="K1471" s="18">
        <v>44804</v>
      </c>
      <c r="L1471" s="21">
        <v>108.54</v>
      </c>
      <c r="M1471" s="21">
        <v>2496.61</v>
      </c>
      <c r="N1471" s="21">
        <v>34.729999999999997</v>
      </c>
      <c r="O1471" s="21">
        <f t="shared" si="343"/>
        <v>17.364999999999998</v>
      </c>
      <c r="P1471" s="21">
        <f t="shared" si="344"/>
        <v>52.094999999999999</v>
      </c>
      <c r="Q1471" s="21">
        <f t="shared" si="345"/>
        <v>2479.2450000000003</v>
      </c>
      <c r="S1471" s="21">
        <f t="shared" si="346"/>
        <v>2531.34</v>
      </c>
      <c r="T1471" s="19">
        <v>40</v>
      </c>
      <c r="U1471" s="19">
        <f t="shared" si="347"/>
        <v>-10</v>
      </c>
      <c r="V1471" s="22">
        <f t="shared" si="348"/>
        <v>-120</v>
      </c>
      <c r="W1471" s="5">
        <f t="shared" si="350"/>
        <v>463</v>
      </c>
      <c r="X1471" s="21">
        <f t="shared" si="351"/>
        <v>5.4672570194384456</v>
      </c>
      <c r="Y1471" s="21">
        <f t="shared" si="352"/>
        <v>65.607084233261347</v>
      </c>
      <c r="Z1471" s="21">
        <f t="shared" si="353"/>
        <v>2465.7329157667386</v>
      </c>
      <c r="AA1471" s="21">
        <f t="shared" si="354"/>
        <v>-13.512084233261703</v>
      </c>
      <c r="AC1471" s="5">
        <v>65.607084233261347</v>
      </c>
      <c r="AD1471" s="5">
        <v>0</v>
      </c>
      <c r="AE1471" s="5">
        <f t="shared" si="349"/>
        <v>65.607084233261347</v>
      </c>
    </row>
    <row r="1472" spans="1:31" ht="12.75" customHeight="1" x14ac:dyDescent="0.35">
      <c r="A1472" s="17" t="s">
        <v>3329</v>
      </c>
      <c r="B1472" s="17" t="s">
        <v>2151</v>
      </c>
      <c r="C1472" s="17" t="s">
        <v>3157</v>
      </c>
      <c r="D1472" s="18">
        <v>44075</v>
      </c>
      <c r="E1472" s="17" t="s">
        <v>118</v>
      </c>
      <c r="F1472" s="19">
        <v>50</v>
      </c>
      <c r="G1472" s="17">
        <v>48</v>
      </c>
      <c r="H1472" s="17">
        <v>0</v>
      </c>
      <c r="I1472" s="20">
        <f t="shared" si="342"/>
        <v>576</v>
      </c>
      <c r="J1472" s="21">
        <v>285.5</v>
      </c>
      <c r="K1472" s="18">
        <v>44804</v>
      </c>
      <c r="L1472" s="21">
        <v>11.41</v>
      </c>
      <c r="M1472" s="21">
        <v>274.08999999999997</v>
      </c>
      <c r="N1472" s="21">
        <v>3.8</v>
      </c>
      <c r="O1472" s="21">
        <f t="shared" si="343"/>
        <v>1.9</v>
      </c>
      <c r="P1472" s="21">
        <f t="shared" si="344"/>
        <v>5.6999999999999993</v>
      </c>
      <c r="Q1472" s="21">
        <f t="shared" si="345"/>
        <v>272.19</v>
      </c>
      <c r="S1472" s="21">
        <f t="shared" si="346"/>
        <v>277.89</v>
      </c>
      <c r="T1472" s="19">
        <v>40</v>
      </c>
      <c r="U1472" s="19">
        <f t="shared" si="347"/>
        <v>-10</v>
      </c>
      <c r="V1472" s="22">
        <f t="shared" si="348"/>
        <v>-120</v>
      </c>
      <c r="W1472" s="5">
        <f t="shared" si="350"/>
        <v>464</v>
      </c>
      <c r="X1472" s="21">
        <f t="shared" si="351"/>
        <v>0.59890086206896553</v>
      </c>
      <c r="Y1472" s="21">
        <f t="shared" si="352"/>
        <v>7.1868103448275864</v>
      </c>
      <c r="Z1472" s="21">
        <f t="shared" si="353"/>
        <v>270.70318965517242</v>
      </c>
      <c r="AA1472" s="21">
        <f t="shared" si="354"/>
        <v>-1.4868103448275747</v>
      </c>
      <c r="AC1472" s="5">
        <v>7.1868103448275864</v>
      </c>
      <c r="AD1472" s="5">
        <v>0</v>
      </c>
      <c r="AE1472" s="5">
        <f t="shared" si="349"/>
        <v>7.1868103448275864</v>
      </c>
    </row>
    <row r="1473" spans="1:31" ht="12.75" customHeight="1" x14ac:dyDescent="0.35">
      <c r="A1473" s="17" t="s">
        <v>3330</v>
      </c>
      <c r="B1473" s="17" t="s">
        <v>2151</v>
      </c>
      <c r="C1473" s="17" t="s">
        <v>3157</v>
      </c>
      <c r="D1473" s="18">
        <v>44105</v>
      </c>
      <c r="E1473" s="17" t="s">
        <v>118</v>
      </c>
      <c r="F1473" s="19">
        <v>50</v>
      </c>
      <c r="G1473" s="17">
        <v>48</v>
      </c>
      <c r="H1473" s="17">
        <v>1</v>
      </c>
      <c r="I1473" s="20">
        <f t="shared" si="342"/>
        <v>577</v>
      </c>
      <c r="J1473" s="21">
        <v>907.54</v>
      </c>
      <c r="K1473" s="18">
        <v>44804</v>
      </c>
      <c r="L1473" s="21">
        <v>34.79</v>
      </c>
      <c r="M1473" s="21">
        <v>872.75</v>
      </c>
      <c r="N1473" s="21">
        <v>12.1</v>
      </c>
      <c r="O1473" s="21">
        <f t="shared" si="343"/>
        <v>6.05</v>
      </c>
      <c r="P1473" s="21">
        <f t="shared" si="344"/>
        <v>18.149999999999999</v>
      </c>
      <c r="Q1473" s="21">
        <f t="shared" si="345"/>
        <v>866.7</v>
      </c>
      <c r="S1473" s="21">
        <f t="shared" si="346"/>
        <v>884.85</v>
      </c>
      <c r="T1473" s="19">
        <v>40</v>
      </c>
      <c r="U1473" s="19">
        <f t="shared" si="347"/>
        <v>-10</v>
      </c>
      <c r="V1473" s="22">
        <f t="shared" si="348"/>
        <v>-120</v>
      </c>
      <c r="W1473" s="5">
        <f t="shared" si="350"/>
        <v>465</v>
      </c>
      <c r="X1473" s="21">
        <f t="shared" si="351"/>
        <v>1.9029032258064518</v>
      </c>
      <c r="Y1473" s="21">
        <f t="shared" si="352"/>
        <v>22.83483870967742</v>
      </c>
      <c r="Z1473" s="21">
        <f t="shared" si="353"/>
        <v>862.01516129032257</v>
      </c>
      <c r="AA1473" s="21">
        <f t="shared" si="354"/>
        <v>-4.6848387096774786</v>
      </c>
      <c r="AC1473" s="5">
        <v>22.83483870967742</v>
      </c>
      <c r="AD1473" s="5">
        <v>0</v>
      </c>
      <c r="AE1473" s="5">
        <f t="shared" si="349"/>
        <v>22.83483870967742</v>
      </c>
    </row>
    <row r="1474" spans="1:31" ht="12.75" customHeight="1" x14ac:dyDescent="0.35">
      <c r="A1474" s="17" t="s">
        <v>3331</v>
      </c>
      <c r="B1474" s="17" t="s">
        <v>2151</v>
      </c>
      <c r="C1474" s="17" t="s">
        <v>3171</v>
      </c>
      <c r="D1474" s="18">
        <v>44105</v>
      </c>
      <c r="E1474" s="17" t="s">
        <v>118</v>
      </c>
      <c r="F1474" s="19">
        <v>50</v>
      </c>
      <c r="G1474" s="17">
        <v>48</v>
      </c>
      <c r="H1474" s="17">
        <v>1</v>
      </c>
      <c r="I1474" s="20">
        <f t="shared" si="342"/>
        <v>577</v>
      </c>
      <c r="J1474" s="21">
        <v>2168.69</v>
      </c>
      <c r="K1474" s="18">
        <v>44804</v>
      </c>
      <c r="L1474" s="21">
        <v>83.12</v>
      </c>
      <c r="M1474" s="21">
        <v>2085.5700000000002</v>
      </c>
      <c r="N1474" s="21">
        <v>28.91</v>
      </c>
      <c r="O1474" s="21">
        <f t="shared" si="343"/>
        <v>14.455</v>
      </c>
      <c r="P1474" s="21">
        <f t="shared" si="344"/>
        <v>43.365000000000002</v>
      </c>
      <c r="Q1474" s="21">
        <f t="shared" si="345"/>
        <v>2071.1150000000002</v>
      </c>
      <c r="S1474" s="21">
        <f t="shared" si="346"/>
        <v>2114.48</v>
      </c>
      <c r="T1474" s="19">
        <v>40</v>
      </c>
      <c r="U1474" s="19">
        <f t="shared" si="347"/>
        <v>-10</v>
      </c>
      <c r="V1474" s="22">
        <f t="shared" si="348"/>
        <v>-120</v>
      </c>
      <c r="W1474" s="5">
        <f t="shared" si="350"/>
        <v>465</v>
      </c>
      <c r="X1474" s="21">
        <f t="shared" si="351"/>
        <v>4.5472688172043014</v>
      </c>
      <c r="Y1474" s="21">
        <f t="shared" si="352"/>
        <v>54.567225806451617</v>
      </c>
      <c r="Z1474" s="21">
        <f t="shared" si="353"/>
        <v>2059.9127741935486</v>
      </c>
      <c r="AA1474" s="21">
        <f t="shared" si="354"/>
        <v>-11.202225806451679</v>
      </c>
      <c r="AC1474" s="5">
        <v>54.567225806451617</v>
      </c>
      <c r="AD1474" s="5">
        <v>0</v>
      </c>
      <c r="AE1474" s="5">
        <f t="shared" si="349"/>
        <v>54.567225806451617</v>
      </c>
    </row>
    <row r="1475" spans="1:31" ht="12.75" customHeight="1" x14ac:dyDescent="0.35">
      <c r="A1475" s="17" t="s">
        <v>3332</v>
      </c>
      <c r="B1475" s="17" t="s">
        <v>2151</v>
      </c>
      <c r="C1475" s="17" t="s">
        <v>3157</v>
      </c>
      <c r="D1475" s="18">
        <v>44136</v>
      </c>
      <c r="E1475" s="17" t="s">
        <v>118</v>
      </c>
      <c r="F1475" s="19">
        <v>50</v>
      </c>
      <c r="G1475" s="17">
        <v>48</v>
      </c>
      <c r="H1475" s="17">
        <v>2</v>
      </c>
      <c r="I1475" s="20">
        <f t="shared" si="342"/>
        <v>578</v>
      </c>
      <c r="J1475" s="21">
        <v>277.14999999999998</v>
      </c>
      <c r="K1475" s="18">
        <v>44804</v>
      </c>
      <c r="L1475" s="21">
        <v>10.15</v>
      </c>
      <c r="M1475" s="21">
        <v>267</v>
      </c>
      <c r="N1475" s="21">
        <v>3.69</v>
      </c>
      <c r="O1475" s="21">
        <f t="shared" si="343"/>
        <v>1.845</v>
      </c>
      <c r="P1475" s="21">
        <f t="shared" si="344"/>
        <v>5.5350000000000001</v>
      </c>
      <c r="Q1475" s="21">
        <f t="shared" si="345"/>
        <v>265.15499999999997</v>
      </c>
      <c r="S1475" s="21">
        <f t="shared" si="346"/>
        <v>270.69</v>
      </c>
      <c r="T1475" s="19">
        <v>40</v>
      </c>
      <c r="U1475" s="19">
        <f t="shared" si="347"/>
        <v>-10</v>
      </c>
      <c r="V1475" s="22">
        <f t="shared" si="348"/>
        <v>-120</v>
      </c>
      <c r="W1475" s="5">
        <f t="shared" si="350"/>
        <v>466</v>
      </c>
      <c r="X1475" s="21">
        <f t="shared" si="351"/>
        <v>0.58087982832618024</v>
      </c>
      <c r="Y1475" s="21">
        <f t="shared" si="352"/>
        <v>6.9705579399141628</v>
      </c>
      <c r="Z1475" s="21">
        <f t="shared" si="353"/>
        <v>263.71944206008584</v>
      </c>
      <c r="AA1475" s="21">
        <f t="shared" si="354"/>
        <v>-1.4355579399141334</v>
      </c>
      <c r="AC1475" s="5">
        <v>6.9705579399141628</v>
      </c>
      <c r="AD1475" s="5">
        <v>0</v>
      </c>
      <c r="AE1475" s="5">
        <f t="shared" si="349"/>
        <v>6.9705579399141628</v>
      </c>
    </row>
    <row r="1476" spans="1:31" ht="12.75" customHeight="1" x14ac:dyDescent="0.35">
      <c r="A1476" s="17" t="s">
        <v>3333</v>
      </c>
      <c r="B1476" s="17" t="s">
        <v>2151</v>
      </c>
      <c r="C1476" s="17" t="s">
        <v>3157</v>
      </c>
      <c r="D1476" s="18">
        <v>44166</v>
      </c>
      <c r="E1476" s="17" t="s">
        <v>118</v>
      </c>
      <c r="F1476" s="19">
        <v>50</v>
      </c>
      <c r="G1476" s="17">
        <v>48</v>
      </c>
      <c r="H1476" s="17">
        <v>3</v>
      </c>
      <c r="I1476" s="20">
        <f t="shared" ref="I1476:I1533" si="355">(G1476*12)+H1476</f>
        <v>579</v>
      </c>
      <c r="J1476" s="21">
        <v>358.11</v>
      </c>
      <c r="K1476" s="18">
        <v>44804</v>
      </c>
      <c r="L1476" s="21">
        <v>12.53</v>
      </c>
      <c r="M1476" s="21">
        <v>345.58</v>
      </c>
      <c r="N1476" s="21">
        <v>4.7699999999999996</v>
      </c>
      <c r="O1476" s="21">
        <f t="shared" ref="O1476:O1507" si="356">+N1476/8*4</f>
        <v>2.3849999999999998</v>
      </c>
      <c r="P1476" s="21">
        <f t="shared" ref="P1476:P1520" si="357">+N1476+O1476</f>
        <v>7.1549999999999994</v>
      </c>
      <c r="Q1476" s="21">
        <f t="shared" ref="Q1476:Q1520" si="358">+M1476-O1476</f>
        <v>343.19499999999999</v>
      </c>
      <c r="S1476" s="21">
        <f t="shared" ref="S1476:S1520" si="359">+M1476+N1476</f>
        <v>350.34999999999997</v>
      </c>
      <c r="T1476" s="19">
        <v>40</v>
      </c>
      <c r="U1476" s="19">
        <f t="shared" ref="U1476:U1533" si="360">+T1476-F1476</f>
        <v>-10</v>
      </c>
      <c r="V1476" s="22">
        <f t="shared" ref="V1476:V1533" si="361">+U1476*12</f>
        <v>-120</v>
      </c>
      <c r="W1476" s="5">
        <f t="shared" si="350"/>
        <v>467</v>
      </c>
      <c r="X1476" s="21">
        <f t="shared" si="351"/>
        <v>0.75021413276231252</v>
      </c>
      <c r="Y1476" s="21">
        <f t="shared" si="352"/>
        <v>9.0025695931477507</v>
      </c>
      <c r="Z1476" s="21">
        <f t="shared" si="353"/>
        <v>341.3474304068522</v>
      </c>
      <c r="AA1476" s="21">
        <f t="shared" si="354"/>
        <v>-1.8475695931477958</v>
      </c>
      <c r="AC1476" s="5">
        <v>9.0025695931477507</v>
      </c>
      <c r="AD1476" s="5">
        <v>0</v>
      </c>
      <c r="AE1476" s="5">
        <f t="shared" si="349"/>
        <v>9.0025695931477507</v>
      </c>
    </row>
    <row r="1477" spans="1:31" ht="12.75" customHeight="1" x14ac:dyDescent="0.35">
      <c r="A1477" s="17" t="s">
        <v>3334</v>
      </c>
      <c r="B1477" s="17" t="s">
        <v>2151</v>
      </c>
      <c r="C1477" s="17" t="s">
        <v>3335</v>
      </c>
      <c r="D1477" s="18">
        <v>44197</v>
      </c>
      <c r="E1477" s="17" t="s">
        <v>118</v>
      </c>
      <c r="F1477" s="19">
        <v>50</v>
      </c>
      <c r="G1477" s="17">
        <v>48</v>
      </c>
      <c r="H1477" s="17">
        <v>4</v>
      </c>
      <c r="I1477" s="20">
        <f t="shared" si="355"/>
        <v>580</v>
      </c>
      <c r="J1477" s="21">
        <v>294.62</v>
      </c>
      <c r="K1477" s="18">
        <v>44804</v>
      </c>
      <c r="L1477" s="21">
        <v>9.81</v>
      </c>
      <c r="M1477" s="21">
        <v>284.81</v>
      </c>
      <c r="N1477" s="21">
        <v>3.92</v>
      </c>
      <c r="O1477" s="21">
        <f t="shared" si="356"/>
        <v>1.96</v>
      </c>
      <c r="P1477" s="21">
        <f t="shared" si="357"/>
        <v>5.88</v>
      </c>
      <c r="Q1477" s="21">
        <f t="shared" si="358"/>
        <v>282.85000000000002</v>
      </c>
      <c r="S1477" s="21">
        <f t="shared" si="359"/>
        <v>288.73</v>
      </c>
      <c r="T1477" s="19">
        <v>40</v>
      </c>
      <c r="U1477" s="19">
        <f t="shared" si="360"/>
        <v>-10</v>
      </c>
      <c r="V1477" s="22">
        <f t="shared" si="361"/>
        <v>-120</v>
      </c>
      <c r="W1477" s="5">
        <f t="shared" si="350"/>
        <v>468</v>
      </c>
      <c r="X1477" s="21">
        <f t="shared" si="351"/>
        <v>0.61694444444444452</v>
      </c>
      <c r="Y1477" s="21">
        <f t="shared" si="352"/>
        <v>7.4033333333333342</v>
      </c>
      <c r="Z1477" s="21">
        <f t="shared" si="353"/>
        <v>281.32666666666671</v>
      </c>
      <c r="AA1477" s="21">
        <f t="shared" si="354"/>
        <v>-1.5233333333333121</v>
      </c>
      <c r="AC1477" s="5">
        <v>7.4033333333333342</v>
      </c>
      <c r="AD1477" s="5">
        <v>0</v>
      </c>
      <c r="AE1477" s="5">
        <f t="shared" ref="AE1477:AE1533" si="362">+AC1477+AD1477</f>
        <v>7.4033333333333342</v>
      </c>
    </row>
    <row r="1478" spans="1:31" ht="12.75" customHeight="1" x14ac:dyDescent="0.35">
      <c r="A1478" s="17" t="s">
        <v>3336</v>
      </c>
      <c r="B1478" s="17" t="s">
        <v>2151</v>
      </c>
      <c r="C1478" s="17" t="s">
        <v>3337</v>
      </c>
      <c r="D1478" s="18">
        <v>44197</v>
      </c>
      <c r="E1478" s="17" t="s">
        <v>118</v>
      </c>
      <c r="F1478" s="19">
        <v>50</v>
      </c>
      <c r="G1478" s="17">
        <v>48</v>
      </c>
      <c r="H1478" s="17">
        <v>4</v>
      </c>
      <c r="I1478" s="20">
        <f t="shared" si="355"/>
        <v>580</v>
      </c>
      <c r="J1478" s="21">
        <v>410</v>
      </c>
      <c r="K1478" s="18">
        <v>44804</v>
      </c>
      <c r="L1478" s="21">
        <v>13.66</v>
      </c>
      <c r="M1478" s="21">
        <v>396.34</v>
      </c>
      <c r="N1478" s="21">
        <v>5.46</v>
      </c>
      <c r="O1478" s="21">
        <f t="shared" si="356"/>
        <v>2.73</v>
      </c>
      <c r="P1478" s="21">
        <f t="shared" si="357"/>
        <v>8.19</v>
      </c>
      <c r="Q1478" s="21">
        <f t="shared" si="358"/>
        <v>393.60999999999996</v>
      </c>
      <c r="S1478" s="21">
        <f t="shared" si="359"/>
        <v>401.79999999999995</v>
      </c>
      <c r="T1478" s="19">
        <v>40</v>
      </c>
      <c r="U1478" s="19">
        <f t="shared" si="360"/>
        <v>-10</v>
      </c>
      <c r="V1478" s="22">
        <f t="shared" si="361"/>
        <v>-120</v>
      </c>
      <c r="W1478" s="5">
        <f t="shared" si="350"/>
        <v>468</v>
      </c>
      <c r="X1478" s="21">
        <f t="shared" si="351"/>
        <v>0.85854700854700849</v>
      </c>
      <c r="Y1478" s="21">
        <f t="shared" si="352"/>
        <v>10.302564102564101</v>
      </c>
      <c r="Z1478" s="21">
        <f t="shared" si="353"/>
        <v>391.49743589743588</v>
      </c>
      <c r="AA1478" s="21">
        <f t="shared" si="354"/>
        <v>-2.1125641025640789</v>
      </c>
      <c r="AC1478" s="5">
        <v>10.302564102564101</v>
      </c>
      <c r="AD1478" s="5">
        <v>0</v>
      </c>
      <c r="AE1478" s="5">
        <f t="shared" si="362"/>
        <v>10.302564102564101</v>
      </c>
    </row>
    <row r="1479" spans="1:31" ht="12.75" customHeight="1" x14ac:dyDescent="0.35">
      <c r="A1479" s="17" t="s">
        <v>3338</v>
      </c>
      <c r="B1479" s="17" t="s">
        <v>2151</v>
      </c>
      <c r="C1479" s="17" t="s">
        <v>3339</v>
      </c>
      <c r="D1479" s="18">
        <v>44197</v>
      </c>
      <c r="E1479" s="17" t="s">
        <v>118</v>
      </c>
      <c r="F1479" s="19">
        <v>50</v>
      </c>
      <c r="G1479" s="17">
        <v>48</v>
      </c>
      <c r="H1479" s="17">
        <v>4</v>
      </c>
      <c r="I1479" s="20">
        <f t="shared" si="355"/>
        <v>580</v>
      </c>
      <c r="J1479" s="21">
        <v>12856.88</v>
      </c>
      <c r="K1479" s="18">
        <v>44804</v>
      </c>
      <c r="L1479" s="21">
        <v>428.56</v>
      </c>
      <c r="M1479" s="21">
        <v>12428.32</v>
      </c>
      <c r="N1479" s="21">
        <v>171.42</v>
      </c>
      <c r="O1479" s="21">
        <f t="shared" si="356"/>
        <v>85.71</v>
      </c>
      <c r="P1479" s="21">
        <f t="shared" si="357"/>
        <v>257.13</v>
      </c>
      <c r="Q1479" s="21">
        <f t="shared" si="358"/>
        <v>12342.61</v>
      </c>
      <c r="S1479" s="21">
        <f t="shared" si="359"/>
        <v>12599.74</v>
      </c>
      <c r="T1479" s="19">
        <v>40</v>
      </c>
      <c r="U1479" s="19">
        <f t="shared" si="360"/>
        <v>-10</v>
      </c>
      <c r="V1479" s="22">
        <f t="shared" si="361"/>
        <v>-120</v>
      </c>
      <c r="W1479" s="5">
        <f t="shared" si="350"/>
        <v>468</v>
      </c>
      <c r="X1479" s="21">
        <f t="shared" si="351"/>
        <v>26.922521367521366</v>
      </c>
      <c r="Y1479" s="21">
        <f t="shared" si="352"/>
        <v>323.07025641025638</v>
      </c>
      <c r="Z1479" s="21">
        <f t="shared" si="353"/>
        <v>12276.669743589744</v>
      </c>
      <c r="AA1479" s="21">
        <f t="shared" si="354"/>
        <v>-65.940256410256552</v>
      </c>
      <c r="AC1479" s="5">
        <v>323.07025641025638</v>
      </c>
      <c r="AD1479" s="5">
        <v>0</v>
      </c>
      <c r="AE1479" s="5">
        <f t="shared" si="362"/>
        <v>323.07025641025638</v>
      </c>
    </row>
    <row r="1480" spans="1:31" ht="12.75" customHeight="1" x14ac:dyDescent="0.35">
      <c r="A1480" s="17" t="s">
        <v>3340</v>
      </c>
      <c r="B1480" s="17" t="s">
        <v>2151</v>
      </c>
      <c r="C1480" s="17" t="s">
        <v>3300</v>
      </c>
      <c r="D1480" s="18">
        <v>44197</v>
      </c>
      <c r="E1480" s="17" t="s">
        <v>118</v>
      </c>
      <c r="F1480" s="19">
        <v>50</v>
      </c>
      <c r="G1480" s="17">
        <v>48</v>
      </c>
      <c r="H1480" s="17">
        <v>4</v>
      </c>
      <c r="I1480" s="20">
        <f t="shared" si="355"/>
        <v>580</v>
      </c>
      <c r="J1480" s="21">
        <v>5560.37</v>
      </c>
      <c r="K1480" s="18">
        <v>44804</v>
      </c>
      <c r="L1480" s="21">
        <v>185.35</v>
      </c>
      <c r="M1480" s="21">
        <v>5375.02</v>
      </c>
      <c r="N1480" s="21">
        <v>74.14</v>
      </c>
      <c r="O1480" s="21">
        <f t="shared" si="356"/>
        <v>37.07</v>
      </c>
      <c r="P1480" s="21">
        <f t="shared" si="357"/>
        <v>111.21000000000001</v>
      </c>
      <c r="Q1480" s="21">
        <f t="shared" si="358"/>
        <v>5337.9500000000007</v>
      </c>
      <c r="S1480" s="21">
        <f t="shared" si="359"/>
        <v>5449.1600000000008</v>
      </c>
      <c r="T1480" s="19">
        <v>40</v>
      </c>
      <c r="U1480" s="19">
        <f t="shared" si="360"/>
        <v>-10</v>
      </c>
      <c r="V1480" s="22">
        <f t="shared" si="361"/>
        <v>-120</v>
      </c>
      <c r="W1480" s="5">
        <f t="shared" si="350"/>
        <v>468</v>
      </c>
      <c r="X1480" s="21">
        <f t="shared" si="351"/>
        <v>11.643504273504275</v>
      </c>
      <c r="Y1480" s="21">
        <f t="shared" si="352"/>
        <v>139.7220512820513</v>
      </c>
      <c r="Z1480" s="21">
        <f t="shared" si="353"/>
        <v>5309.4379487179494</v>
      </c>
      <c r="AA1480" s="21">
        <f t="shared" si="354"/>
        <v>-28.512051282051289</v>
      </c>
      <c r="AC1480" s="5">
        <v>139.7220512820513</v>
      </c>
      <c r="AD1480" s="5">
        <v>0</v>
      </c>
      <c r="AE1480" s="5">
        <f t="shared" si="362"/>
        <v>139.7220512820513</v>
      </c>
    </row>
    <row r="1481" spans="1:31" ht="12.75" customHeight="1" x14ac:dyDescent="0.35">
      <c r="A1481" s="17" t="s">
        <v>3341</v>
      </c>
      <c r="B1481" s="17" t="s">
        <v>2151</v>
      </c>
      <c r="C1481" s="17" t="s">
        <v>3157</v>
      </c>
      <c r="D1481" s="18">
        <v>44228</v>
      </c>
      <c r="E1481" s="17" t="s">
        <v>118</v>
      </c>
      <c r="F1481" s="19">
        <v>50</v>
      </c>
      <c r="G1481" s="17">
        <v>48</v>
      </c>
      <c r="H1481" s="17">
        <v>5</v>
      </c>
      <c r="I1481" s="20">
        <f t="shared" si="355"/>
        <v>581</v>
      </c>
      <c r="J1481" s="21">
        <v>1463.27</v>
      </c>
      <c r="K1481" s="18">
        <v>44804</v>
      </c>
      <c r="L1481" s="21">
        <v>46.34</v>
      </c>
      <c r="M1481" s="21">
        <v>1416.93</v>
      </c>
      <c r="N1481" s="21">
        <v>19.510000000000002</v>
      </c>
      <c r="O1481" s="21">
        <f t="shared" si="356"/>
        <v>9.7550000000000008</v>
      </c>
      <c r="P1481" s="21">
        <f t="shared" si="357"/>
        <v>29.265000000000001</v>
      </c>
      <c r="Q1481" s="21">
        <f t="shared" si="358"/>
        <v>1407.175</v>
      </c>
      <c r="S1481" s="21">
        <f t="shared" si="359"/>
        <v>1436.44</v>
      </c>
      <c r="T1481" s="19">
        <v>40</v>
      </c>
      <c r="U1481" s="19">
        <f t="shared" si="360"/>
        <v>-10</v>
      </c>
      <c r="V1481" s="22">
        <f t="shared" si="361"/>
        <v>-120</v>
      </c>
      <c r="W1481" s="5">
        <f t="shared" ref="W1481:W1502" si="363">+I1481+8+V1481</f>
        <v>469</v>
      </c>
      <c r="X1481" s="21">
        <f t="shared" si="351"/>
        <v>3.0627718550106611</v>
      </c>
      <c r="Y1481" s="21">
        <f t="shared" si="352"/>
        <v>36.753262260127933</v>
      </c>
      <c r="Z1481" s="21">
        <f t="shared" si="353"/>
        <v>1399.6867377398721</v>
      </c>
      <c r="AA1481" s="21">
        <f t="shared" si="354"/>
        <v>-7.4882622601278399</v>
      </c>
      <c r="AC1481" s="5">
        <v>36.753262260127933</v>
      </c>
      <c r="AD1481" s="5">
        <v>0</v>
      </c>
      <c r="AE1481" s="5">
        <f t="shared" si="362"/>
        <v>36.753262260127933</v>
      </c>
    </row>
    <row r="1482" spans="1:31" ht="12.75" customHeight="1" x14ac:dyDescent="0.35">
      <c r="A1482" s="17" t="s">
        <v>3342</v>
      </c>
      <c r="B1482" s="17" t="s">
        <v>2151</v>
      </c>
      <c r="C1482" s="17" t="s">
        <v>3180</v>
      </c>
      <c r="D1482" s="18">
        <v>44228</v>
      </c>
      <c r="E1482" s="17" t="s">
        <v>118</v>
      </c>
      <c r="F1482" s="19">
        <v>50</v>
      </c>
      <c r="G1482" s="17">
        <v>48</v>
      </c>
      <c r="H1482" s="17">
        <v>5</v>
      </c>
      <c r="I1482" s="20">
        <f t="shared" si="355"/>
        <v>581</v>
      </c>
      <c r="J1482" s="21">
        <v>422.38</v>
      </c>
      <c r="K1482" s="18">
        <v>44804</v>
      </c>
      <c r="L1482" s="21">
        <v>13.37</v>
      </c>
      <c r="M1482" s="21">
        <v>409.01</v>
      </c>
      <c r="N1482" s="21">
        <v>5.63</v>
      </c>
      <c r="O1482" s="21">
        <f t="shared" si="356"/>
        <v>2.8149999999999999</v>
      </c>
      <c r="P1482" s="21">
        <f t="shared" si="357"/>
        <v>8.4450000000000003</v>
      </c>
      <c r="Q1482" s="21">
        <f t="shared" si="358"/>
        <v>406.19499999999999</v>
      </c>
      <c r="S1482" s="21">
        <f t="shared" si="359"/>
        <v>414.64</v>
      </c>
      <c r="T1482" s="19">
        <v>40</v>
      </c>
      <c r="U1482" s="19">
        <f t="shared" si="360"/>
        <v>-10</v>
      </c>
      <c r="V1482" s="22">
        <f t="shared" si="361"/>
        <v>-120</v>
      </c>
      <c r="W1482" s="5">
        <f t="shared" si="363"/>
        <v>469</v>
      </c>
      <c r="X1482" s="21">
        <f t="shared" si="351"/>
        <v>0.88409381663113007</v>
      </c>
      <c r="Y1482" s="21">
        <f t="shared" si="352"/>
        <v>10.609125799573562</v>
      </c>
      <c r="Z1482" s="21">
        <f t="shared" si="353"/>
        <v>404.03087420042641</v>
      </c>
      <c r="AA1482" s="21">
        <f t="shared" si="354"/>
        <v>-2.1641257995735828</v>
      </c>
      <c r="AC1482" s="5">
        <v>10.609125799573562</v>
      </c>
      <c r="AD1482" s="5">
        <v>0</v>
      </c>
      <c r="AE1482" s="5">
        <f t="shared" si="362"/>
        <v>10.609125799573562</v>
      </c>
    </row>
    <row r="1483" spans="1:31" ht="12.75" customHeight="1" x14ac:dyDescent="0.35">
      <c r="A1483" s="17" t="s">
        <v>3343</v>
      </c>
      <c r="B1483" s="17" t="s">
        <v>2151</v>
      </c>
      <c r="C1483" s="17" t="s">
        <v>3157</v>
      </c>
      <c r="D1483" s="18">
        <v>44256</v>
      </c>
      <c r="E1483" s="17" t="s">
        <v>118</v>
      </c>
      <c r="F1483" s="19">
        <v>50</v>
      </c>
      <c r="G1483" s="17">
        <v>48</v>
      </c>
      <c r="H1483" s="17">
        <v>6</v>
      </c>
      <c r="I1483" s="20">
        <f t="shared" si="355"/>
        <v>582</v>
      </c>
      <c r="J1483" s="21">
        <v>373.73</v>
      </c>
      <c r="K1483" s="18">
        <v>44804</v>
      </c>
      <c r="L1483" s="21">
        <v>11.21</v>
      </c>
      <c r="M1483" s="21">
        <v>362.52</v>
      </c>
      <c r="N1483" s="21">
        <v>4.9800000000000004</v>
      </c>
      <c r="O1483" s="21">
        <f t="shared" si="356"/>
        <v>2.4900000000000002</v>
      </c>
      <c r="P1483" s="21">
        <f t="shared" si="357"/>
        <v>7.4700000000000006</v>
      </c>
      <c r="Q1483" s="21">
        <f t="shared" si="358"/>
        <v>360.03</v>
      </c>
      <c r="S1483" s="21">
        <f t="shared" si="359"/>
        <v>367.5</v>
      </c>
      <c r="T1483" s="19">
        <v>40</v>
      </c>
      <c r="U1483" s="19">
        <f t="shared" si="360"/>
        <v>-10</v>
      </c>
      <c r="V1483" s="22">
        <f t="shared" si="361"/>
        <v>-120</v>
      </c>
      <c r="W1483" s="5">
        <f t="shared" si="363"/>
        <v>470</v>
      </c>
      <c r="X1483" s="21">
        <f t="shared" si="351"/>
        <v>0.78191489361702127</v>
      </c>
      <c r="Y1483" s="21">
        <f t="shared" si="352"/>
        <v>9.3829787234042552</v>
      </c>
      <c r="Z1483" s="21">
        <f t="shared" si="353"/>
        <v>358.11702127659572</v>
      </c>
      <c r="AA1483" s="21">
        <f t="shared" si="354"/>
        <v>-1.912978723404251</v>
      </c>
      <c r="AC1483" s="5">
        <v>9.3829787234042552</v>
      </c>
      <c r="AD1483" s="5">
        <v>0</v>
      </c>
      <c r="AE1483" s="5">
        <f t="shared" si="362"/>
        <v>9.3829787234042552</v>
      </c>
    </row>
    <row r="1484" spans="1:31" ht="12.75" customHeight="1" x14ac:dyDescent="0.35">
      <c r="A1484" s="17" t="s">
        <v>3344</v>
      </c>
      <c r="B1484" s="17" t="s">
        <v>2151</v>
      </c>
      <c r="C1484" s="17" t="s">
        <v>3345</v>
      </c>
      <c r="D1484" s="18">
        <v>44287</v>
      </c>
      <c r="E1484" s="17" t="s">
        <v>118</v>
      </c>
      <c r="F1484" s="19">
        <v>50</v>
      </c>
      <c r="G1484" s="17">
        <v>48</v>
      </c>
      <c r="H1484" s="17">
        <v>7</v>
      </c>
      <c r="I1484" s="20">
        <f t="shared" si="355"/>
        <v>583</v>
      </c>
      <c r="J1484" s="21">
        <v>12458.69</v>
      </c>
      <c r="K1484" s="18">
        <v>44804</v>
      </c>
      <c r="L1484" s="21">
        <v>352.99</v>
      </c>
      <c r="M1484" s="21">
        <v>12105.7</v>
      </c>
      <c r="N1484" s="21">
        <v>166.11</v>
      </c>
      <c r="O1484" s="21">
        <f t="shared" si="356"/>
        <v>83.055000000000007</v>
      </c>
      <c r="P1484" s="21">
        <f t="shared" si="357"/>
        <v>249.16500000000002</v>
      </c>
      <c r="Q1484" s="21">
        <f t="shared" si="358"/>
        <v>12022.645</v>
      </c>
      <c r="S1484" s="21">
        <f t="shared" si="359"/>
        <v>12271.810000000001</v>
      </c>
      <c r="T1484" s="19">
        <v>40</v>
      </c>
      <c r="U1484" s="19">
        <f t="shared" si="360"/>
        <v>-10</v>
      </c>
      <c r="V1484" s="22">
        <f t="shared" si="361"/>
        <v>-120</v>
      </c>
      <c r="W1484" s="5">
        <f t="shared" si="363"/>
        <v>471</v>
      </c>
      <c r="X1484" s="21">
        <f t="shared" si="351"/>
        <v>26.054798301486201</v>
      </c>
      <c r="Y1484" s="21">
        <f t="shared" si="352"/>
        <v>312.65757961783441</v>
      </c>
      <c r="Z1484" s="21">
        <f t="shared" si="353"/>
        <v>11959.152420382166</v>
      </c>
      <c r="AA1484" s="21">
        <f t="shared" si="354"/>
        <v>-63.492579617834053</v>
      </c>
      <c r="AC1484" s="5">
        <v>312.65757961783441</v>
      </c>
      <c r="AD1484" s="5">
        <v>0</v>
      </c>
      <c r="AE1484" s="5">
        <f t="shared" si="362"/>
        <v>312.65757961783441</v>
      </c>
    </row>
    <row r="1485" spans="1:31" ht="12.75" customHeight="1" x14ac:dyDescent="0.35">
      <c r="A1485" s="17" t="s">
        <v>3346</v>
      </c>
      <c r="B1485" s="17" t="s">
        <v>2151</v>
      </c>
      <c r="C1485" s="17" t="s">
        <v>3171</v>
      </c>
      <c r="D1485" s="18">
        <v>44287</v>
      </c>
      <c r="E1485" s="17" t="s">
        <v>118</v>
      </c>
      <c r="F1485" s="19">
        <v>50</v>
      </c>
      <c r="G1485" s="17">
        <v>48</v>
      </c>
      <c r="H1485" s="17">
        <v>7</v>
      </c>
      <c r="I1485" s="20">
        <f t="shared" si="355"/>
        <v>583</v>
      </c>
      <c r="J1485" s="21">
        <v>3438.88</v>
      </c>
      <c r="K1485" s="18">
        <v>44804</v>
      </c>
      <c r="L1485" s="21">
        <v>97.43</v>
      </c>
      <c r="M1485" s="21">
        <v>3341.45</v>
      </c>
      <c r="N1485" s="21">
        <v>45.85</v>
      </c>
      <c r="O1485" s="21">
        <f t="shared" si="356"/>
        <v>22.925000000000001</v>
      </c>
      <c r="P1485" s="21">
        <f t="shared" si="357"/>
        <v>68.775000000000006</v>
      </c>
      <c r="Q1485" s="21">
        <f t="shared" si="358"/>
        <v>3318.5249999999996</v>
      </c>
      <c r="S1485" s="21">
        <f t="shared" si="359"/>
        <v>3387.2999999999997</v>
      </c>
      <c r="T1485" s="19">
        <v>40</v>
      </c>
      <c r="U1485" s="19">
        <f t="shared" si="360"/>
        <v>-10</v>
      </c>
      <c r="V1485" s="22">
        <f t="shared" si="361"/>
        <v>-120</v>
      </c>
      <c r="W1485" s="5">
        <f t="shared" si="363"/>
        <v>471</v>
      </c>
      <c r="X1485" s="21">
        <f t="shared" si="351"/>
        <v>7.1917197452229296</v>
      </c>
      <c r="Y1485" s="21">
        <f t="shared" si="352"/>
        <v>86.300636942675155</v>
      </c>
      <c r="Z1485" s="21">
        <f t="shared" si="353"/>
        <v>3300.9993630573244</v>
      </c>
      <c r="AA1485" s="21">
        <f t="shared" si="354"/>
        <v>-17.525636942675192</v>
      </c>
      <c r="AC1485" s="5">
        <v>86.300636942675155</v>
      </c>
      <c r="AD1485" s="5">
        <v>0</v>
      </c>
      <c r="AE1485" s="5">
        <f t="shared" si="362"/>
        <v>86.300636942675155</v>
      </c>
    </row>
    <row r="1486" spans="1:31" ht="12.75" customHeight="1" x14ac:dyDescent="0.35">
      <c r="A1486" s="17" t="s">
        <v>3347</v>
      </c>
      <c r="B1486" s="17" t="s">
        <v>2151</v>
      </c>
      <c r="C1486" s="17" t="s">
        <v>3335</v>
      </c>
      <c r="D1486" s="18">
        <v>44287</v>
      </c>
      <c r="E1486" s="17" t="s">
        <v>118</v>
      </c>
      <c r="F1486" s="19">
        <v>50</v>
      </c>
      <c r="G1486" s="17">
        <v>48</v>
      </c>
      <c r="H1486" s="17">
        <v>7</v>
      </c>
      <c r="I1486" s="20">
        <f t="shared" si="355"/>
        <v>583</v>
      </c>
      <c r="J1486" s="21">
        <v>955.62</v>
      </c>
      <c r="K1486" s="18">
        <v>44804</v>
      </c>
      <c r="L1486" s="21">
        <v>27.08</v>
      </c>
      <c r="M1486" s="21">
        <v>928.54</v>
      </c>
      <c r="N1486" s="21">
        <v>12.74</v>
      </c>
      <c r="O1486" s="21">
        <f t="shared" si="356"/>
        <v>6.37</v>
      </c>
      <c r="P1486" s="21">
        <f t="shared" si="357"/>
        <v>19.11</v>
      </c>
      <c r="Q1486" s="21">
        <f t="shared" si="358"/>
        <v>922.17</v>
      </c>
      <c r="S1486" s="21">
        <f t="shared" si="359"/>
        <v>941.28</v>
      </c>
      <c r="T1486" s="19">
        <v>40</v>
      </c>
      <c r="U1486" s="19">
        <f t="shared" si="360"/>
        <v>-10</v>
      </c>
      <c r="V1486" s="22">
        <f t="shared" si="361"/>
        <v>-120</v>
      </c>
      <c r="W1486" s="5">
        <f t="shared" si="363"/>
        <v>471</v>
      </c>
      <c r="X1486" s="21">
        <f t="shared" si="351"/>
        <v>1.9984713375796177</v>
      </c>
      <c r="Y1486" s="21">
        <f t="shared" si="352"/>
        <v>23.981656050955412</v>
      </c>
      <c r="Z1486" s="21">
        <f t="shared" si="353"/>
        <v>917.29834394904458</v>
      </c>
      <c r="AA1486" s="21">
        <f t="shared" si="354"/>
        <v>-4.8716560509553801</v>
      </c>
      <c r="AC1486" s="5">
        <v>23.981656050955412</v>
      </c>
      <c r="AD1486" s="5">
        <v>0</v>
      </c>
      <c r="AE1486" s="5">
        <f t="shared" si="362"/>
        <v>23.981656050955412</v>
      </c>
    </row>
    <row r="1487" spans="1:31" ht="12.75" customHeight="1" x14ac:dyDescent="0.35">
      <c r="A1487" s="17" t="s">
        <v>3348</v>
      </c>
      <c r="B1487" s="17" t="s">
        <v>2151</v>
      </c>
      <c r="C1487" s="17" t="s">
        <v>3180</v>
      </c>
      <c r="D1487" s="18">
        <v>44287</v>
      </c>
      <c r="E1487" s="17" t="s">
        <v>118</v>
      </c>
      <c r="F1487" s="19">
        <v>50</v>
      </c>
      <c r="G1487" s="17">
        <v>48</v>
      </c>
      <c r="H1487" s="17">
        <v>7</v>
      </c>
      <c r="I1487" s="20">
        <f t="shared" si="355"/>
        <v>583</v>
      </c>
      <c r="J1487" s="21">
        <v>942.07</v>
      </c>
      <c r="K1487" s="18">
        <v>44804</v>
      </c>
      <c r="L1487" s="21">
        <v>26.69</v>
      </c>
      <c r="M1487" s="21">
        <v>915.38</v>
      </c>
      <c r="N1487" s="21">
        <v>12.56</v>
      </c>
      <c r="O1487" s="21">
        <f t="shared" si="356"/>
        <v>6.28</v>
      </c>
      <c r="P1487" s="21">
        <f t="shared" si="357"/>
        <v>18.84</v>
      </c>
      <c r="Q1487" s="21">
        <f t="shared" si="358"/>
        <v>909.1</v>
      </c>
      <c r="S1487" s="21">
        <f t="shared" si="359"/>
        <v>927.93999999999994</v>
      </c>
      <c r="T1487" s="19">
        <v>40</v>
      </c>
      <c r="U1487" s="19">
        <f t="shared" si="360"/>
        <v>-10</v>
      </c>
      <c r="V1487" s="22">
        <f t="shared" si="361"/>
        <v>-120</v>
      </c>
      <c r="W1487" s="5">
        <f t="shared" si="363"/>
        <v>471</v>
      </c>
      <c r="X1487" s="21">
        <f t="shared" si="351"/>
        <v>1.9701486199575371</v>
      </c>
      <c r="Y1487" s="21">
        <f t="shared" si="352"/>
        <v>23.641783439490446</v>
      </c>
      <c r="Z1487" s="21">
        <f t="shared" si="353"/>
        <v>904.29821656050945</v>
      </c>
      <c r="AA1487" s="21">
        <f t="shared" si="354"/>
        <v>-4.8017834394905776</v>
      </c>
      <c r="AC1487" s="5">
        <v>23.641783439490446</v>
      </c>
      <c r="AD1487" s="5">
        <v>0</v>
      </c>
      <c r="AE1487" s="5">
        <f t="shared" si="362"/>
        <v>23.641783439490446</v>
      </c>
    </row>
    <row r="1488" spans="1:31" ht="12.75" customHeight="1" x14ac:dyDescent="0.35">
      <c r="A1488" s="17" t="s">
        <v>3349</v>
      </c>
      <c r="B1488" s="17" t="s">
        <v>2151</v>
      </c>
      <c r="C1488" s="17" t="s">
        <v>3157</v>
      </c>
      <c r="D1488" s="18">
        <v>44317</v>
      </c>
      <c r="E1488" s="17" t="s">
        <v>118</v>
      </c>
      <c r="F1488" s="19">
        <v>50</v>
      </c>
      <c r="G1488" s="17">
        <v>48</v>
      </c>
      <c r="H1488" s="17">
        <v>8</v>
      </c>
      <c r="I1488" s="20">
        <f t="shared" si="355"/>
        <v>584</v>
      </c>
      <c r="J1488" s="21">
        <v>559.36</v>
      </c>
      <c r="K1488" s="18">
        <v>44804</v>
      </c>
      <c r="L1488" s="21">
        <v>14.92</v>
      </c>
      <c r="M1488" s="21">
        <v>544.44000000000005</v>
      </c>
      <c r="N1488" s="21">
        <v>7.46</v>
      </c>
      <c r="O1488" s="21">
        <f t="shared" si="356"/>
        <v>3.73</v>
      </c>
      <c r="P1488" s="21">
        <f t="shared" si="357"/>
        <v>11.19</v>
      </c>
      <c r="Q1488" s="21">
        <f t="shared" si="358"/>
        <v>540.71</v>
      </c>
      <c r="S1488" s="21">
        <f t="shared" si="359"/>
        <v>551.90000000000009</v>
      </c>
      <c r="T1488" s="19">
        <v>40</v>
      </c>
      <c r="U1488" s="19">
        <f t="shared" si="360"/>
        <v>-10</v>
      </c>
      <c r="V1488" s="22">
        <f t="shared" si="361"/>
        <v>-120</v>
      </c>
      <c r="W1488" s="5">
        <f t="shared" si="363"/>
        <v>472</v>
      </c>
      <c r="X1488" s="21">
        <f t="shared" si="351"/>
        <v>1.1692796610169494</v>
      </c>
      <c r="Y1488" s="21">
        <f t="shared" si="352"/>
        <v>14.031355932203393</v>
      </c>
      <c r="Z1488" s="21">
        <f t="shared" si="353"/>
        <v>537.86864406779671</v>
      </c>
      <c r="AA1488" s="21">
        <f t="shared" si="354"/>
        <v>-2.8413559322033279</v>
      </c>
      <c r="AC1488" s="5">
        <v>14.031355932203393</v>
      </c>
      <c r="AD1488" s="5">
        <v>0</v>
      </c>
      <c r="AE1488" s="5">
        <f t="shared" si="362"/>
        <v>14.031355932203393</v>
      </c>
    </row>
    <row r="1489" spans="1:31" ht="12.75" customHeight="1" x14ac:dyDescent="0.35">
      <c r="A1489" s="17" t="s">
        <v>3350</v>
      </c>
      <c r="B1489" s="17" t="s">
        <v>2151</v>
      </c>
      <c r="C1489" s="17" t="s">
        <v>3196</v>
      </c>
      <c r="D1489" s="18">
        <v>44317</v>
      </c>
      <c r="E1489" s="17" t="s">
        <v>118</v>
      </c>
      <c r="F1489" s="19">
        <v>50</v>
      </c>
      <c r="G1489" s="17">
        <v>48</v>
      </c>
      <c r="H1489" s="17">
        <v>8</v>
      </c>
      <c r="I1489" s="20">
        <f t="shared" si="355"/>
        <v>584</v>
      </c>
      <c r="J1489" s="21">
        <v>2096.66</v>
      </c>
      <c r="K1489" s="18">
        <v>44804</v>
      </c>
      <c r="L1489" s="21">
        <v>55.91</v>
      </c>
      <c r="M1489" s="21">
        <v>2040.75</v>
      </c>
      <c r="N1489" s="21">
        <v>27.95</v>
      </c>
      <c r="O1489" s="21">
        <f t="shared" si="356"/>
        <v>13.975</v>
      </c>
      <c r="P1489" s="21">
        <f t="shared" si="357"/>
        <v>41.924999999999997</v>
      </c>
      <c r="Q1489" s="21">
        <f t="shared" si="358"/>
        <v>2026.7750000000001</v>
      </c>
      <c r="S1489" s="21">
        <f t="shared" si="359"/>
        <v>2068.6999999999998</v>
      </c>
      <c r="T1489" s="19">
        <v>40</v>
      </c>
      <c r="U1489" s="19">
        <f t="shared" si="360"/>
        <v>-10</v>
      </c>
      <c r="V1489" s="22">
        <f t="shared" si="361"/>
        <v>-120</v>
      </c>
      <c r="W1489" s="5">
        <f t="shared" si="363"/>
        <v>472</v>
      </c>
      <c r="X1489" s="21">
        <f t="shared" si="351"/>
        <v>4.3828389830508474</v>
      </c>
      <c r="Y1489" s="21">
        <f t="shared" si="352"/>
        <v>52.594067796610169</v>
      </c>
      <c r="Z1489" s="21">
        <f t="shared" si="353"/>
        <v>2016.1059322033896</v>
      </c>
      <c r="AA1489" s="21">
        <f t="shared" si="354"/>
        <v>-10.669067796610534</v>
      </c>
      <c r="AC1489" s="5">
        <v>52.594067796610169</v>
      </c>
      <c r="AD1489" s="5">
        <v>0</v>
      </c>
      <c r="AE1489" s="5">
        <f t="shared" si="362"/>
        <v>52.594067796610169</v>
      </c>
    </row>
    <row r="1490" spans="1:31" ht="12.75" customHeight="1" x14ac:dyDescent="0.35">
      <c r="A1490" s="17" t="s">
        <v>3351</v>
      </c>
      <c r="B1490" s="17" t="s">
        <v>2151</v>
      </c>
      <c r="C1490" s="17" t="s">
        <v>3157</v>
      </c>
      <c r="D1490" s="18">
        <v>44348</v>
      </c>
      <c r="E1490" s="17" t="s">
        <v>118</v>
      </c>
      <c r="F1490" s="19">
        <v>50</v>
      </c>
      <c r="G1490" s="17">
        <v>48</v>
      </c>
      <c r="H1490" s="17">
        <v>9</v>
      </c>
      <c r="I1490" s="20">
        <f t="shared" si="355"/>
        <v>585</v>
      </c>
      <c r="J1490" s="21">
        <v>374.63</v>
      </c>
      <c r="K1490" s="18">
        <v>44804</v>
      </c>
      <c r="L1490" s="21">
        <v>9.36</v>
      </c>
      <c r="M1490" s="21">
        <v>365.27</v>
      </c>
      <c r="N1490" s="21">
        <v>4.99</v>
      </c>
      <c r="O1490" s="21">
        <f t="shared" si="356"/>
        <v>2.4950000000000001</v>
      </c>
      <c r="P1490" s="21">
        <f t="shared" si="357"/>
        <v>7.4850000000000003</v>
      </c>
      <c r="Q1490" s="21">
        <f t="shared" si="358"/>
        <v>362.77499999999998</v>
      </c>
      <c r="S1490" s="21">
        <f t="shared" si="359"/>
        <v>370.26</v>
      </c>
      <c r="T1490" s="19">
        <v>40</v>
      </c>
      <c r="U1490" s="19">
        <f t="shared" si="360"/>
        <v>-10</v>
      </c>
      <c r="V1490" s="22">
        <f t="shared" si="361"/>
        <v>-120</v>
      </c>
      <c r="W1490" s="5">
        <f t="shared" si="363"/>
        <v>473</v>
      </c>
      <c r="X1490" s="21">
        <f t="shared" ref="X1490:X1518" si="364">+S1490/W1490</f>
        <v>0.78279069767441856</v>
      </c>
      <c r="Y1490" s="21">
        <f t="shared" ref="Y1490:Y1502" si="365">+X1490*12</f>
        <v>9.3934883720930227</v>
      </c>
      <c r="Z1490" s="21">
        <f t="shared" ref="Z1490:Z1527" si="366">+S1490-Y1490</f>
        <v>360.86651162790696</v>
      </c>
      <c r="AA1490" s="21">
        <f t="shared" ref="AA1490:AA1501" si="367">+Z1490-Q1490</f>
        <v>-1.9084883720930179</v>
      </c>
      <c r="AC1490" s="5">
        <v>9.3934883720930227</v>
      </c>
      <c r="AD1490" s="5">
        <v>0</v>
      </c>
      <c r="AE1490" s="5">
        <f t="shared" si="362"/>
        <v>9.3934883720930227</v>
      </c>
    </row>
    <row r="1491" spans="1:31" ht="12.75" customHeight="1" x14ac:dyDescent="0.35">
      <c r="A1491" s="17" t="s">
        <v>3352</v>
      </c>
      <c r="B1491" s="17" t="s">
        <v>2151</v>
      </c>
      <c r="C1491" s="17" t="s">
        <v>3353</v>
      </c>
      <c r="D1491" s="18">
        <v>44378</v>
      </c>
      <c r="E1491" s="17" t="s">
        <v>118</v>
      </c>
      <c r="F1491" s="19">
        <v>50</v>
      </c>
      <c r="G1491" s="17">
        <v>48</v>
      </c>
      <c r="H1491" s="17">
        <v>10</v>
      </c>
      <c r="I1491" s="20">
        <f t="shared" si="355"/>
        <v>586</v>
      </c>
      <c r="J1491" s="21">
        <v>611.19000000000005</v>
      </c>
      <c r="K1491" s="18">
        <v>44804</v>
      </c>
      <c r="L1491" s="21">
        <v>14.25</v>
      </c>
      <c r="M1491" s="21">
        <v>596.94000000000005</v>
      </c>
      <c r="N1491" s="21">
        <v>8.14</v>
      </c>
      <c r="O1491" s="21">
        <f t="shared" si="356"/>
        <v>4.07</v>
      </c>
      <c r="P1491" s="21">
        <f t="shared" si="357"/>
        <v>12.21</v>
      </c>
      <c r="Q1491" s="21">
        <f t="shared" si="358"/>
        <v>592.87</v>
      </c>
      <c r="S1491" s="21">
        <f t="shared" si="359"/>
        <v>605.08000000000004</v>
      </c>
      <c r="T1491" s="19">
        <v>40</v>
      </c>
      <c r="U1491" s="19">
        <f t="shared" si="360"/>
        <v>-10</v>
      </c>
      <c r="V1491" s="22">
        <f t="shared" si="361"/>
        <v>-120</v>
      </c>
      <c r="W1491" s="5">
        <f t="shared" si="363"/>
        <v>474</v>
      </c>
      <c r="X1491" s="21">
        <f t="shared" si="364"/>
        <v>1.2765400843881858</v>
      </c>
      <c r="Y1491" s="21">
        <f t="shared" si="365"/>
        <v>15.318481012658228</v>
      </c>
      <c r="Z1491" s="21">
        <f t="shared" si="366"/>
        <v>589.76151898734179</v>
      </c>
      <c r="AA1491" s="21">
        <f t="shared" si="367"/>
        <v>-3.108481012658217</v>
      </c>
      <c r="AC1491" s="5">
        <v>15.318481012658228</v>
      </c>
      <c r="AD1491" s="5">
        <v>0</v>
      </c>
      <c r="AE1491" s="5">
        <f t="shared" si="362"/>
        <v>15.318481012658228</v>
      </c>
    </row>
    <row r="1492" spans="1:31" ht="12.75" customHeight="1" x14ac:dyDescent="0.35">
      <c r="A1492" s="17" t="s">
        <v>3354</v>
      </c>
      <c r="B1492" s="17" t="s">
        <v>2151</v>
      </c>
      <c r="C1492" s="17" t="s">
        <v>3355</v>
      </c>
      <c r="D1492" s="18">
        <v>44378</v>
      </c>
      <c r="E1492" s="17" t="s">
        <v>118</v>
      </c>
      <c r="F1492" s="19">
        <v>50</v>
      </c>
      <c r="G1492" s="17">
        <v>48</v>
      </c>
      <c r="H1492" s="17">
        <v>10</v>
      </c>
      <c r="I1492" s="20">
        <f t="shared" si="355"/>
        <v>586</v>
      </c>
      <c r="J1492" s="21">
        <v>8094.12</v>
      </c>
      <c r="K1492" s="18">
        <v>44804</v>
      </c>
      <c r="L1492" s="21">
        <v>188.86</v>
      </c>
      <c r="M1492" s="21">
        <v>7905.26</v>
      </c>
      <c r="N1492" s="21">
        <v>107.92</v>
      </c>
      <c r="O1492" s="21">
        <f t="shared" si="356"/>
        <v>53.96</v>
      </c>
      <c r="P1492" s="21">
        <f t="shared" si="357"/>
        <v>161.88</v>
      </c>
      <c r="Q1492" s="21">
        <f t="shared" si="358"/>
        <v>7851.3</v>
      </c>
      <c r="S1492" s="21">
        <f t="shared" si="359"/>
        <v>8013.18</v>
      </c>
      <c r="T1492" s="19">
        <v>40</v>
      </c>
      <c r="U1492" s="19">
        <f t="shared" si="360"/>
        <v>-10</v>
      </c>
      <c r="V1492" s="22">
        <f t="shared" si="361"/>
        <v>-120</v>
      </c>
      <c r="W1492" s="5">
        <f t="shared" si="363"/>
        <v>474</v>
      </c>
      <c r="X1492" s="21">
        <f t="shared" si="364"/>
        <v>16.905443037974685</v>
      </c>
      <c r="Y1492" s="21">
        <f t="shared" si="365"/>
        <v>202.86531645569622</v>
      </c>
      <c r="Z1492" s="21">
        <f t="shared" si="366"/>
        <v>7810.314683544304</v>
      </c>
      <c r="AA1492" s="21">
        <f t="shared" si="367"/>
        <v>-40.985316455696193</v>
      </c>
      <c r="AC1492" s="5">
        <v>202.86531645569622</v>
      </c>
      <c r="AD1492" s="5">
        <v>0</v>
      </c>
      <c r="AE1492" s="5">
        <f t="shared" si="362"/>
        <v>202.86531645569622</v>
      </c>
    </row>
    <row r="1493" spans="1:31" ht="12.75" customHeight="1" x14ac:dyDescent="0.35">
      <c r="A1493" s="17" t="s">
        <v>3356</v>
      </c>
      <c r="B1493" s="17" t="s">
        <v>2151</v>
      </c>
      <c r="C1493" s="17" t="s">
        <v>3357</v>
      </c>
      <c r="D1493" s="18">
        <v>44378</v>
      </c>
      <c r="E1493" s="17" t="s">
        <v>118</v>
      </c>
      <c r="F1493" s="19">
        <v>50</v>
      </c>
      <c r="G1493" s="17">
        <v>48</v>
      </c>
      <c r="H1493" s="17">
        <v>10</v>
      </c>
      <c r="I1493" s="20">
        <f t="shared" si="355"/>
        <v>586</v>
      </c>
      <c r="J1493" s="21">
        <v>8246.33</v>
      </c>
      <c r="K1493" s="18">
        <v>44804</v>
      </c>
      <c r="L1493" s="21">
        <v>192.41</v>
      </c>
      <c r="M1493" s="21">
        <v>8053.92</v>
      </c>
      <c r="N1493" s="21">
        <v>109.95</v>
      </c>
      <c r="O1493" s="21">
        <f t="shared" si="356"/>
        <v>54.975000000000001</v>
      </c>
      <c r="P1493" s="21">
        <f t="shared" si="357"/>
        <v>164.92500000000001</v>
      </c>
      <c r="Q1493" s="21">
        <f t="shared" si="358"/>
        <v>7998.9449999999997</v>
      </c>
      <c r="S1493" s="21">
        <f t="shared" si="359"/>
        <v>8163.87</v>
      </c>
      <c r="T1493" s="19">
        <v>40</v>
      </c>
      <c r="U1493" s="19">
        <f t="shared" si="360"/>
        <v>-10</v>
      </c>
      <c r="V1493" s="22">
        <f t="shared" si="361"/>
        <v>-120</v>
      </c>
      <c r="W1493" s="5">
        <f t="shared" si="363"/>
        <v>474</v>
      </c>
      <c r="X1493" s="21">
        <f t="shared" si="364"/>
        <v>17.223354430379747</v>
      </c>
      <c r="Y1493" s="21">
        <f t="shared" si="365"/>
        <v>206.68025316455697</v>
      </c>
      <c r="Z1493" s="21">
        <f t="shared" si="366"/>
        <v>7957.1897468354427</v>
      </c>
      <c r="AA1493" s="21">
        <f t="shared" si="367"/>
        <v>-41.755253164556962</v>
      </c>
      <c r="AC1493" s="5">
        <v>206.68025316455697</v>
      </c>
      <c r="AD1493" s="5">
        <v>0</v>
      </c>
      <c r="AE1493" s="5">
        <f t="shared" si="362"/>
        <v>206.68025316455697</v>
      </c>
    </row>
    <row r="1494" spans="1:31" ht="12.75" customHeight="1" x14ac:dyDescent="0.35">
      <c r="A1494" s="17" t="s">
        <v>3358</v>
      </c>
      <c r="B1494" s="17" t="s">
        <v>2151</v>
      </c>
      <c r="C1494" s="17" t="s">
        <v>3276</v>
      </c>
      <c r="D1494" s="18">
        <v>44378</v>
      </c>
      <c r="E1494" s="17" t="s">
        <v>118</v>
      </c>
      <c r="F1494" s="19">
        <v>50</v>
      </c>
      <c r="G1494" s="17">
        <v>48</v>
      </c>
      <c r="H1494" s="17">
        <v>10</v>
      </c>
      <c r="I1494" s="20">
        <f t="shared" si="355"/>
        <v>586</v>
      </c>
      <c r="J1494" s="21">
        <v>-368.78</v>
      </c>
      <c r="K1494" s="18">
        <v>44804</v>
      </c>
      <c r="L1494" s="21">
        <v>-8.61</v>
      </c>
      <c r="M1494" s="21">
        <v>-360.17</v>
      </c>
      <c r="N1494" s="21">
        <v>-4.92</v>
      </c>
      <c r="O1494" s="21">
        <f t="shared" si="356"/>
        <v>-2.46</v>
      </c>
      <c r="P1494" s="21">
        <f t="shared" si="357"/>
        <v>-7.38</v>
      </c>
      <c r="Q1494" s="21">
        <f t="shared" si="358"/>
        <v>-357.71000000000004</v>
      </c>
      <c r="S1494" s="21">
        <f t="shared" si="359"/>
        <v>-365.09000000000003</v>
      </c>
      <c r="T1494" s="19">
        <v>40</v>
      </c>
      <c r="U1494" s="19">
        <f t="shared" si="360"/>
        <v>-10</v>
      </c>
      <c r="V1494" s="22">
        <f t="shared" si="361"/>
        <v>-120</v>
      </c>
      <c r="W1494" s="5">
        <f t="shared" si="363"/>
        <v>474</v>
      </c>
      <c r="X1494" s="21">
        <f t="shared" si="364"/>
        <v>-0.77023206751054862</v>
      </c>
      <c r="Y1494" s="21">
        <f t="shared" si="365"/>
        <v>-9.242784810126583</v>
      </c>
      <c r="Z1494" s="21">
        <f t="shared" si="366"/>
        <v>-355.84721518987345</v>
      </c>
      <c r="AA1494" s="21">
        <f t="shared" si="367"/>
        <v>1.862784810126584</v>
      </c>
      <c r="AC1494" s="5">
        <v>-9.242784810126583</v>
      </c>
      <c r="AD1494" s="5">
        <v>0</v>
      </c>
      <c r="AE1494" s="5">
        <f t="shared" si="362"/>
        <v>-9.242784810126583</v>
      </c>
    </row>
    <row r="1495" spans="1:31" ht="12.75" customHeight="1" x14ac:dyDescent="0.35">
      <c r="A1495" s="17" t="s">
        <v>3359</v>
      </c>
      <c r="B1495" s="17" t="s">
        <v>2151</v>
      </c>
      <c r="C1495" s="17" t="s">
        <v>3171</v>
      </c>
      <c r="D1495" s="18">
        <v>44378</v>
      </c>
      <c r="E1495" s="17" t="s">
        <v>118</v>
      </c>
      <c r="F1495" s="19">
        <v>50</v>
      </c>
      <c r="G1495" s="17">
        <v>48</v>
      </c>
      <c r="H1495" s="17">
        <v>10</v>
      </c>
      <c r="I1495" s="20">
        <f t="shared" si="355"/>
        <v>586</v>
      </c>
      <c r="J1495" s="21">
        <v>1824.26</v>
      </c>
      <c r="K1495" s="18">
        <v>44804</v>
      </c>
      <c r="L1495" s="21">
        <v>42.56</v>
      </c>
      <c r="M1495" s="21">
        <v>1781.7</v>
      </c>
      <c r="N1495" s="21">
        <v>24.32</v>
      </c>
      <c r="O1495" s="21">
        <f t="shared" si="356"/>
        <v>12.16</v>
      </c>
      <c r="P1495" s="21">
        <f t="shared" si="357"/>
        <v>36.480000000000004</v>
      </c>
      <c r="Q1495" s="21">
        <f t="shared" si="358"/>
        <v>1769.54</v>
      </c>
      <c r="S1495" s="21">
        <f t="shared" si="359"/>
        <v>1806.02</v>
      </c>
      <c r="T1495" s="19">
        <v>40</v>
      </c>
      <c r="U1495" s="19">
        <f t="shared" si="360"/>
        <v>-10</v>
      </c>
      <c r="V1495" s="22">
        <f t="shared" si="361"/>
        <v>-120</v>
      </c>
      <c r="W1495" s="5">
        <f t="shared" si="363"/>
        <v>474</v>
      </c>
      <c r="X1495" s="21">
        <f t="shared" si="364"/>
        <v>3.8101687763713081</v>
      </c>
      <c r="Y1495" s="21">
        <f t="shared" si="365"/>
        <v>45.722025316455699</v>
      </c>
      <c r="Z1495" s="21">
        <f t="shared" si="366"/>
        <v>1760.2979746835442</v>
      </c>
      <c r="AA1495" s="21">
        <f t="shared" si="367"/>
        <v>-9.242025316455738</v>
      </c>
      <c r="AC1495" s="5">
        <v>45.722025316455699</v>
      </c>
      <c r="AD1495" s="5">
        <v>0</v>
      </c>
      <c r="AE1495" s="5">
        <f t="shared" si="362"/>
        <v>45.722025316455699</v>
      </c>
    </row>
    <row r="1496" spans="1:31" ht="12.75" customHeight="1" x14ac:dyDescent="0.35">
      <c r="A1496" s="17" t="s">
        <v>3360</v>
      </c>
      <c r="B1496" s="17" t="s">
        <v>2151</v>
      </c>
      <c r="C1496" s="17" t="s">
        <v>3157</v>
      </c>
      <c r="D1496" s="18">
        <v>44409</v>
      </c>
      <c r="E1496" s="17" t="s">
        <v>118</v>
      </c>
      <c r="F1496" s="19">
        <v>50</v>
      </c>
      <c r="G1496" s="17">
        <v>48</v>
      </c>
      <c r="H1496" s="17">
        <v>11</v>
      </c>
      <c r="I1496" s="20">
        <f t="shared" si="355"/>
        <v>587</v>
      </c>
      <c r="J1496" s="21">
        <v>269.13</v>
      </c>
      <c r="K1496" s="18">
        <v>44804</v>
      </c>
      <c r="L1496" s="21">
        <v>5.82</v>
      </c>
      <c r="M1496" s="21">
        <v>263.31</v>
      </c>
      <c r="N1496" s="21">
        <v>3.58</v>
      </c>
      <c r="O1496" s="21">
        <f t="shared" si="356"/>
        <v>1.79</v>
      </c>
      <c r="P1496" s="21">
        <f t="shared" si="357"/>
        <v>5.37</v>
      </c>
      <c r="Q1496" s="21">
        <f t="shared" si="358"/>
        <v>261.52</v>
      </c>
      <c r="S1496" s="21">
        <f t="shared" si="359"/>
        <v>266.89</v>
      </c>
      <c r="T1496" s="19">
        <v>40</v>
      </c>
      <c r="U1496" s="19">
        <f t="shared" si="360"/>
        <v>-10</v>
      </c>
      <c r="V1496" s="22">
        <f t="shared" si="361"/>
        <v>-120</v>
      </c>
      <c r="W1496" s="5">
        <f t="shared" si="363"/>
        <v>475</v>
      </c>
      <c r="X1496" s="21">
        <f t="shared" si="364"/>
        <v>0.5618736842105263</v>
      </c>
      <c r="Y1496" s="21">
        <f t="shared" si="365"/>
        <v>6.7424842105263156</v>
      </c>
      <c r="Z1496" s="21">
        <f t="shared" si="366"/>
        <v>260.14751578947369</v>
      </c>
      <c r="AA1496" s="21">
        <f t="shared" si="367"/>
        <v>-1.3724842105262951</v>
      </c>
      <c r="AC1496" s="5">
        <v>6.7424842105263156</v>
      </c>
      <c r="AD1496" s="5">
        <v>0</v>
      </c>
      <c r="AE1496" s="5">
        <f t="shared" si="362"/>
        <v>6.7424842105263156</v>
      </c>
    </row>
    <row r="1497" spans="1:31" ht="12.75" customHeight="1" x14ac:dyDescent="0.35">
      <c r="A1497" s="17" t="s">
        <v>3361</v>
      </c>
      <c r="B1497" s="17" t="s">
        <v>2151</v>
      </c>
      <c r="C1497" s="17" t="s">
        <v>3353</v>
      </c>
      <c r="D1497" s="18">
        <v>44409</v>
      </c>
      <c r="E1497" s="17" t="s">
        <v>118</v>
      </c>
      <c r="F1497" s="19">
        <v>50</v>
      </c>
      <c r="G1497" s="17">
        <v>48</v>
      </c>
      <c r="H1497" s="17">
        <v>11</v>
      </c>
      <c r="I1497" s="20">
        <f t="shared" si="355"/>
        <v>587</v>
      </c>
      <c r="J1497" s="21">
        <v>297.05</v>
      </c>
      <c r="K1497" s="18">
        <v>44804</v>
      </c>
      <c r="L1497" s="21">
        <v>6.44</v>
      </c>
      <c r="M1497" s="21">
        <v>290.61</v>
      </c>
      <c r="N1497" s="21">
        <v>3.96</v>
      </c>
      <c r="O1497" s="21">
        <f t="shared" si="356"/>
        <v>1.98</v>
      </c>
      <c r="P1497" s="21">
        <f t="shared" si="357"/>
        <v>5.9399999999999995</v>
      </c>
      <c r="Q1497" s="21">
        <f t="shared" si="358"/>
        <v>288.63</v>
      </c>
      <c r="S1497" s="21">
        <f t="shared" si="359"/>
        <v>294.57</v>
      </c>
      <c r="T1497" s="19">
        <v>40</v>
      </c>
      <c r="U1497" s="19">
        <f t="shared" si="360"/>
        <v>-10</v>
      </c>
      <c r="V1497" s="22">
        <f t="shared" si="361"/>
        <v>-120</v>
      </c>
      <c r="W1497" s="5">
        <f t="shared" si="363"/>
        <v>475</v>
      </c>
      <c r="X1497" s="21">
        <f t="shared" si="364"/>
        <v>0.62014736842105267</v>
      </c>
      <c r="Y1497" s="21">
        <f t="shared" si="365"/>
        <v>7.4417684210526325</v>
      </c>
      <c r="Z1497" s="21">
        <f t="shared" si="366"/>
        <v>287.12823157894735</v>
      </c>
      <c r="AA1497" s="21">
        <f t="shared" si="367"/>
        <v>-1.5017684210526454</v>
      </c>
      <c r="AC1497" s="5">
        <v>7.4417684210526325</v>
      </c>
      <c r="AD1497" s="5">
        <v>0</v>
      </c>
      <c r="AE1497" s="5">
        <f t="shared" si="362"/>
        <v>7.4417684210526325</v>
      </c>
    </row>
    <row r="1498" spans="1:31" ht="12.75" customHeight="1" x14ac:dyDescent="0.35">
      <c r="A1498" s="17" t="s">
        <v>3362</v>
      </c>
      <c r="B1498" s="17" t="s">
        <v>2151</v>
      </c>
      <c r="C1498" s="17" t="s">
        <v>3353</v>
      </c>
      <c r="D1498" s="18">
        <v>44440</v>
      </c>
      <c r="E1498" s="17" t="s">
        <v>118</v>
      </c>
      <c r="F1498" s="19">
        <v>50</v>
      </c>
      <c r="G1498" s="17">
        <v>49</v>
      </c>
      <c r="H1498" s="17">
        <v>0</v>
      </c>
      <c r="I1498" s="20">
        <f t="shared" si="355"/>
        <v>588</v>
      </c>
      <c r="J1498" s="21">
        <v>1136.57</v>
      </c>
      <c r="K1498" s="18">
        <v>44804</v>
      </c>
      <c r="L1498" s="21">
        <v>22.73</v>
      </c>
      <c r="M1498" s="21">
        <v>1113.8399999999999</v>
      </c>
      <c r="N1498" s="21">
        <v>15.15</v>
      </c>
      <c r="O1498" s="21">
        <f t="shared" si="356"/>
        <v>7.5750000000000002</v>
      </c>
      <c r="P1498" s="21">
        <f t="shared" si="357"/>
        <v>22.725000000000001</v>
      </c>
      <c r="Q1498" s="21">
        <f t="shared" si="358"/>
        <v>1106.2649999999999</v>
      </c>
      <c r="S1498" s="21">
        <f t="shared" si="359"/>
        <v>1128.99</v>
      </c>
      <c r="T1498" s="19">
        <v>40</v>
      </c>
      <c r="U1498" s="19">
        <f t="shared" si="360"/>
        <v>-10</v>
      </c>
      <c r="V1498" s="22">
        <f t="shared" si="361"/>
        <v>-120</v>
      </c>
      <c r="W1498" s="5">
        <f t="shared" si="363"/>
        <v>476</v>
      </c>
      <c r="X1498" s="21">
        <f t="shared" si="364"/>
        <v>2.3718277310924369</v>
      </c>
      <c r="Y1498" s="21">
        <f t="shared" si="365"/>
        <v>28.461932773109243</v>
      </c>
      <c r="Z1498" s="21">
        <f t="shared" si="366"/>
        <v>1100.5280672268907</v>
      </c>
      <c r="AA1498" s="21">
        <f t="shared" si="367"/>
        <v>-5.7369327731091744</v>
      </c>
      <c r="AC1498" s="5">
        <v>28.461932773109243</v>
      </c>
      <c r="AD1498" s="5">
        <v>0</v>
      </c>
      <c r="AE1498" s="5">
        <f t="shared" si="362"/>
        <v>28.461932773109243</v>
      </c>
    </row>
    <row r="1499" spans="1:31" ht="12.75" customHeight="1" x14ac:dyDescent="0.35">
      <c r="A1499" s="17" t="s">
        <v>3363</v>
      </c>
      <c r="B1499" s="17" t="s">
        <v>2151</v>
      </c>
      <c r="C1499" s="17" t="s">
        <v>3353</v>
      </c>
      <c r="D1499" s="18">
        <v>44470</v>
      </c>
      <c r="E1499" s="17" t="s">
        <v>118</v>
      </c>
      <c r="F1499" s="19">
        <v>50</v>
      </c>
      <c r="G1499" s="17">
        <v>49</v>
      </c>
      <c r="H1499" s="17">
        <v>1</v>
      </c>
      <c r="I1499" s="20">
        <f t="shared" si="355"/>
        <v>589</v>
      </c>
      <c r="J1499" s="21">
        <v>1273.76</v>
      </c>
      <c r="K1499" s="18">
        <v>44804</v>
      </c>
      <c r="L1499" s="21">
        <v>23.35</v>
      </c>
      <c r="M1499" s="21">
        <v>1250.4100000000001</v>
      </c>
      <c r="N1499" s="21">
        <v>16.98</v>
      </c>
      <c r="O1499" s="21">
        <f t="shared" si="356"/>
        <v>8.49</v>
      </c>
      <c r="P1499" s="21">
        <f t="shared" si="357"/>
        <v>25.47</v>
      </c>
      <c r="Q1499" s="21">
        <f t="shared" si="358"/>
        <v>1241.92</v>
      </c>
      <c r="S1499" s="21">
        <f t="shared" si="359"/>
        <v>1267.3900000000001</v>
      </c>
      <c r="T1499" s="19">
        <v>40</v>
      </c>
      <c r="U1499" s="19">
        <f t="shared" si="360"/>
        <v>-10</v>
      </c>
      <c r="V1499" s="22">
        <f t="shared" si="361"/>
        <v>-120</v>
      </c>
      <c r="W1499" s="5">
        <f t="shared" si="363"/>
        <v>477</v>
      </c>
      <c r="X1499" s="21">
        <f t="shared" si="364"/>
        <v>2.657002096436059</v>
      </c>
      <c r="Y1499" s="21">
        <f t="shared" si="365"/>
        <v>31.884025157232706</v>
      </c>
      <c r="Z1499" s="21">
        <f t="shared" si="366"/>
        <v>1235.5059748427675</v>
      </c>
      <c r="AA1499" s="21">
        <f t="shared" si="367"/>
        <v>-6.4140251572325724</v>
      </c>
      <c r="AC1499" s="5">
        <v>31.884025157232706</v>
      </c>
      <c r="AD1499" s="5">
        <v>0</v>
      </c>
      <c r="AE1499" s="5">
        <f t="shared" si="362"/>
        <v>31.884025157232706</v>
      </c>
    </row>
    <row r="1500" spans="1:31" ht="12.75" customHeight="1" x14ac:dyDescent="0.35">
      <c r="A1500" s="17" t="s">
        <v>3364</v>
      </c>
      <c r="B1500" s="17" t="s">
        <v>2151</v>
      </c>
      <c r="C1500" s="17" t="s">
        <v>3171</v>
      </c>
      <c r="D1500" s="18">
        <v>44470</v>
      </c>
      <c r="E1500" s="17" t="s">
        <v>118</v>
      </c>
      <c r="F1500" s="19">
        <v>50</v>
      </c>
      <c r="G1500" s="17">
        <v>49</v>
      </c>
      <c r="H1500" s="17">
        <v>1</v>
      </c>
      <c r="I1500" s="20">
        <f t="shared" si="355"/>
        <v>589</v>
      </c>
      <c r="J1500" s="21">
        <v>10167.950000000001</v>
      </c>
      <c r="K1500" s="18">
        <v>44804</v>
      </c>
      <c r="L1500" s="21">
        <v>186.41</v>
      </c>
      <c r="M1500" s="21">
        <v>9981.5400000000009</v>
      </c>
      <c r="N1500" s="21">
        <v>135.57</v>
      </c>
      <c r="O1500" s="21">
        <f t="shared" si="356"/>
        <v>67.784999999999997</v>
      </c>
      <c r="P1500" s="21">
        <f t="shared" si="357"/>
        <v>203.35499999999999</v>
      </c>
      <c r="Q1500" s="21">
        <f t="shared" si="358"/>
        <v>9913.755000000001</v>
      </c>
      <c r="S1500" s="21">
        <f t="shared" si="359"/>
        <v>10117.11</v>
      </c>
      <c r="T1500" s="19">
        <v>40</v>
      </c>
      <c r="U1500" s="19">
        <f t="shared" si="360"/>
        <v>-10</v>
      </c>
      <c r="V1500" s="22">
        <f t="shared" si="361"/>
        <v>-120</v>
      </c>
      <c r="W1500" s="5">
        <f t="shared" si="363"/>
        <v>477</v>
      </c>
      <c r="X1500" s="21">
        <f t="shared" si="364"/>
        <v>21.209874213836478</v>
      </c>
      <c r="Y1500" s="21">
        <f t="shared" si="365"/>
        <v>254.51849056603774</v>
      </c>
      <c r="Z1500" s="21">
        <f t="shared" si="366"/>
        <v>9862.5915094339634</v>
      </c>
      <c r="AA1500" s="21">
        <f t="shared" si="367"/>
        <v>-51.163490566037581</v>
      </c>
      <c r="AC1500" s="5">
        <v>254.51849056603774</v>
      </c>
      <c r="AD1500" s="5">
        <v>0</v>
      </c>
      <c r="AE1500" s="5">
        <f t="shared" si="362"/>
        <v>254.51849056603774</v>
      </c>
    </row>
    <row r="1501" spans="1:31" ht="12.75" customHeight="1" x14ac:dyDescent="0.35">
      <c r="A1501" s="17" t="s">
        <v>3365</v>
      </c>
      <c r="B1501" s="17" t="s">
        <v>2151</v>
      </c>
      <c r="C1501" s="17" t="s">
        <v>3353</v>
      </c>
      <c r="D1501" s="18">
        <v>44501</v>
      </c>
      <c r="E1501" s="17" t="s">
        <v>118</v>
      </c>
      <c r="F1501" s="19">
        <v>50</v>
      </c>
      <c r="G1501" s="17">
        <v>49</v>
      </c>
      <c r="H1501" s="17">
        <v>2</v>
      </c>
      <c r="I1501" s="20">
        <f t="shared" si="355"/>
        <v>590</v>
      </c>
      <c r="J1501" s="21">
        <v>3256.55</v>
      </c>
      <c r="K1501" s="18">
        <v>44804</v>
      </c>
      <c r="L1501" s="21">
        <v>54.28</v>
      </c>
      <c r="M1501" s="21">
        <v>3202.27</v>
      </c>
      <c r="N1501" s="21">
        <v>43.42</v>
      </c>
      <c r="O1501" s="21">
        <f t="shared" si="356"/>
        <v>21.71</v>
      </c>
      <c r="P1501" s="21">
        <f t="shared" si="357"/>
        <v>65.13</v>
      </c>
      <c r="Q1501" s="21">
        <f t="shared" si="358"/>
        <v>3180.56</v>
      </c>
      <c r="S1501" s="21">
        <f t="shared" si="359"/>
        <v>3245.69</v>
      </c>
      <c r="T1501" s="19">
        <v>40</v>
      </c>
      <c r="U1501" s="19">
        <f t="shared" si="360"/>
        <v>-10</v>
      </c>
      <c r="V1501" s="22">
        <f t="shared" si="361"/>
        <v>-120</v>
      </c>
      <c r="W1501" s="5">
        <f t="shared" si="363"/>
        <v>478</v>
      </c>
      <c r="X1501" s="21">
        <f t="shared" si="364"/>
        <v>6.7901464435146446</v>
      </c>
      <c r="Y1501" s="21">
        <f t="shared" si="365"/>
        <v>81.481757322175739</v>
      </c>
      <c r="Z1501" s="21">
        <f t="shared" si="366"/>
        <v>3164.2082426778243</v>
      </c>
      <c r="AA1501" s="21">
        <f t="shared" si="367"/>
        <v>-16.351757322175672</v>
      </c>
      <c r="AC1501" s="5">
        <v>81.481757322175739</v>
      </c>
      <c r="AD1501" s="5">
        <v>0</v>
      </c>
      <c r="AE1501" s="5">
        <f t="shared" si="362"/>
        <v>81.481757322175739</v>
      </c>
    </row>
    <row r="1502" spans="1:31" ht="12.75" customHeight="1" x14ac:dyDescent="0.35">
      <c r="A1502" s="17" t="s">
        <v>3366</v>
      </c>
      <c r="B1502" s="17" t="s">
        <v>2151</v>
      </c>
      <c r="C1502" s="17" t="s">
        <v>3353</v>
      </c>
      <c r="D1502" s="18">
        <v>44531</v>
      </c>
      <c r="E1502" s="17" t="s">
        <v>118</v>
      </c>
      <c r="F1502" s="19">
        <v>50</v>
      </c>
      <c r="G1502" s="17">
        <v>49</v>
      </c>
      <c r="H1502" s="17">
        <v>3</v>
      </c>
      <c r="I1502" s="20">
        <f t="shared" si="355"/>
        <v>591</v>
      </c>
      <c r="J1502" s="21">
        <v>774.2</v>
      </c>
      <c r="K1502" s="18">
        <v>44804</v>
      </c>
      <c r="L1502" s="21">
        <v>11.61</v>
      </c>
      <c r="M1502" s="21">
        <v>762.59</v>
      </c>
      <c r="N1502" s="21">
        <v>10.32</v>
      </c>
      <c r="O1502" s="21">
        <f t="shared" si="356"/>
        <v>5.16</v>
      </c>
      <c r="P1502" s="21">
        <f t="shared" si="357"/>
        <v>15.48</v>
      </c>
      <c r="Q1502" s="21">
        <f t="shared" si="358"/>
        <v>757.43000000000006</v>
      </c>
      <c r="S1502" s="21">
        <f t="shared" si="359"/>
        <v>772.91000000000008</v>
      </c>
      <c r="T1502" s="19">
        <v>40</v>
      </c>
      <c r="U1502" s="19">
        <f t="shared" si="360"/>
        <v>-10</v>
      </c>
      <c r="V1502" s="22">
        <f t="shared" si="361"/>
        <v>-120</v>
      </c>
      <c r="W1502" s="5">
        <f t="shared" si="363"/>
        <v>479</v>
      </c>
      <c r="X1502" s="21">
        <f t="shared" si="364"/>
        <v>1.6135908141962423</v>
      </c>
      <c r="Y1502" s="21">
        <f t="shared" si="365"/>
        <v>19.363089770354907</v>
      </c>
      <c r="Z1502" s="21">
        <f t="shared" si="366"/>
        <v>753.54691022964516</v>
      </c>
      <c r="AA1502" s="21">
        <f>+Z1502-Q1502</f>
        <v>-3.8830897703548999</v>
      </c>
      <c r="AC1502" s="5">
        <v>19.363089770354907</v>
      </c>
      <c r="AD1502" s="5">
        <v>0</v>
      </c>
      <c r="AE1502" s="5">
        <f t="shared" si="362"/>
        <v>19.363089770354907</v>
      </c>
    </row>
    <row r="1503" spans="1:31" ht="12.75" customHeight="1" x14ac:dyDescent="0.4">
      <c r="A1503" s="17" t="s">
        <v>3367</v>
      </c>
      <c r="B1503" s="17" t="s">
        <v>2151</v>
      </c>
      <c r="C1503" s="17" t="s">
        <v>3353</v>
      </c>
      <c r="D1503" s="18">
        <v>44562</v>
      </c>
      <c r="E1503" s="17" t="s">
        <v>118</v>
      </c>
      <c r="F1503" s="19">
        <v>50</v>
      </c>
      <c r="G1503" s="17">
        <v>49</v>
      </c>
      <c r="H1503" s="17">
        <v>4</v>
      </c>
      <c r="I1503" s="20">
        <f t="shared" si="355"/>
        <v>592</v>
      </c>
      <c r="J1503" s="21">
        <v>612.58000000000004</v>
      </c>
      <c r="K1503" s="18">
        <v>44804</v>
      </c>
      <c r="L1503" s="21">
        <v>8.16</v>
      </c>
      <c r="M1503" s="21">
        <v>604.41999999999996</v>
      </c>
      <c r="N1503" s="21">
        <v>8.16</v>
      </c>
      <c r="O1503" s="32">
        <f>+N1503/8*4</f>
        <v>4.08</v>
      </c>
      <c r="P1503" s="21">
        <f t="shared" si="357"/>
        <v>12.24</v>
      </c>
      <c r="Q1503" s="21">
        <f t="shared" si="358"/>
        <v>600.33999999999992</v>
      </c>
      <c r="S1503" s="21">
        <f t="shared" si="359"/>
        <v>612.57999999999993</v>
      </c>
      <c r="T1503" s="19">
        <v>40</v>
      </c>
      <c r="U1503" s="19">
        <f t="shared" si="360"/>
        <v>-10</v>
      </c>
      <c r="V1503" s="22">
        <f t="shared" si="361"/>
        <v>-120</v>
      </c>
      <c r="W1503" s="23">
        <v>480</v>
      </c>
      <c r="X1503" s="21">
        <f t="shared" si="364"/>
        <v>1.2762083333333332</v>
      </c>
      <c r="Y1503" s="32">
        <f>+X1503*12</f>
        <v>15.314499999999999</v>
      </c>
      <c r="Z1503" s="21">
        <f t="shared" si="366"/>
        <v>597.26549999999997</v>
      </c>
      <c r="AA1503" s="21">
        <f>+Z1503-Q1503</f>
        <v>-3.0744999999999436</v>
      </c>
      <c r="AC1503" s="5">
        <v>15.314499999999999</v>
      </c>
      <c r="AD1503" s="5">
        <v>0</v>
      </c>
      <c r="AE1503" s="5">
        <f t="shared" si="362"/>
        <v>15.314499999999999</v>
      </c>
    </row>
    <row r="1504" spans="1:31" ht="12.75" customHeight="1" x14ac:dyDescent="0.4">
      <c r="A1504" s="17" t="s">
        <v>3368</v>
      </c>
      <c r="B1504" s="17" t="s">
        <v>2151</v>
      </c>
      <c r="C1504" s="17" t="s">
        <v>3369</v>
      </c>
      <c r="D1504" s="18">
        <v>44562</v>
      </c>
      <c r="E1504" s="17" t="s">
        <v>118</v>
      </c>
      <c r="F1504" s="19">
        <v>50</v>
      </c>
      <c r="G1504" s="17">
        <v>49</v>
      </c>
      <c r="H1504" s="17">
        <v>4</v>
      </c>
      <c r="I1504" s="20">
        <f t="shared" si="355"/>
        <v>592</v>
      </c>
      <c r="J1504" s="21">
        <v>7395.04</v>
      </c>
      <c r="K1504" s="18">
        <v>44804</v>
      </c>
      <c r="L1504" s="21">
        <v>98.6</v>
      </c>
      <c r="M1504" s="21">
        <v>7296.44</v>
      </c>
      <c r="N1504" s="21">
        <v>98.6</v>
      </c>
      <c r="O1504" s="32">
        <f t="shared" si="356"/>
        <v>49.3</v>
      </c>
      <c r="P1504" s="21">
        <f t="shared" si="357"/>
        <v>147.89999999999998</v>
      </c>
      <c r="Q1504" s="21">
        <f t="shared" si="358"/>
        <v>7247.1399999999994</v>
      </c>
      <c r="S1504" s="21">
        <f t="shared" si="359"/>
        <v>7395.04</v>
      </c>
      <c r="T1504" s="19">
        <v>40</v>
      </c>
      <c r="U1504" s="19">
        <f t="shared" si="360"/>
        <v>-10</v>
      </c>
      <c r="V1504" s="22">
        <f t="shared" si="361"/>
        <v>-120</v>
      </c>
      <c r="W1504" s="23">
        <v>480</v>
      </c>
      <c r="X1504" s="21">
        <f t="shared" si="364"/>
        <v>15.406333333333333</v>
      </c>
      <c r="Y1504" s="32">
        <f t="shared" ref="Y1504:Y1507" si="368">+X1504*12</f>
        <v>184.87599999999998</v>
      </c>
      <c r="Z1504" s="21">
        <f t="shared" si="366"/>
        <v>7210.1639999999998</v>
      </c>
      <c r="AA1504" s="21">
        <f t="shared" ref="AA1504:AA1533" si="369">+Z1504-Q1504</f>
        <v>-36.975999999999658</v>
      </c>
      <c r="AC1504" s="5">
        <v>184.87599999999998</v>
      </c>
      <c r="AD1504" s="5">
        <v>0</v>
      </c>
      <c r="AE1504" s="5">
        <f t="shared" si="362"/>
        <v>184.87599999999998</v>
      </c>
    </row>
    <row r="1505" spans="1:31" ht="12.75" customHeight="1" x14ac:dyDescent="0.4">
      <c r="A1505" s="17" t="s">
        <v>3370</v>
      </c>
      <c r="B1505" s="17" t="s">
        <v>2134</v>
      </c>
      <c r="C1505" s="17" t="s">
        <v>3371</v>
      </c>
      <c r="D1505" s="18">
        <v>44562</v>
      </c>
      <c r="E1505" s="17" t="s">
        <v>118</v>
      </c>
      <c r="F1505" s="19">
        <v>50</v>
      </c>
      <c r="G1505" s="17">
        <v>49</v>
      </c>
      <c r="H1505" s="17">
        <v>4</v>
      </c>
      <c r="I1505" s="20">
        <f t="shared" si="355"/>
        <v>592</v>
      </c>
      <c r="J1505" s="21">
        <v>660.62</v>
      </c>
      <c r="K1505" s="18">
        <v>44804</v>
      </c>
      <c r="L1505" s="21">
        <v>8.8000000000000007</v>
      </c>
      <c r="M1505" s="21">
        <v>651.82000000000005</v>
      </c>
      <c r="N1505" s="21">
        <v>8.8000000000000007</v>
      </c>
      <c r="O1505" s="32">
        <f t="shared" si="356"/>
        <v>4.4000000000000004</v>
      </c>
      <c r="P1505" s="21">
        <f t="shared" si="357"/>
        <v>13.200000000000001</v>
      </c>
      <c r="Q1505" s="21">
        <f t="shared" si="358"/>
        <v>647.42000000000007</v>
      </c>
      <c r="S1505" s="21">
        <f t="shared" si="359"/>
        <v>660.62</v>
      </c>
      <c r="T1505" s="19">
        <v>40</v>
      </c>
      <c r="U1505" s="19">
        <f t="shared" si="360"/>
        <v>-10</v>
      </c>
      <c r="V1505" s="22">
        <f t="shared" si="361"/>
        <v>-120</v>
      </c>
      <c r="W1505" s="23">
        <v>480</v>
      </c>
      <c r="X1505" s="21">
        <f t="shared" si="364"/>
        <v>1.3762916666666667</v>
      </c>
      <c r="Y1505" s="32">
        <f t="shared" si="368"/>
        <v>16.515499999999999</v>
      </c>
      <c r="Z1505" s="21">
        <f t="shared" si="366"/>
        <v>644.10450000000003</v>
      </c>
      <c r="AA1505" s="21">
        <f t="shared" si="369"/>
        <v>-3.3155000000000427</v>
      </c>
      <c r="AC1505" s="5">
        <v>16.515499999999999</v>
      </c>
      <c r="AD1505" s="5">
        <v>0</v>
      </c>
      <c r="AE1505" s="5">
        <f t="shared" si="362"/>
        <v>16.515499999999999</v>
      </c>
    </row>
    <row r="1506" spans="1:31" ht="12.75" customHeight="1" x14ac:dyDescent="0.4">
      <c r="A1506" s="17" t="s">
        <v>3372</v>
      </c>
      <c r="B1506" s="17" t="s">
        <v>2151</v>
      </c>
      <c r="C1506" s="17" t="s">
        <v>3171</v>
      </c>
      <c r="D1506" s="18">
        <v>44562</v>
      </c>
      <c r="E1506" s="17" t="s">
        <v>118</v>
      </c>
      <c r="F1506" s="19">
        <v>50</v>
      </c>
      <c r="G1506" s="17">
        <v>49</v>
      </c>
      <c r="H1506" s="17">
        <v>4</v>
      </c>
      <c r="I1506" s="20">
        <f t="shared" si="355"/>
        <v>592</v>
      </c>
      <c r="J1506" s="21">
        <v>3331.88</v>
      </c>
      <c r="K1506" s="18">
        <v>44804</v>
      </c>
      <c r="L1506" s="21">
        <v>44.42</v>
      </c>
      <c r="M1506" s="21">
        <v>3287.46</v>
      </c>
      <c r="N1506" s="21">
        <v>44.42</v>
      </c>
      <c r="O1506" s="32">
        <f t="shared" si="356"/>
        <v>22.21</v>
      </c>
      <c r="P1506" s="21">
        <f t="shared" si="357"/>
        <v>66.63</v>
      </c>
      <c r="Q1506" s="21">
        <f t="shared" si="358"/>
        <v>3265.25</v>
      </c>
      <c r="S1506" s="21">
        <f t="shared" si="359"/>
        <v>3331.88</v>
      </c>
      <c r="T1506" s="19">
        <v>40</v>
      </c>
      <c r="U1506" s="19">
        <f t="shared" si="360"/>
        <v>-10</v>
      </c>
      <c r="V1506" s="22">
        <f t="shared" si="361"/>
        <v>-120</v>
      </c>
      <c r="W1506" s="23">
        <v>480</v>
      </c>
      <c r="X1506" s="21">
        <f t="shared" si="364"/>
        <v>6.941416666666667</v>
      </c>
      <c r="Y1506" s="32">
        <f t="shared" si="368"/>
        <v>83.296999999999997</v>
      </c>
      <c r="Z1506" s="21">
        <f t="shared" si="366"/>
        <v>3248.5830000000001</v>
      </c>
      <c r="AA1506" s="21">
        <f t="shared" si="369"/>
        <v>-16.666999999999916</v>
      </c>
      <c r="AC1506" s="5">
        <v>83.296999999999997</v>
      </c>
      <c r="AD1506" s="5">
        <v>0</v>
      </c>
      <c r="AE1506" s="5">
        <f t="shared" si="362"/>
        <v>83.296999999999997</v>
      </c>
    </row>
    <row r="1507" spans="1:31" ht="12.75" customHeight="1" x14ac:dyDescent="0.4">
      <c r="A1507" s="17" t="s">
        <v>3373</v>
      </c>
      <c r="B1507" s="17" t="s">
        <v>2151</v>
      </c>
      <c r="C1507" s="17" t="s">
        <v>3374</v>
      </c>
      <c r="D1507" s="18">
        <v>44562</v>
      </c>
      <c r="E1507" s="17" t="s">
        <v>118</v>
      </c>
      <c r="F1507" s="19">
        <v>50</v>
      </c>
      <c r="G1507" s="17">
        <v>49</v>
      </c>
      <c r="H1507" s="17">
        <v>4</v>
      </c>
      <c r="I1507" s="20">
        <f t="shared" si="355"/>
        <v>592</v>
      </c>
      <c r="J1507" s="21">
        <v>164</v>
      </c>
      <c r="K1507" s="18">
        <v>44804</v>
      </c>
      <c r="L1507" s="21">
        <v>2.1800000000000002</v>
      </c>
      <c r="M1507" s="21">
        <v>161.82</v>
      </c>
      <c r="N1507" s="21">
        <v>2.1800000000000002</v>
      </c>
      <c r="O1507" s="32">
        <f t="shared" si="356"/>
        <v>1.0900000000000001</v>
      </c>
      <c r="P1507" s="21">
        <f t="shared" si="357"/>
        <v>3.2700000000000005</v>
      </c>
      <c r="Q1507" s="21">
        <f t="shared" si="358"/>
        <v>160.72999999999999</v>
      </c>
      <c r="S1507" s="21">
        <f t="shared" si="359"/>
        <v>164</v>
      </c>
      <c r="T1507" s="19">
        <v>40</v>
      </c>
      <c r="U1507" s="19">
        <f t="shared" si="360"/>
        <v>-10</v>
      </c>
      <c r="V1507" s="22">
        <f t="shared" si="361"/>
        <v>-120</v>
      </c>
      <c r="W1507" s="23">
        <v>480</v>
      </c>
      <c r="X1507" s="21">
        <f t="shared" si="364"/>
        <v>0.34166666666666667</v>
      </c>
      <c r="Y1507" s="32">
        <f t="shared" si="368"/>
        <v>4.0999999999999996</v>
      </c>
      <c r="Z1507" s="21">
        <f t="shared" si="366"/>
        <v>159.9</v>
      </c>
      <c r="AA1507" s="21">
        <f t="shared" si="369"/>
        <v>-0.82999999999998408</v>
      </c>
      <c r="AC1507" s="5">
        <v>4.0999999999999996</v>
      </c>
      <c r="AD1507" s="5">
        <v>0</v>
      </c>
      <c r="AE1507" s="5">
        <f t="shared" si="362"/>
        <v>4.0999999999999996</v>
      </c>
    </row>
    <row r="1508" spans="1:31" ht="12.75" customHeight="1" x14ac:dyDescent="0.4">
      <c r="A1508" s="17" t="s">
        <v>3375</v>
      </c>
      <c r="B1508" s="17" t="s">
        <v>2151</v>
      </c>
      <c r="C1508" s="17" t="s">
        <v>3376</v>
      </c>
      <c r="D1508" s="18">
        <v>44593</v>
      </c>
      <c r="E1508" s="17" t="s">
        <v>118</v>
      </c>
      <c r="F1508" s="19">
        <v>50</v>
      </c>
      <c r="G1508" s="17">
        <v>49</v>
      </c>
      <c r="H1508" s="17">
        <v>5</v>
      </c>
      <c r="I1508" s="20">
        <f t="shared" si="355"/>
        <v>593</v>
      </c>
      <c r="J1508" s="21">
        <v>584.1</v>
      </c>
      <c r="K1508" s="18">
        <v>44804</v>
      </c>
      <c r="L1508" s="21">
        <v>6.81</v>
      </c>
      <c r="M1508" s="21">
        <v>577.29</v>
      </c>
      <c r="N1508" s="21">
        <v>6.81</v>
      </c>
      <c r="O1508" s="32">
        <f>+N1508/7*4</f>
        <v>3.891428571428571</v>
      </c>
      <c r="P1508" s="21">
        <f t="shared" si="357"/>
        <v>10.70142857142857</v>
      </c>
      <c r="Q1508" s="21">
        <f t="shared" si="358"/>
        <v>573.39857142857136</v>
      </c>
      <c r="S1508" s="21">
        <f t="shared" si="359"/>
        <v>584.09999999999991</v>
      </c>
      <c r="T1508" s="19">
        <v>40</v>
      </c>
      <c r="U1508" s="19">
        <f t="shared" si="360"/>
        <v>-10</v>
      </c>
      <c r="V1508" s="22">
        <f t="shared" si="361"/>
        <v>-120</v>
      </c>
      <c r="W1508" s="23">
        <v>480</v>
      </c>
      <c r="X1508" s="21">
        <f t="shared" si="364"/>
        <v>1.2168749999999997</v>
      </c>
      <c r="Y1508" s="32">
        <f>+X1508*11</f>
        <v>13.385624999999997</v>
      </c>
      <c r="Z1508" s="21">
        <f t="shared" si="366"/>
        <v>570.7143749999999</v>
      </c>
      <c r="AA1508" s="21">
        <f t="shared" si="369"/>
        <v>-2.6841964285714539</v>
      </c>
      <c r="AC1508" s="5">
        <v>13.385624999999997</v>
      </c>
      <c r="AD1508" s="5">
        <v>0</v>
      </c>
      <c r="AE1508" s="5">
        <f t="shared" si="362"/>
        <v>13.385624999999997</v>
      </c>
    </row>
    <row r="1509" spans="1:31" ht="12.75" customHeight="1" x14ac:dyDescent="0.4">
      <c r="A1509" s="17" t="s">
        <v>3377</v>
      </c>
      <c r="B1509" s="17" t="s">
        <v>2151</v>
      </c>
      <c r="C1509" s="17" t="s">
        <v>3180</v>
      </c>
      <c r="D1509" s="18">
        <v>44593</v>
      </c>
      <c r="E1509" s="17" t="s">
        <v>118</v>
      </c>
      <c r="F1509" s="19">
        <v>50</v>
      </c>
      <c r="G1509" s="17">
        <v>49</v>
      </c>
      <c r="H1509" s="17">
        <v>5</v>
      </c>
      <c r="I1509" s="20">
        <f t="shared" si="355"/>
        <v>593</v>
      </c>
      <c r="J1509" s="21">
        <v>392.83</v>
      </c>
      <c r="K1509" s="18">
        <v>44804</v>
      </c>
      <c r="L1509" s="21">
        <v>4.58</v>
      </c>
      <c r="M1509" s="21">
        <v>388.25</v>
      </c>
      <c r="N1509" s="21">
        <v>4.58</v>
      </c>
      <c r="O1509" s="32">
        <f>+N1509/7*4</f>
        <v>2.617142857142857</v>
      </c>
      <c r="P1509" s="21">
        <f t="shared" si="357"/>
        <v>7.1971428571428575</v>
      </c>
      <c r="Q1509" s="21">
        <f t="shared" si="358"/>
        <v>385.63285714285712</v>
      </c>
      <c r="S1509" s="21">
        <f t="shared" si="359"/>
        <v>392.83</v>
      </c>
      <c r="T1509" s="19">
        <v>40</v>
      </c>
      <c r="U1509" s="19">
        <f t="shared" si="360"/>
        <v>-10</v>
      </c>
      <c r="V1509" s="22">
        <f t="shared" si="361"/>
        <v>-120</v>
      </c>
      <c r="W1509" s="23">
        <v>480</v>
      </c>
      <c r="X1509" s="21">
        <f t="shared" si="364"/>
        <v>0.81839583333333332</v>
      </c>
      <c r="Y1509" s="32">
        <f>+X1509*11</f>
        <v>9.0023541666666667</v>
      </c>
      <c r="Z1509" s="21">
        <f t="shared" si="366"/>
        <v>383.82764583333329</v>
      </c>
      <c r="AA1509" s="21">
        <f t="shared" si="369"/>
        <v>-1.8052113095238269</v>
      </c>
      <c r="AC1509" s="5">
        <v>9.0023541666666667</v>
      </c>
      <c r="AD1509" s="5">
        <v>0</v>
      </c>
      <c r="AE1509" s="5">
        <f t="shared" si="362"/>
        <v>9.0023541666666667</v>
      </c>
    </row>
    <row r="1510" spans="1:31" ht="12.75" customHeight="1" x14ac:dyDescent="0.4">
      <c r="A1510" s="17" t="s">
        <v>3378</v>
      </c>
      <c r="B1510" s="17" t="s">
        <v>2151</v>
      </c>
      <c r="C1510" s="17" t="s">
        <v>3376</v>
      </c>
      <c r="D1510" s="18">
        <v>44621</v>
      </c>
      <c r="E1510" s="17" t="s">
        <v>118</v>
      </c>
      <c r="F1510" s="19">
        <v>50</v>
      </c>
      <c r="G1510" s="17">
        <v>49</v>
      </c>
      <c r="H1510" s="17">
        <v>6</v>
      </c>
      <c r="I1510" s="20">
        <f t="shared" si="355"/>
        <v>594</v>
      </c>
      <c r="J1510" s="21">
        <v>663.18</v>
      </c>
      <c r="K1510" s="18">
        <v>44804</v>
      </c>
      <c r="L1510" s="21">
        <v>6.63</v>
      </c>
      <c r="M1510" s="21">
        <v>656.55</v>
      </c>
      <c r="N1510" s="21">
        <v>6.63</v>
      </c>
      <c r="O1510" s="32">
        <f>+N1510/6*4</f>
        <v>4.42</v>
      </c>
      <c r="P1510" s="21">
        <f t="shared" si="357"/>
        <v>11.05</v>
      </c>
      <c r="Q1510" s="21">
        <f t="shared" si="358"/>
        <v>652.13</v>
      </c>
      <c r="S1510" s="21">
        <f t="shared" si="359"/>
        <v>663.18</v>
      </c>
      <c r="T1510" s="19">
        <v>40</v>
      </c>
      <c r="U1510" s="19">
        <f t="shared" si="360"/>
        <v>-10</v>
      </c>
      <c r="V1510" s="22">
        <f t="shared" si="361"/>
        <v>-120</v>
      </c>
      <c r="W1510" s="23">
        <v>480</v>
      </c>
      <c r="X1510" s="21">
        <f t="shared" si="364"/>
        <v>1.3816249999999999</v>
      </c>
      <c r="Y1510" s="32">
        <f>+X1510*10</f>
        <v>13.816249999999998</v>
      </c>
      <c r="Z1510" s="21">
        <f t="shared" si="366"/>
        <v>649.36374999999998</v>
      </c>
      <c r="AA1510" s="21">
        <f t="shared" si="369"/>
        <v>-2.7662500000000136</v>
      </c>
      <c r="AC1510" s="5">
        <v>13.816249999999998</v>
      </c>
      <c r="AD1510" s="5">
        <v>0</v>
      </c>
      <c r="AE1510" s="5">
        <f t="shared" si="362"/>
        <v>13.816249999999998</v>
      </c>
    </row>
    <row r="1511" spans="1:31" ht="12.75" customHeight="1" x14ac:dyDescent="0.4">
      <c r="A1511" s="17" t="s">
        <v>3379</v>
      </c>
      <c r="B1511" s="17" t="s">
        <v>2151</v>
      </c>
      <c r="C1511" s="17" t="s">
        <v>3380</v>
      </c>
      <c r="D1511" s="18">
        <v>44621</v>
      </c>
      <c r="E1511" s="17" t="s">
        <v>118</v>
      </c>
      <c r="F1511" s="19">
        <v>50</v>
      </c>
      <c r="G1511" s="17">
        <v>49</v>
      </c>
      <c r="H1511" s="17">
        <v>6</v>
      </c>
      <c r="I1511" s="20">
        <f t="shared" si="355"/>
        <v>594</v>
      </c>
      <c r="J1511" s="21">
        <v>405.43</v>
      </c>
      <c r="K1511" s="18">
        <v>44804</v>
      </c>
      <c r="L1511" s="21">
        <v>4.05</v>
      </c>
      <c r="M1511" s="21">
        <v>401.38</v>
      </c>
      <c r="N1511" s="21">
        <v>4.05</v>
      </c>
      <c r="O1511" s="32">
        <f>+N1511/6*4</f>
        <v>2.6999999999999997</v>
      </c>
      <c r="P1511" s="21">
        <f t="shared" si="357"/>
        <v>6.75</v>
      </c>
      <c r="Q1511" s="21">
        <f t="shared" si="358"/>
        <v>398.68</v>
      </c>
      <c r="S1511" s="21">
        <f t="shared" si="359"/>
        <v>405.43</v>
      </c>
      <c r="T1511" s="19">
        <v>40</v>
      </c>
      <c r="U1511" s="19">
        <f t="shared" si="360"/>
        <v>-10</v>
      </c>
      <c r="V1511" s="22">
        <f t="shared" si="361"/>
        <v>-120</v>
      </c>
      <c r="W1511" s="23">
        <v>480</v>
      </c>
      <c r="X1511" s="21">
        <f t="shared" si="364"/>
        <v>0.84464583333333332</v>
      </c>
      <c r="Y1511" s="32">
        <f>+X1511*10</f>
        <v>8.4464583333333323</v>
      </c>
      <c r="Z1511" s="21">
        <f t="shared" si="366"/>
        <v>396.98354166666667</v>
      </c>
      <c r="AA1511" s="21">
        <f t="shared" si="369"/>
        <v>-1.6964583333333394</v>
      </c>
      <c r="AC1511" s="5">
        <v>8.4464583333333323</v>
      </c>
      <c r="AD1511" s="5">
        <v>0</v>
      </c>
      <c r="AE1511" s="5">
        <f t="shared" si="362"/>
        <v>8.4464583333333323</v>
      </c>
    </row>
    <row r="1512" spans="1:31" ht="12.75" customHeight="1" x14ac:dyDescent="0.4">
      <c r="A1512" s="17" t="s">
        <v>3381</v>
      </c>
      <c r="B1512" s="17" t="s">
        <v>2151</v>
      </c>
      <c r="C1512" s="17" t="s">
        <v>3382</v>
      </c>
      <c r="D1512" s="18">
        <v>44652</v>
      </c>
      <c r="E1512" s="17" t="s">
        <v>118</v>
      </c>
      <c r="F1512" s="19">
        <v>50</v>
      </c>
      <c r="G1512" s="17">
        <v>49</v>
      </c>
      <c r="H1512" s="17">
        <v>7</v>
      </c>
      <c r="I1512" s="20">
        <f t="shared" si="355"/>
        <v>595</v>
      </c>
      <c r="J1512" s="21">
        <v>414.86</v>
      </c>
      <c r="K1512" s="18">
        <v>44804</v>
      </c>
      <c r="L1512" s="21">
        <v>3.45</v>
      </c>
      <c r="M1512" s="21">
        <v>411.41</v>
      </c>
      <c r="N1512" s="21">
        <v>3.45</v>
      </c>
      <c r="O1512" s="32">
        <f>+N1512/5*4</f>
        <v>2.7600000000000002</v>
      </c>
      <c r="P1512" s="21">
        <f t="shared" si="357"/>
        <v>6.2100000000000009</v>
      </c>
      <c r="Q1512" s="21">
        <f t="shared" si="358"/>
        <v>408.65000000000003</v>
      </c>
      <c r="S1512" s="21">
        <f t="shared" si="359"/>
        <v>414.86</v>
      </c>
      <c r="T1512" s="19">
        <v>40</v>
      </c>
      <c r="U1512" s="19">
        <f t="shared" si="360"/>
        <v>-10</v>
      </c>
      <c r="V1512" s="22">
        <f t="shared" si="361"/>
        <v>-120</v>
      </c>
      <c r="W1512" s="23">
        <v>480</v>
      </c>
      <c r="X1512" s="21">
        <f t="shared" si="364"/>
        <v>0.86429166666666668</v>
      </c>
      <c r="Y1512" s="32">
        <f>+X1512*9</f>
        <v>7.7786249999999999</v>
      </c>
      <c r="Z1512" s="21">
        <f t="shared" si="366"/>
        <v>407.08137500000004</v>
      </c>
      <c r="AA1512" s="21">
        <f t="shared" si="369"/>
        <v>-1.5686249999999973</v>
      </c>
      <c r="AC1512" s="5">
        <v>7.7786249999999999</v>
      </c>
      <c r="AD1512" s="5">
        <v>0</v>
      </c>
      <c r="AE1512" s="5">
        <f t="shared" si="362"/>
        <v>7.7786249999999999</v>
      </c>
    </row>
    <row r="1513" spans="1:31" ht="12.75" customHeight="1" x14ac:dyDescent="0.4">
      <c r="A1513" s="17" t="s">
        <v>3383</v>
      </c>
      <c r="B1513" s="17" t="s">
        <v>2134</v>
      </c>
      <c r="C1513" s="17" t="s">
        <v>3376</v>
      </c>
      <c r="D1513" s="18">
        <v>44682</v>
      </c>
      <c r="E1513" s="17" t="s">
        <v>118</v>
      </c>
      <c r="F1513" s="19">
        <v>50</v>
      </c>
      <c r="G1513" s="17">
        <v>49</v>
      </c>
      <c r="H1513" s="17">
        <v>8</v>
      </c>
      <c r="I1513" s="20">
        <f t="shared" si="355"/>
        <v>596</v>
      </c>
      <c r="J1513" s="21">
        <v>1712.1</v>
      </c>
      <c r="K1513" s="18">
        <v>44804</v>
      </c>
      <c r="L1513" s="21">
        <v>11.41</v>
      </c>
      <c r="M1513" s="21">
        <v>1700.69</v>
      </c>
      <c r="N1513" s="21">
        <v>11.41</v>
      </c>
      <c r="O1513" s="32">
        <f>+N1513/4*4</f>
        <v>11.41</v>
      </c>
      <c r="P1513" s="21">
        <f t="shared" si="357"/>
        <v>22.82</v>
      </c>
      <c r="Q1513" s="21">
        <f t="shared" si="358"/>
        <v>1689.28</v>
      </c>
      <c r="S1513" s="21">
        <f t="shared" si="359"/>
        <v>1712.1000000000001</v>
      </c>
      <c r="T1513" s="19">
        <v>40</v>
      </c>
      <c r="U1513" s="19">
        <f t="shared" si="360"/>
        <v>-10</v>
      </c>
      <c r="V1513" s="22">
        <f t="shared" si="361"/>
        <v>-120</v>
      </c>
      <c r="W1513" s="23">
        <v>480</v>
      </c>
      <c r="X1513" s="21">
        <f t="shared" si="364"/>
        <v>3.5668750000000005</v>
      </c>
      <c r="Y1513" s="32">
        <f>+X1513*8</f>
        <v>28.535000000000004</v>
      </c>
      <c r="Z1513" s="21">
        <f t="shared" si="366"/>
        <v>1683.5650000000001</v>
      </c>
      <c r="AA1513" s="21">
        <f t="shared" si="369"/>
        <v>-5.7149999999999181</v>
      </c>
      <c r="AC1513" s="5">
        <v>28.535000000000004</v>
      </c>
      <c r="AD1513" s="5">
        <v>0</v>
      </c>
      <c r="AE1513" s="5">
        <f t="shared" si="362"/>
        <v>28.535000000000004</v>
      </c>
    </row>
    <row r="1514" spans="1:31" ht="12.75" customHeight="1" x14ac:dyDescent="0.4">
      <c r="A1514" s="17" t="s">
        <v>3384</v>
      </c>
      <c r="B1514" s="17" t="s">
        <v>2134</v>
      </c>
      <c r="C1514" s="17" t="s">
        <v>3376</v>
      </c>
      <c r="D1514" s="18">
        <v>44713</v>
      </c>
      <c r="E1514" s="17" t="s">
        <v>118</v>
      </c>
      <c r="F1514" s="19">
        <v>50</v>
      </c>
      <c r="G1514" s="17">
        <v>49</v>
      </c>
      <c r="H1514" s="17">
        <v>9</v>
      </c>
      <c r="I1514" s="20">
        <f t="shared" si="355"/>
        <v>597</v>
      </c>
      <c r="J1514" s="21">
        <v>1036.29</v>
      </c>
      <c r="K1514" s="18">
        <v>44804</v>
      </c>
      <c r="L1514" s="21">
        <v>5.18</v>
      </c>
      <c r="M1514" s="21">
        <v>1031.1099999999999</v>
      </c>
      <c r="N1514" s="21">
        <v>5.18</v>
      </c>
      <c r="O1514" s="32">
        <f>+N1514/3*4</f>
        <v>6.9066666666666663</v>
      </c>
      <c r="P1514" s="21">
        <f t="shared" si="357"/>
        <v>12.086666666666666</v>
      </c>
      <c r="Q1514" s="21">
        <f t="shared" si="358"/>
        <v>1024.2033333333331</v>
      </c>
      <c r="S1514" s="21">
        <f t="shared" si="359"/>
        <v>1036.29</v>
      </c>
      <c r="T1514" s="19">
        <v>40</v>
      </c>
      <c r="U1514" s="19">
        <f t="shared" si="360"/>
        <v>-10</v>
      </c>
      <c r="V1514" s="22">
        <f t="shared" si="361"/>
        <v>-120</v>
      </c>
      <c r="W1514" s="23">
        <v>480</v>
      </c>
      <c r="X1514" s="21">
        <f t="shared" si="364"/>
        <v>2.1589375</v>
      </c>
      <c r="Y1514" s="32">
        <f>+X1514*7</f>
        <v>15.112562499999999</v>
      </c>
      <c r="Z1514" s="21">
        <f t="shared" si="366"/>
        <v>1021.1774375</v>
      </c>
      <c r="AA1514" s="21">
        <f t="shared" si="369"/>
        <v>-3.025895833333152</v>
      </c>
      <c r="AC1514" s="5">
        <v>15.112562499999999</v>
      </c>
      <c r="AD1514" s="5">
        <v>0</v>
      </c>
      <c r="AE1514" s="5">
        <f t="shared" si="362"/>
        <v>15.112562499999999</v>
      </c>
    </row>
    <row r="1515" spans="1:31" ht="12.75" customHeight="1" x14ac:dyDescent="0.4">
      <c r="A1515" s="17" t="s">
        <v>3385</v>
      </c>
      <c r="B1515" s="17" t="s">
        <v>2134</v>
      </c>
      <c r="C1515" s="17" t="s">
        <v>3196</v>
      </c>
      <c r="D1515" s="18">
        <v>44713</v>
      </c>
      <c r="E1515" s="17" t="s">
        <v>118</v>
      </c>
      <c r="F1515" s="19">
        <v>50</v>
      </c>
      <c r="G1515" s="17">
        <v>49</v>
      </c>
      <c r="H1515" s="17">
        <v>9</v>
      </c>
      <c r="I1515" s="20">
        <f t="shared" si="355"/>
        <v>597</v>
      </c>
      <c r="J1515" s="21">
        <v>833.31</v>
      </c>
      <c r="K1515" s="18">
        <v>44804</v>
      </c>
      <c r="L1515" s="21">
        <v>4.16</v>
      </c>
      <c r="M1515" s="21">
        <v>829.15</v>
      </c>
      <c r="N1515" s="21">
        <v>4.16</v>
      </c>
      <c r="O1515" s="32">
        <f>+N1515/3*4</f>
        <v>5.5466666666666669</v>
      </c>
      <c r="P1515" s="21">
        <f t="shared" si="357"/>
        <v>9.706666666666667</v>
      </c>
      <c r="Q1515" s="21">
        <f t="shared" si="358"/>
        <v>823.60333333333335</v>
      </c>
      <c r="S1515" s="21">
        <f t="shared" si="359"/>
        <v>833.31</v>
      </c>
      <c r="T1515" s="19">
        <v>40</v>
      </c>
      <c r="U1515" s="19">
        <f t="shared" si="360"/>
        <v>-10</v>
      </c>
      <c r="V1515" s="22">
        <f t="shared" si="361"/>
        <v>-120</v>
      </c>
      <c r="W1515" s="23">
        <v>480</v>
      </c>
      <c r="X1515" s="21">
        <f t="shared" si="364"/>
        <v>1.7360624999999998</v>
      </c>
      <c r="Y1515" s="32">
        <f t="shared" ref="Y1515" si="370">+X1515*7</f>
        <v>12.1524375</v>
      </c>
      <c r="Z1515" s="21">
        <f t="shared" si="366"/>
        <v>821.15756249999993</v>
      </c>
      <c r="AA1515" s="21">
        <f t="shared" si="369"/>
        <v>-2.4457708333334267</v>
      </c>
      <c r="AC1515" s="5">
        <v>12.1524375</v>
      </c>
      <c r="AD1515" s="5">
        <v>0</v>
      </c>
      <c r="AE1515" s="5">
        <f t="shared" si="362"/>
        <v>12.1524375</v>
      </c>
    </row>
    <row r="1516" spans="1:31" ht="12.75" customHeight="1" x14ac:dyDescent="0.4">
      <c r="A1516" s="17" t="s">
        <v>3386</v>
      </c>
      <c r="B1516" s="17" t="s">
        <v>2134</v>
      </c>
      <c r="C1516" s="17" t="s">
        <v>3376</v>
      </c>
      <c r="D1516" s="18">
        <v>44743</v>
      </c>
      <c r="E1516" s="17" t="s">
        <v>118</v>
      </c>
      <c r="F1516" s="19">
        <v>50</v>
      </c>
      <c r="G1516" s="17">
        <v>49</v>
      </c>
      <c r="H1516" s="17">
        <v>10</v>
      </c>
      <c r="I1516" s="20">
        <f t="shared" si="355"/>
        <v>598</v>
      </c>
      <c r="J1516" s="21">
        <v>3155.2</v>
      </c>
      <c r="K1516" s="18">
        <v>44804</v>
      </c>
      <c r="L1516" s="21">
        <v>10.51</v>
      </c>
      <c r="M1516" s="21">
        <v>3144.69</v>
      </c>
      <c r="N1516" s="21">
        <v>10.51</v>
      </c>
      <c r="O1516" s="32">
        <f>+N1516/2*4</f>
        <v>21.02</v>
      </c>
      <c r="P1516" s="21">
        <f t="shared" si="357"/>
        <v>31.53</v>
      </c>
      <c r="Q1516" s="21">
        <f t="shared" si="358"/>
        <v>3123.67</v>
      </c>
      <c r="S1516" s="21">
        <f t="shared" si="359"/>
        <v>3155.2000000000003</v>
      </c>
      <c r="T1516" s="19">
        <v>40</v>
      </c>
      <c r="U1516" s="19">
        <f t="shared" si="360"/>
        <v>-10</v>
      </c>
      <c r="V1516" s="22">
        <f t="shared" si="361"/>
        <v>-120</v>
      </c>
      <c r="W1516" s="23">
        <v>480</v>
      </c>
      <c r="X1516" s="21">
        <f t="shared" si="364"/>
        <v>6.5733333333333341</v>
      </c>
      <c r="Y1516" s="32">
        <f>+X1516*6</f>
        <v>39.440000000000005</v>
      </c>
      <c r="Z1516" s="21">
        <f t="shared" si="366"/>
        <v>3115.76</v>
      </c>
      <c r="AA1516" s="21">
        <f t="shared" si="369"/>
        <v>-7.9099999999998545</v>
      </c>
      <c r="AC1516" s="5">
        <v>39.440000000000005</v>
      </c>
      <c r="AD1516" s="5">
        <v>0</v>
      </c>
      <c r="AE1516" s="5">
        <f t="shared" si="362"/>
        <v>39.440000000000005</v>
      </c>
    </row>
    <row r="1517" spans="1:31" ht="12.75" customHeight="1" x14ac:dyDescent="0.4">
      <c r="A1517" s="17" t="s">
        <v>3387</v>
      </c>
      <c r="B1517" s="17" t="s">
        <v>2134</v>
      </c>
      <c r="C1517" s="17" t="s">
        <v>3380</v>
      </c>
      <c r="D1517" s="18">
        <v>44743</v>
      </c>
      <c r="E1517" s="17" t="s">
        <v>118</v>
      </c>
      <c r="F1517" s="19">
        <v>50</v>
      </c>
      <c r="G1517" s="17">
        <v>49</v>
      </c>
      <c r="H1517" s="17">
        <v>10</v>
      </c>
      <c r="I1517" s="20">
        <f t="shared" si="355"/>
        <v>598</v>
      </c>
      <c r="J1517" s="21">
        <v>537.65</v>
      </c>
      <c r="K1517" s="18">
        <v>44804</v>
      </c>
      <c r="L1517" s="21">
        <v>1.79</v>
      </c>
      <c r="M1517" s="21">
        <v>535.86</v>
      </c>
      <c r="N1517" s="21">
        <v>1.79</v>
      </c>
      <c r="O1517" s="32">
        <f>+N1517/2*4</f>
        <v>3.58</v>
      </c>
      <c r="P1517" s="21">
        <f t="shared" si="357"/>
        <v>5.37</v>
      </c>
      <c r="Q1517" s="21">
        <f t="shared" si="358"/>
        <v>532.28</v>
      </c>
      <c r="S1517" s="21">
        <f t="shared" si="359"/>
        <v>537.65</v>
      </c>
      <c r="T1517" s="19">
        <v>40</v>
      </c>
      <c r="U1517" s="19">
        <f t="shared" si="360"/>
        <v>-10</v>
      </c>
      <c r="V1517" s="22">
        <f t="shared" si="361"/>
        <v>-120</v>
      </c>
      <c r="W1517" s="23">
        <v>480</v>
      </c>
      <c r="X1517" s="21">
        <f t="shared" si="364"/>
        <v>1.1201041666666667</v>
      </c>
      <c r="Y1517" s="32">
        <f>+X1517*6</f>
        <v>6.7206250000000001</v>
      </c>
      <c r="Z1517" s="21">
        <f t="shared" si="366"/>
        <v>530.92937499999994</v>
      </c>
      <c r="AA1517" s="21">
        <f t="shared" si="369"/>
        <v>-1.3506250000000364</v>
      </c>
      <c r="AC1517" s="5">
        <v>6.7206250000000001</v>
      </c>
      <c r="AD1517" s="5">
        <v>0</v>
      </c>
      <c r="AE1517" s="5">
        <f t="shared" si="362"/>
        <v>6.7206250000000001</v>
      </c>
    </row>
    <row r="1518" spans="1:31" ht="12.75" customHeight="1" x14ac:dyDescent="0.4">
      <c r="A1518" s="17" t="s">
        <v>3388</v>
      </c>
      <c r="B1518" s="17" t="s">
        <v>2134</v>
      </c>
      <c r="C1518" s="17" t="s">
        <v>3376</v>
      </c>
      <c r="D1518" s="18">
        <v>44774</v>
      </c>
      <c r="E1518" s="17" t="s">
        <v>118</v>
      </c>
      <c r="F1518" s="19">
        <v>50</v>
      </c>
      <c r="G1518" s="17">
        <v>49</v>
      </c>
      <c r="H1518" s="17">
        <v>11</v>
      </c>
      <c r="I1518" s="20">
        <f t="shared" si="355"/>
        <v>599</v>
      </c>
      <c r="J1518" s="21">
        <v>1514.11</v>
      </c>
      <c r="K1518" s="18">
        <v>44804</v>
      </c>
      <c r="L1518" s="21">
        <v>2.52</v>
      </c>
      <c r="M1518" s="21">
        <v>1511.59</v>
      </c>
      <c r="N1518" s="21">
        <v>2.52</v>
      </c>
      <c r="O1518" s="32">
        <f>+N1518/1*4</f>
        <v>10.08</v>
      </c>
      <c r="P1518" s="21">
        <f t="shared" si="357"/>
        <v>12.6</v>
      </c>
      <c r="Q1518" s="21">
        <f t="shared" si="358"/>
        <v>1501.51</v>
      </c>
      <c r="S1518" s="21">
        <f t="shared" si="359"/>
        <v>1514.11</v>
      </c>
      <c r="T1518" s="19">
        <v>40</v>
      </c>
      <c r="U1518" s="19">
        <f t="shared" si="360"/>
        <v>-10</v>
      </c>
      <c r="V1518" s="22">
        <f t="shared" si="361"/>
        <v>-120</v>
      </c>
      <c r="W1518" s="23">
        <v>480</v>
      </c>
      <c r="X1518" s="21">
        <f t="shared" si="364"/>
        <v>3.1543958333333331</v>
      </c>
      <c r="Y1518" s="32">
        <f>+X1518*5</f>
        <v>15.771979166666664</v>
      </c>
      <c r="Z1518" s="21">
        <f t="shared" si="366"/>
        <v>1498.3380208333333</v>
      </c>
      <c r="AA1518" s="21">
        <f t="shared" si="369"/>
        <v>-3.1719791666666879</v>
      </c>
      <c r="AC1518" s="5">
        <v>15.771979166666664</v>
      </c>
      <c r="AD1518" s="5">
        <v>0</v>
      </c>
      <c r="AE1518" s="5">
        <f t="shared" si="362"/>
        <v>15.771979166666664</v>
      </c>
    </row>
    <row r="1519" spans="1:31" ht="12.75" customHeight="1" x14ac:dyDescent="0.4">
      <c r="A1519" s="17" t="s">
        <v>3389</v>
      </c>
      <c r="B1519" s="17" t="s">
        <v>2134</v>
      </c>
      <c r="C1519" s="17" t="s">
        <v>3300</v>
      </c>
      <c r="D1519" s="18">
        <v>44774</v>
      </c>
      <c r="E1519" s="17" t="s">
        <v>118</v>
      </c>
      <c r="F1519" s="19">
        <v>50</v>
      </c>
      <c r="G1519" s="17">
        <v>49</v>
      </c>
      <c r="H1519" s="17">
        <v>11</v>
      </c>
      <c r="I1519" s="20">
        <f t="shared" si="355"/>
        <v>599</v>
      </c>
      <c r="J1519" s="21">
        <v>2515.15</v>
      </c>
      <c r="K1519" s="18">
        <v>44804</v>
      </c>
      <c r="L1519" s="21">
        <v>4.1900000000000004</v>
      </c>
      <c r="M1519" s="21">
        <v>2510.96</v>
      </c>
      <c r="N1519" s="21">
        <v>4.1900000000000004</v>
      </c>
      <c r="O1519" s="32">
        <f t="shared" ref="O1519:O1520" si="371">+N1519/1*4</f>
        <v>16.760000000000002</v>
      </c>
      <c r="P1519" s="21">
        <f t="shared" si="357"/>
        <v>20.950000000000003</v>
      </c>
      <c r="Q1519" s="21">
        <f t="shared" si="358"/>
        <v>2494.1999999999998</v>
      </c>
      <c r="S1519" s="21">
        <f t="shared" si="359"/>
        <v>2515.15</v>
      </c>
      <c r="T1519" s="19">
        <v>40</v>
      </c>
      <c r="U1519" s="19">
        <f t="shared" si="360"/>
        <v>-10</v>
      </c>
      <c r="V1519" s="22">
        <f t="shared" si="361"/>
        <v>-120</v>
      </c>
      <c r="W1519" s="23">
        <v>480</v>
      </c>
      <c r="X1519" s="21">
        <f>+S1519/W1519</f>
        <v>5.2398958333333336</v>
      </c>
      <c r="Y1519" s="32">
        <f>+X1519*5</f>
        <v>26.19947916666667</v>
      </c>
      <c r="Z1519" s="21">
        <f t="shared" si="366"/>
        <v>2488.9505208333335</v>
      </c>
      <c r="AA1519" s="21">
        <f t="shared" si="369"/>
        <v>-5.2494791666663332</v>
      </c>
      <c r="AC1519" s="5">
        <v>26.19947916666667</v>
      </c>
      <c r="AD1519" s="5">
        <v>0</v>
      </c>
      <c r="AE1519" s="5">
        <f t="shared" si="362"/>
        <v>26.19947916666667</v>
      </c>
    </row>
    <row r="1520" spans="1:31" ht="12.75" customHeight="1" x14ac:dyDescent="0.4">
      <c r="A1520" s="17" t="s">
        <v>3390</v>
      </c>
      <c r="B1520" s="17" t="s">
        <v>2134</v>
      </c>
      <c r="C1520" s="17" t="s">
        <v>3391</v>
      </c>
      <c r="D1520" s="18">
        <v>44774</v>
      </c>
      <c r="E1520" s="17" t="s">
        <v>118</v>
      </c>
      <c r="F1520" s="19">
        <v>50</v>
      </c>
      <c r="G1520" s="17">
        <v>49</v>
      </c>
      <c r="H1520" s="17">
        <v>11</v>
      </c>
      <c r="I1520" s="20">
        <f t="shared" si="355"/>
        <v>599</v>
      </c>
      <c r="J1520" s="21">
        <v>11741.72</v>
      </c>
      <c r="K1520" s="18">
        <v>44804</v>
      </c>
      <c r="L1520" s="21">
        <v>19.57</v>
      </c>
      <c r="M1520" s="21">
        <v>11722.15</v>
      </c>
      <c r="N1520" s="21">
        <v>19.57</v>
      </c>
      <c r="O1520" s="32">
        <f t="shared" si="371"/>
        <v>78.28</v>
      </c>
      <c r="P1520" s="21">
        <f t="shared" si="357"/>
        <v>97.85</v>
      </c>
      <c r="Q1520" s="21">
        <f t="shared" si="358"/>
        <v>11643.869999999999</v>
      </c>
      <c r="S1520" s="21">
        <f t="shared" si="359"/>
        <v>11741.72</v>
      </c>
      <c r="T1520" s="19">
        <v>40</v>
      </c>
      <c r="U1520" s="19">
        <f t="shared" si="360"/>
        <v>-10</v>
      </c>
      <c r="V1520" s="22">
        <f t="shared" si="361"/>
        <v>-120</v>
      </c>
      <c r="W1520" s="23">
        <v>480</v>
      </c>
      <c r="X1520" s="21">
        <f t="shared" ref="X1520:X1527" si="372">+S1520/W1520</f>
        <v>24.461916666666664</v>
      </c>
      <c r="Y1520" s="32">
        <f t="shared" ref="Y1520" si="373">+X1520*5</f>
        <v>122.30958333333332</v>
      </c>
      <c r="Z1520" s="21">
        <f t="shared" si="366"/>
        <v>11619.410416666666</v>
      </c>
      <c r="AA1520" s="21">
        <f t="shared" si="369"/>
        <v>-24.459583333333285</v>
      </c>
      <c r="AC1520" s="5">
        <v>122.30958333333332</v>
      </c>
      <c r="AD1520" s="5">
        <v>0</v>
      </c>
      <c r="AE1520" s="5">
        <f t="shared" si="362"/>
        <v>122.30958333333332</v>
      </c>
    </row>
    <row r="1521" spans="1:31" ht="12.75" customHeight="1" x14ac:dyDescent="0.4">
      <c r="A1521" s="17" t="s">
        <v>3392</v>
      </c>
      <c r="B1521" s="17" t="s">
        <v>2134</v>
      </c>
      <c r="C1521" s="17" t="s">
        <v>3376</v>
      </c>
      <c r="D1521" s="18">
        <v>44805</v>
      </c>
      <c r="E1521" s="17" t="s">
        <v>118</v>
      </c>
      <c r="F1521" s="19">
        <v>50</v>
      </c>
      <c r="G1521" s="17">
        <v>49</v>
      </c>
      <c r="H1521" s="17">
        <v>8</v>
      </c>
      <c r="I1521" s="20">
        <f t="shared" si="355"/>
        <v>596</v>
      </c>
      <c r="J1521" s="21">
        <v>1440.44</v>
      </c>
      <c r="K1521" s="18">
        <v>44926</v>
      </c>
      <c r="L1521" s="21">
        <v>9.6</v>
      </c>
      <c r="M1521" s="21"/>
      <c r="N1521" s="21"/>
      <c r="O1521" s="21">
        <v>9.6</v>
      </c>
      <c r="P1521" s="21">
        <v>9.6</v>
      </c>
      <c r="Q1521" s="21">
        <v>1430.84</v>
      </c>
      <c r="S1521" s="21">
        <f>+J1521</f>
        <v>1440.44</v>
      </c>
      <c r="T1521" s="19">
        <v>40</v>
      </c>
      <c r="U1521" s="19">
        <f t="shared" si="360"/>
        <v>-10</v>
      </c>
      <c r="V1521" s="22">
        <f t="shared" si="361"/>
        <v>-120</v>
      </c>
      <c r="W1521" s="23">
        <v>480</v>
      </c>
      <c r="X1521" s="21">
        <f t="shared" si="372"/>
        <v>3.0009166666666669</v>
      </c>
      <c r="Y1521" s="32">
        <f>+X1521*4</f>
        <v>12.003666666666668</v>
      </c>
      <c r="Z1521" s="21">
        <f t="shared" si="366"/>
        <v>1428.4363333333333</v>
      </c>
      <c r="AA1521" s="21">
        <f t="shared" si="369"/>
        <v>-2.4036666666665951</v>
      </c>
      <c r="AC1521" s="5">
        <v>12.003666666666668</v>
      </c>
      <c r="AD1521" s="5">
        <v>0</v>
      </c>
      <c r="AE1521" s="5">
        <f t="shared" si="362"/>
        <v>12.003666666666668</v>
      </c>
    </row>
    <row r="1522" spans="1:31" ht="12.75" customHeight="1" x14ac:dyDescent="0.4">
      <c r="A1522" s="17" t="s">
        <v>3393</v>
      </c>
      <c r="B1522" s="17" t="s">
        <v>2134</v>
      </c>
      <c r="C1522" s="17" t="s">
        <v>3380</v>
      </c>
      <c r="D1522" s="18">
        <v>44805</v>
      </c>
      <c r="E1522" s="17" t="s">
        <v>118</v>
      </c>
      <c r="F1522" s="19">
        <v>50</v>
      </c>
      <c r="G1522" s="17">
        <v>49</v>
      </c>
      <c r="H1522" s="17">
        <v>8</v>
      </c>
      <c r="I1522" s="20">
        <f t="shared" si="355"/>
        <v>596</v>
      </c>
      <c r="J1522" s="21">
        <v>479.68</v>
      </c>
      <c r="K1522" s="18">
        <v>44926</v>
      </c>
      <c r="L1522" s="21">
        <v>3.2</v>
      </c>
      <c r="M1522" s="21"/>
      <c r="N1522" s="21"/>
      <c r="O1522" s="21">
        <v>3.2</v>
      </c>
      <c r="P1522" s="21">
        <v>3.2</v>
      </c>
      <c r="Q1522" s="21">
        <v>476.48</v>
      </c>
      <c r="S1522" s="21">
        <f t="shared" ref="S1522:S1527" si="374">+J1522</f>
        <v>479.68</v>
      </c>
      <c r="T1522" s="19">
        <v>40</v>
      </c>
      <c r="U1522" s="19">
        <f t="shared" si="360"/>
        <v>-10</v>
      </c>
      <c r="V1522" s="22">
        <f t="shared" si="361"/>
        <v>-120</v>
      </c>
      <c r="W1522" s="23">
        <v>480</v>
      </c>
      <c r="X1522" s="21">
        <f t="shared" si="372"/>
        <v>0.9993333333333333</v>
      </c>
      <c r="Y1522" s="32">
        <f>+X1522*4</f>
        <v>3.9973333333333332</v>
      </c>
      <c r="Z1522" s="21">
        <f t="shared" si="366"/>
        <v>475.68266666666665</v>
      </c>
      <c r="AA1522" s="21">
        <f t="shared" si="369"/>
        <v>-0.79733333333336986</v>
      </c>
      <c r="AC1522" s="5">
        <v>3.9973333333333332</v>
      </c>
      <c r="AD1522" s="5">
        <v>0</v>
      </c>
      <c r="AE1522" s="5">
        <f t="shared" si="362"/>
        <v>3.9973333333333332</v>
      </c>
    </row>
    <row r="1523" spans="1:31" ht="12.75" customHeight="1" x14ac:dyDescent="0.4">
      <c r="A1523" s="17" t="s">
        <v>3394</v>
      </c>
      <c r="B1523" s="17" t="s">
        <v>2134</v>
      </c>
      <c r="C1523" s="17" t="s">
        <v>3376</v>
      </c>
      <c r="D1523" s="18">
        <v>44835</v>
      </c>
      <c r="E1523" s="17" t="s">
        <v>118</v>
      </c>
      <c r="F1523" s="19">
        <v>50</v>
      </c>
      <c r="G1523" s="17">
        <v>49</v>
      </c>
      <c r="H1523" s="17">
        <v>9</v>
      </c>
      <c r="I1523" s="20">
        <f t="shared" si="355"/>
        <v>597</v>
      </c>
      <c r="J1523" s="21">
        <v>800.14</v>
      </c>
      <c r="K1523" s="18">
        <v>44926</v>
      </c>
      <c r="L1523" s="21">
        <v>4</v>
      </c>
      <c r="M1523" s="21"/>
      <c r="N1523" s="21"/>
      <c r="O1523" s="21">
        <v>4</v>
      </c>
      <c r="P1523" s="21">
        <v>4</v>
      </c>
      <c r="Q1523" s="21">
        <v>796.14</v>
      </c>
      <c r="S1523" s="21">
        <f t="shared" si="374"/>
        <v>800.14</v>
      </c>
      <c r="T1523" s="19">
        <v>40</v>
      </c>
      <c r="U1523" s="19">
        <f t="shared" si="360"/>
        <v>-10</v>
      </c>
      <c r="V1523" s="22">
        <f t="shared" si="361"/>
        <v>-120</v>
      </c>
      <c r="W1523" s="23">
        <v>480</v>
      </c>
      <c r="X1523" s="21">
        <f t="shared" si="372"/>
        <v>1.6669583333333333</v>
      </c>
      <c r="Y1523" s="32">
        <f>+X1523*3</f>
        <v>5.0008749999999997</v>
      </c>
      <c r="Z1523" s="21">
        <f t="shared" si="366"/>
        <v>795.13912500000004</v>
      </c>
      <c r="AA1523" s="21">
        <f t="shared" si="369"/>
        <v>-1.0008749999999509</v>
      </c>
      <c r="AC1523" s="5">
        <v>5.0008749999999997</v>
      </c>
      <c r="AD1523" s="5">
        <v>0</v>
      </c>
      <c r="AE1523" s="5">
        <f t="shared" si="362"/>
        <v>5.0008749999999997</v>
      </c>
    </row>
    <row r="1524" spans="1:31" ht="12.75" customHeight="1" x14ac:dyDescent="0.4">
      <c r="A1524" s="17" t="s">
        <v>3395</v>
      </c>
      <c r="B1524" s="17" t="s">
        <v>2134</v>
      </c>
      <c r="C1524" s="17" t="s">
        <v>3396</v>
      </c>
      <c r="D1524" s="18">
        <v>44835</v>
      </c>
      <c r="E1524" s="17" t="s">
        <v>118</v>
      </c>
      <c r="F1524" s="19">
        <v>50</v>
      </c>
      <c r="G1524" s="17">
        <v>49</v>
      </c>
      <c r="H1524" s="17">
        <v>9</v>
      </c>
      <c r="I1524" s="20">
        <f t="shared" si="355"/>
        <v>597</v>
      </c>
      <c r="J1524" s="21">
        <v>2028.31</v>
      </c>
      <c r="K1524" s="18">
        <v>44926</v>
      </c>
      <c r="L1524" s="21">
        <v>10.14</v>
      </c>
      <c r="M1524" s="21"/>
      <c r="N1524" s="21"/>
      <c r="O1524" s="21">
        <v>10.14</v>
      </c>
      <c r="P1524" s="21">
        <v>10.14</v>
      </c>
      <c r="Q1524" s="21">
        <v>2018.17</v>
      </c>
      <c r="S1524" s="21">
        <f t="shared" si="374"/>
        <v>2028.31</v>
      </c>
      <c r="T1524" s="19">
        <v>40</v>
      </c>
      <c r="U1524" s="19">
        <f t="shared" si="360"/>
        <v>-10</v>
      </c>
      <c r="V1524" s="22">
        <f t="shared" si="361"/>
        <v>-120</v>
      </c>
      <c r="W1524" s="23">
        <v>480</v>
      </c>
      <c r="X1524" s="21">
        <f t="shared" si="372"/>
        <v>4.2256458333333331</v>
      </c>
      <c r="Y1524" s="32">
        <f t="shared" ref="Y1524:Y1525" si="375">+X1524*3</f>
        <v>12.676937499999999</v>
      </c>
      <c r="Z1524" s="21">
        <f t="shared" si="366"/>
        <v>2015.6330625000001</v>
      </c>
      <c r="AA1524" s="21">
        <f t="shared" si="369"/>
        <v>-2.5369375000000218</v>
      </c>
      <c r="AC1524" s="5">
        <v>12.676937499999999</v>
      </c>
      <c r="AD1524" s="5">
        <v>0</v>
      </c>
      <c r="AE1524" s="5">
        <f t="shared" si="362"/>
        <v>12.676937499999999</v>
      </c>
    </row>
    <row r="1525" spans="1:31" ht="12.75" customHeight="1" x14ac:dyDescent="0.4">
      <c r="A1525" s="17" t="s">
        <v>3397</v>
      </c>
      <c r="B1525" s="17" t="s">
        <v>2134</v>
      </c>
      <c r="C1525" s="17" t="s">
        <v>3398</v>
      </c>
      <c r="D1525" s="18">
        <v>44835</v>
      </c>
      <c r="E1525" s="17" t="s">
        <v>118</v>
      </c>
      <c r="F1525" s="19">
        <v>50</v>
      </c>
      <c r="G1525" s="17">
        <v>49</v>
      </c>
      <c r="H1525" s="17">
        <v>9</v>
      </c>
      <c r="I1525" s="20">
        <f t="shared" si="355"/>
        <v>597</v>
      </c>
      <c r="J1525" s="21">
        <v>4512.12</v>
      </c>
      <c r="K1525" s="18">
        <v>44926</v>
      </c>
      <c r="L1525" s="21">
        <v>22.56</v>
      </c>
      <c r="M1525" s="21"/>
      <c r="N1525" s="21"/>
      <c r="O1525" s="21">
        <v>22.56</v>
      </c>
      <c r="P1525" s="21">
        <v>22.56</v>
      </c>
      <c r="Q1525" s="21">
        <v>4489.5600000000004</v>
      </c>
      <c r="S1525" s="21">
        <f t="shared" si="374"/>
        <v>4512.12</v>
      </c>
      <c r="T1525" s="19">
        <v>40</v>
      </c>
      <c r="U1525" s="19">
        <f t="shared" si="360"/>
        <v>-10</v>
      </c>
      <c r="V1525" s="22">
        <f t="shared" si="361"/>
        <v>-120</v>
      </c>
      <c r="W1525" s="23">
        <v>480</v>
      </c>
      <c r="X1525" s="21">
        <f t="shared" si="372"/>
        <v>9.4002499999999998</v>
      </c>
      <c r="Y1525" s="32">
        <f t="shared" si="375"/>
        <v>28.200749999999999</v>
      </c>
      <c r="Z1525" s="21">
        <f t="shared" si="366"/>
        <v>4483.9192499999999</v>
      </c>
      <c r="AA1525" s="21">
        <f t="shared" si="369"/>
        <v>-5.6407500000004802</v>
      </c>
      <c r="AC1525" s="5">
        <v>28.200749999999999</v>
      </c>
      <c r="AD1525" s="5">
        <v>0</v>
      </c>
      <c r="AE1525" s="5">
        <f t="shared" si="362"/>
        <v>28.200749999999999</v>
      </c>
    </row>
    <row r="1526" spans="1:31" ht="12.75" customHeight="1" x14ac:dyDescent="0.4">
      <c r="A1526" s="17" t="s">
        <v>3399</v>
      </c>
      <c r="B1526" s="17" t="s">
        <v>2134</v>
      </c>
      <c r="C1526" s="17" t="s">
        <v>3376</v>
      </c>
      <c r="D1526" s="18">
        <v>44866</v>
      </c>
      <c r="E1526" s="17" t="s">
        <v>118</v>
      </c>
      <c r="F1526" s="19">
        <v>50</v>
      </c>
      <c r="G1526" s="17">
        <v>49</v>
      </c>
      <c r="H1526" s="17">
        <v>10</v>
      </c>
      <c r="I1526" s="20">
        <f t="shared" si="355"/>
        <v>598</v>
      </c>
      <c r="J1526" s="21">
        <v>648.86</v>
      </c>
      <c r="K1526" s="18">
        <v>44926</v>
      </c>
      <c r="L1526" s="21">
        <v>2.16</v>
      </c>
      <c r="M1526" s="21"/>
      <c r="N1526" s="21"/>
      <c r="O1526" s="21">
        <v>2.16</v>
      </c>
      <c r="P1526" s="21">
        <v>2.16</v>
      </c>
      <c r="Q1526" s="21">
        <v>646.70000000000005</v>
      </c>
      <c r="S1526" s="21">
        <f t="shared" si="374"/>
        <v>648.86</v>
      </c>
      <c r="T1526" s="19">
        <v>40</v>
      </c>
      <c r="U1526" s="19">
        <f t="shared" si="360"/>
        <v>-10</v>
      </c>
      <c r="V1526" s="22">
        <f t="shared" si="361"/>
        <v>-120</v>
      </c>
      <c r="W1526" s="23">
        <v>480</v>
      </c>
      <c r="X1526" s="21">
        <f t="shared" si="372"/>
        <v>1.3517916666666667</v>
      </c>
      <c r="Y1526" s="32">
        <f>+X1526*2</f>
        <v>2.7035833333333334</v>
      </c>
      <c r="Z1526" s="21">
        <f t="shared" si="366"/>
        <v>646.1564166666667</v>
      </c>
      <c r="AA1526" s="21">
        <f t="shared" si="369"/>
        <v>-0.54358333333334485</v>
      </c>
      <c r="AC1526" s="5">
        <v>2.7035833333333334</v>
      </c>
      <c r="AD1526" s="5">
        <v>0</v>
      </c>
      <c r="AE1526" s="5">
        <f t="shared" si="362"/>
        <v>2.7035833333333334</v>
      </c>
    </row>
    <row r="1527" spans="1:31" ht="12.75" customHeight="1" x14ac:dyDescent="0.4">
      <c r="A1527" s="17" t="s">
        <v>3400</v>
      </c>
      <c r="B1527" s="17" t="s">
        <v>2134</v>
      </c>
      <c r="C1527" s="17" t="s">
        <v>3376</v>
      </c>
      <c r="D1527" s="18">
        <v>44896</v>
      </c>
      <c r="E1527" s="17" t="s">
        <v>118</v>
      </c>
      <c r="F1527" s="19">
        <v>50</v>
      </c>
      <c r="G1527" s="17">
        <v>49</v>
      </c>
      <c r="H1527" s="17">
        <v>11</v>
      </c>
      <c r="I1527" s="20">
        <f t="shared" si="355"/>
        <v>599</v>
      </c>
      <c r="J1527" s="21">
        <v>1479.12</v>
      </c>
      <c r="K1527" s="18">
        <v>44926</v>
      </c>
      <c r="L1527" s="21">
        <v>2.4700000000000002</v>
      </c>
      <c r="M1527" s="21"/>
      <c r="N1527" s="21"/>
      <c r="O1527" s="21">
        <v>2.4700000000000002</v>
      </c>
      <c r="P1527" s="21">
        <v>2.4700000000000002</v>
      </c>
      <c r="Q1527" s="21">
        <v>1476.65</v>
      </c>
      <c r="S1527" s="21">
        <f t="shared" si="374"/>
        <v>1479.12</v>
      </c>
      <c r="T1527" s="19">
        <v>40</v>
      </c>
      <c r="U1527" s="19">
        <f t="shared" si="360"/>
        <v>-10</v>
      </c>
      <c r="V1527" s="22">
        <f t="shared" si="361"/>
        <v>-120</v>
      </c>
      <c r="W1527" s="23">
        <v>480</v>
      </c>
      <c r="X1527" s="21">
        <f t="shared" si="372"/>
        <v>3.0814999999999997</v>
      </c>
      <c r="Y1527" s="32">
        <f t="shared" ref="Y1527" si="376">+X1527*1</f>
        <v>3.0814999999999997</v>
      </c>
      <c r="Z1527" s="21">
        <f t="shared" si="366"/>
        <v>1476.0384999999999</v>
      </c>
      <c r="AA1527" s="21">
        <f t="shared" si="369"/>
        <v>-0.61150000000020555</v>
      </c>
      <c r="AC1527" s="5">
        <v>3.0814999999999997</v>
      </c>
      <c r="AD1527" s="5">
        <v>0</v>
      </c>
      <c r="AE1527" s="5">
        <f t="shared" si="362"/>
        <v>3.0814999999999997</v>
      </c>
    </row>
    <row r="1528" spans="1:31" ht="12.75" customHeight="1" x14ac:dyDescent="0.4">
      <c r="A1528" s="17" t="s">
        <v>3401</v>
      </c>
      <c r="B1528" s="17" t="s">
        <v>2134</v>
      </c>
      <c r="C1528" s="17" t="s">
        <v>3376</v>
      </c>
      <c r="D1528" s="18">
        <v>44927</v>
      </c>
      <c r="E1528" s="17" t="s">
        <v>118</v>
      </c>
      <c r="F1528" s="19">
        <v>50</v>
      </c>
      <c r="G1528" s="17">
        <v>50</v>
      </c>
      <c r="H1528" s="17">
        <v>0</v>
      </c>
      <c r="I1528" s="20">
        <f t="shared" si="355"/>
        <v>600</v>
      </c>
      <c r="J1528" s="33">
        <v>1301.6600000000001</v>
      </c>
      <c r="K1528" s="18"/>
      <c r="L1528" s="21"/>
      <c r="M1528" s="21"/>
      <c r="N1528" s="21"/>
      <c r="O1528" s="21"/>
      <c r="P1528" s="21"/>
      <c r="Q1528" s="21">
        <f>+J1528</f>
        <v>1301.6600000000001</v>
      </c>
      <c r="S1528" s="21"/>
      <c r="T1528" s="19">
        <v>40</v>
      </c>
      <c r="U1528" s="19">
        <f t="shared" si="360"/>
        <v>-10</v>
      </c>
      <c r="V1528" s="22">
        <f t="shared" si="361"/>
        <v>-120</v>
      </c>
      <c r="W1528" s="23">
        <v>480</v>
      </c>
      <c r="X1528" s="21"/>
      <c r="Y1528" s="32"/>
      <c r="Z1528" s="21">
        <f>+Q1528</f>
        <v>1301.6600000000001</v>
      </c>
      <c r="AA1528" s="21">
        <f t="shared" si="369"/>
        <v>0</v>
      </c>
      <c r="AC1528" s="5">
        <v>0</v>
      </c>
      <c r="AD1528" s="5">
        <v>0</v>
      </c>
      <c r="AE1528" s="5">
        <f t="shared" si="362"/>
        <v>0</v>
      </c>
    </row>
    <row r="1529" spans="1:31" ht="12.75" customHeight="1" x14ac:dyDescent="0.4">
      <c r="A1529" s="17" t="s">
        <v>3402</v>
      </c>
      <c r="B1529" s="17" t="s">
        <v>2151</v>
      </c>
      <c r="C1529" s="17" t="s">
        <v>3403</v>
      </c>
      <c r="D1529" s="18">
        <v>44927</v>
      </c>
      <c r="E1529" s="17" t="s">
        <v>118</v>
      </c>
      <c r="F1529" s="19">
        <v>50</v>
      </c>
      <c r="G1529" s="17">
        <v>50</v>
      </c>
      <c r="H1529" s="17">
        <v>0</v>
      </c>
      <c r="I1529" s="20">
        <f t="shared" si="355"/>
        <v>600</v>
      </c>
      <c r="J1529" s="33">
        <v>11044.74</v>
      </c>
      <c r="K1529" s="18"/>
      <c r="L1529" s="21"/>
      <c r="M1529" s="21"/>
      <c r="N1529" s="21"/>
      <c r="O1529" s="21"/>
      <c r="P1529" s="21"/>
      <c r="Q1529" s="21">
        <f t="shared" ref="Q1529:Q1533" si="377">+J1529</f>
        <v>11044.74</v>
      </c>
      <c r="S1529" s="21"/>
      <c r="T1529" s="19">
        <v>40</v>
      </c>
      <c r="U1529" s="19">
        <f t="shared" si="360"/>
        <v>-10</v>
      </c>
      <c r="V1529" s="22">
        <f t="shared" si="361"/>
        <v>-120</v>
      </c>
      <c r="W1529" s="23">
        <v>480</v>
      </c>
      <c r="X1529" s="21"/>
      <c r="Y1529" s="32"/>
      <c r="Z1529" s="21">
        <f t="shared" ref="Z1529:Z1533" si="378">+Q1529</f>
        <v>11044.74</v>
      </c>
      <c r="AA1529" s="21">
        <f t="shared" si="369"/>
        <v>0</v>
      </c>
      <c r="AC1529" s="5">
        <v>0</v>
      </c>
      <c r="AD1529" s="5">
        <v>0</v>
      </c>
      <c r="AE1529" s="5">
        <f t="shared" si="362"/>
        <v>0</v>
      </c>
    </row>
    <row r="1530" spans="1:31" ht="12.75" customHeight="1" x14ac:dyDescent="0.4">
      <c r="A1530" s="17" t="s">
        <v>3404</v>
      </c>
      <c r="B1530" s="17" t="s">
        <v>2151</v>
      </c>
      <c r="C1530" s="17" t="s">
        <v>3405</v>
      </c>
      <c r="D1530" s="18">
        <v>44927</v>
      </c>
      <c r="E1530" s="17" t="s">
        <v>118</v>
      </c>
      <c r="F1530" s="19">
        <v>50</v>
      </c>
      <c r="G1530" s="17">
        <v>50</v>
      </c>
      <c r="H1530" s="17">
        <v>0</v>
      </c>
      <c r="I1530" s="20">
        <f t="shared" si="355"/>
        <v>600</v>
      </c>
      <c r="J1530" s="33">
        <v>7372.23</v>
      </c>
      <c r="K1530" s="18"/>
      <c r="L1530" s="21"/>
      <c r="M1530" s="21"/>
      <c r="N1530" s="21"/>
      <c r="O1530" s="21"/>
      <c r="P1530" s="21"/>
      <c r="Q1530" s="21">
        <f t="shared" si="377"/>
        <v>7372.23</v>
      </c>
      <c r="S1530" s="21"/>
      <c r="T1530" s="19">
        <v>40</v>
      </c>
      <c r="U1530" s="19">
        <f t="shared" si="360"/>
        <v>-10</v>
      </c>
      <c r="V1530" s="22">
        <f t="shared" si="361"/>
        <v>-120</v>
      </c>
      <c r="W1530" s="23">
        <v>480</v>
      </c>
      <c r="X1530" s="21"/>
      <c r="Y1530" s="32"/>
      <c r="Z1530" s="21">
        <f t="shared" si="378"/>
        <v>7372.23</v>
      </c>
      <c r="AA1530" s="21">
        <f t="shared" si="369"/>
        <v>0</v>
      </c>
      <c r="AC1530" s="5">
        <v>0</v>
      </c>
      <c r="AD1530" s="5">
        <v>0</v>
      </c>
      <c r="AE1530" s="5">
        <f t="shared" si="362"/>
        <v>0</v>
      </c>
    </row>
    <row r="1531" spans="1:31" ht="12.75" customHeight="1" x14ac:dyDescent="0.4">
      <c r="A1531" s="17" t="s">
        <v>3406</v>
      </c>
      <c r="B1531" s="17" t="s">
        <v>2151</v>
      </c>
      <c r="C1531" s="17" t="s">
        <v>3252</v>
      </c>
      <c r="D1531" s="18">
        <v>44927</v>
      </c>
      <c r="E1531" s="17" t="s">
        <v>118</v>
      </c>
      <c r="F1531" s="19">
        <v>50</v>
      </c>
      <c r="G1531" s="17">
        <v>50</v>
      </c>
      <c r="H1531" s="17">
        <v>0</v>
      </c>
      <c r="I1531" s="20">
        <f t="shared" si="355"/>
        <v>600</v>
      </c>
      <c r="J1531" s="33">
        <v>720.31</v>
      </c>
      <c r="K1531" s="18"/>
      <c r="L1531" s="21"/>
      <c r="M1531" s="21"/>
      <c r="N1531" s="21"/>
      <c r="O1531" s="21"/>
      <c r="P1531" s="21"/>
      <c r="Q1531" s="21">
        <f t="shared" si="377"/>
        <v>720.31</v>
      </c>
      <c r="S1531" s="21"/>
      <c r="T1531" s="19">
        <v>40</v>
      </c>
      <c r="U1531" s="19">
        <f t="shared" si="360"/>
        <v>-10</v>
      </c>
      <c r="V1531" s="22">
        <f t="shared" si="361"/>
        <v>-120</v>
      </c>
      <c r="W1531" s="23">
        <v>480</v>
      </c>
      <c r="X1531" s="21"/>
      <c r="Y1531" s="32"/>
      <c r="Z1531" s="21">
        <f t="shared" si="378"/>
        <v>720.31</v>
      </c>
      <c r="AA1531" s="21">
        <f t="shared" si="369"/>
        <v>0</v>
      </c>
      <c r="AC1531" s="5">
        <v>0</v>
      </c>
      <c r="AD1531" s="5">
        <v>0</v>
      </c>
      <c r="AE1531" s="5">
        <f t="shared" si="362"/>
        <v>0</v>
      </c>
    </row>
    <row r="1532" spans="1:31" ht="12.75" customHeight="1" x14ac:dyDescent="0.4">
      <c r="A1532" s="17" t="s">
        <v>3407</v>
      </c>
      <c r="B1532" s="17" t="s">
        <v>2151</v>
      </c>
      <c r="C1532" s="17" t="s">
        <v>3300</v>
      </c>
      <c r="D1532" s="18">
        <v>44927</v>
      </c>
      <c r="E1532" s="17" t="s">
        <v>118</v>
      </c>
      <c r="F1532" s="19">
        <v>50</v>
      </c>
      <c r="G1532" s="17">
        <v>50</v>
      </c>
      <c r="H1532" s="17">
        <v>0</v>
      </c>
      <c r="I1532" s="20">
        <f t="shared" si="355"/>
        <v>600</v>
      </c>
      <c r="J1532" s="33">
        <v>2701.5</v>
      </c>
      <c r="K1532" s="18"/>
      <c r="L1532" s="21"/>
      <c r="M1532" s="21"/>
      <c r="N1532" s="21"/>
      <c r="O1532" s="21"/>
      <c r="P1532" s="21"/>
      <c r="Q1532" s="21">
        <f t="shared" si="377"/>
        <v>2701.5</v>
      </c>
      <c r="S1532" s="21"/>
      <c r="T1532" s="19">
        <v>40</v>
      </c>
      <c r="U1532" s="19">
        <f t="shared" si="360"/>
        <v>-10</v>
      </c>
      <c r="V1532" s="22">
        <f t="shared" si="361"/>
        <v>-120</v>
      </c>
      <c r="W1532" s="23">
        <v>480</v>
      </c>
      <c r="X1532" s="21"/>
      <c r="Y1532" s="32"/>
      <c r="Z1532" s="21">
        <f t="shared" si="378"/>
        <v>2701.5</v>
      </c>
      <c r="AA1532" s="21">
        <f t="shared" si="369"/>
        <v>0</v>
      </c>
      <c r="AC1532" s="5">
        <v>0</v>
      </c>
      <c r="AD1532" s="5">
        <v>0</v>
      </c>
      <c r="AE1532" s="5">
        <f t="shared" si="362"/>
        <v>0</v>
      </c>
    </row>
    <row r="1533" spans="1:31" ht="12.75" customHeight="1" x14ac:dyDescent="0.4">
      <c r="A1533" s="17" t="s">
        <v>3408</v>
      </c>
      <c r="B1533" s="17" t="s">
        <v>2151</v>
      </c>
      <c r="C1533" s="17" t="s">
        <v>3409</v>
      </c>
      <c r="D1533" s="18">
        <v>44927</v>
      </c>
      <c r="E1533" s="17" t="s">
        <v>118</v>
      </c>
      <c r="F1533" s="19">
        <v>50</v>
      </c>
      <c r="G1533" s="17">
        <v>50</v>
      </c>
      <c r="H1533" s="17">
        <v>0</v>
      </c>
      <c r="I1533" s="20">
        <f t="shared" si="355"/>
        <v>600</v>
      </c>
      <c r="J1533" s="33">
        <v>-73.66</v>
      </c>
      <c r="K1533" s="18"/>
      <c r="L1533" s="21"/>
      <c r="M1533" s="21"/>
      <c r="N1533" s="21"/>
      <c r="O1533" s="21"/>
      <c r="P1533" s="21"/>
      <c r="Q1533" s="21">
        <f t="shared" si="377"/>
        <v>-73.66</v>
      </c>
      <c r="S1533" s="21"/>
      <c r="T1533" s="19">
        <v>40</v>
      </c>
      <c r="U1533" s="19">
        <f t="shared" si="360"/>
        <v>-10</v>
      </c>
      <c r="V1533" s="22">
        <f t="shared" si="361"/>
        <v>-120</v>
      </c>
      <c r="W1533" s="23">
        <v>480</v>
      </c>
      <c r="X1533" s="21"/>
      <c r="Y1533" s="32"/>
      <c r="Z1533" s="21">
        <f t="shared" si="378"/>
        <v>-73.66</v>
      </c>
      <c r="AA1533" s="21">
        <f t="shared" si="369"/>
        <v>0</v>
      </c>
      <c r="AC1533" s="5">
        <v>0</v>
      </c>
      <c r="AD1533" s="5">
        <v>0</v>
      </c>
      <c r="AE1533" s="5">
        <f t="shared" si="362"/>
        <v>0</v>
      </c>
    </row>
    <row r="1534" spans="1:31" ht="12.75" customHeight="1" x14ac:dyDescent="0.4">
      <c r="A1534" s="17" t="s">
        <v>2304</v>
      </c>
      <c r="J1534" s="32">
        <f>SUM(J964:J1533)-5</f>
        <v>1161987.7500000009</v>
      </c>
      <c r="L1534" s="21">
        <v>414865.15</v>
      </c>
      <c r="M1534" s="21">
        <v>712672.15</v>
      </c>
      <c r="N1534" s="5">
        <f>SUM(N964:N1533)</f>
        <v>14286.520000000002</v>
      </c>
      <c r="O1534" s="5">
        <f>SUM(O964:O1533)</f>
        <v>7322.2519047619071</v>
      </c>
      <c r="P1534" s="5">
        <f>SUM(P964:P1533)</f>
        <v>21608.771904761885</v>
      </c>
      <c r="Q1534" s="23">
        <f>SUM(Q964:Q1533)</f>
        <v>739805.34809523821</v>
      </c>
      <c r="S1534" s="5">
        <f>SUM(S964:S1533)</f>
        <v>738347.34000000032</v>
      </c>
      <c r="T1534" s="3"/>
      <c r="U1534" s="3"/>
      <c r="V1534" s="4"/>
      <c r="X1534" s="5">
        <f>SUM(X964:X1533)</f>
        <v>3048.2408894191126</v>
      </c>
      <c r="Y1534" s="5">
        <f>SUM(Y964:Y1533)</f>
        <v>35229.901298029399</v>
      </c>
      <c r="Z1534" s="5">
        <f>SUM(Z964:Z1533)</f>
        <v>717650.8687019702</v>
      </c>
      <c r="AA1534" s="5">
        <f>SUM(AA964:AA1533)</f>
        <v>-22154.47939326748</v>
      </c>
      <c r="AC1534" s="5">
        <f>SUM(AC964:AC1533)+3</f>
        <v>34409.941298029393</v>
      </c>
      <c r="AD1534" s="5">
        <f>SUM(AD964:AD1533)</f>
        <v>9356.31</v>
      </c>
      <c r="AE1534" s="5">
        <f>SUM(AE964:AE1533)+3</f>
        <v>43766.251298029412</v>
      </c>
    </row>
    <row r="1535" spans="1:31" ht="12.75" customHeight="1" x14ac:dyDescent="0.35">
      <c r="A1535" s="17" t="s">
        <v>69</v>
      </c>
      <c r="J1535" s="21">
        <v>0</v>
      </c>
      <c r="L1535" s="21">
        <v>0</v>
      </c>
      <c r="M1535" s="21">
        <v>0</v>
      </c>
      <c r="T1535" s="3"/>
      <c r="U1535" s="3"/>
      <c r="V1535" s="4"/>
      <c r="X1535" s="5"/>
      <c r="Y1535" s="5"/>
      <c r="Z1535" s="5"/>
      <c r="AA1535" s="5"/>
    </row>
    <row r="1536" spans="1:31" ht="12.75" customHeight="1" x14ac:dyDescent="0.35">
      <c r="A1536" s="17" t="s">
        <v>70</v>
      </c>
      <c r="T1536" s="3"/>
      <c r="U1536" s="3"/>
      <c r="V1536" s="4"/>
      <c r="X1536" s="5"/>
      <c r="Y1536" s="5"/>
      <c r="Z1536" s="5"/>
      <c r="AA1536" s="5"/>
    </row>
    <row r="1537" spans="1:31" ht="12.75" customHeight="1" x14ac:dyDescent="0.35">
      <c r="A1537" s="17" t="s">
        <v>71</v>
      </c>
      <c r="J1537" s="21">
        <f>+J1534</f>
        <v>1161987.7500000009</v>
      </c>
      <c r="L1537" s="21">
        <v>414865.15</v>
      </c>
      <c r="M1537" s="21">
        <v>712672.15</v>
      </c>
      <c r="T1537" s="3"/>
      <c r="U1537" s="3"/>
      <c r="V1537" s="4"/>
      <c r="X1537" s="5"/>
      <c r="Y1537" s="5"/>
      <c r="Z1537" s="5"/>
      <c r="AA1537" s="5"/>
    </row>
    <row r="1538" spans="1:31" ht="12.75" customHeight="1" x14ac:dyDescent="0.35">
      <c r="A1538" s="17" t="s">
        <v>3410</v>
      </c>
      <c r="T1538" s="3"/>
      <c r="U1538" s="3"/>
      <c r="V1538" s="4"/>
      <c r="X1538" s="5"/>
      <c r="Y1538" s="5"/>
      <c r="Z1538" s="5"/>
      <c r="AA1538" s="5"/>
    </row>
    <row r="1539" spans="1:31" ht="12.75" customHeight="1" x14ac:dyDescent="0.35">
      <c r="A1539" s="17" t="s">
        <v>73</v>
      </c>
      <c r="T1539" s="3"/>
      <c r="U1539" s="3"/>
      <c r="V1539" s="4"/>
      <c r="X1539" s="5"/>
      <c r="Y1539" s="5"/>
      <c r="Z1539" s="5"/>
      <c r="AA1539" s="5"/>
    </row>
    <row r="1540" spans="1:31" ht="12.75" customHeight="1" x14ac:dyDescent="0.35">
      <c r="A1540" s="17" t="s">
        <v>3411</v>
      </c>
      <c r="T1540" s="3"/>
      <c r="U1540" s="3"/>
      <c r="V1540" s="4"/>
      <c r="X1540" s="5"/>
      <c r="Y1540" s="5"/>
      <c r="Z1540" s="5"/>
      <c r="AA1540" s="5"/>
    </row>
    <row r="1541" spans="1:31" ht="12.75" customHeight="1" x14ac:dyDescent="0.35">
      <c r="A1541" s="17" t="s">
        <v>3412</v>
      </c>
      <c r="B1541" s="17" t="s">
        <v>3413</v>
      </c>
      <c r="C1541" s="17" t="s">
        <v>3414</v>
      </c>
      <c r="D1541" s="18">
        <v>25750</v>
      </c>
      <c r="E1541" s="17" t="s">
        <v>118</v>
      </c>
      <c r="F1541" s="19">
        <v>50</v>
      </c>
      <c r="G1541" s="17">
        <v>0</v>
      </c>
      <c r="H1541" s="17">
        <v>0</v>
      </c>
      <c r="I1541" s="20">
        <f t="shared" ref="I1541:I1604" si="379">(G1541*12)+H1541</f>
        <v>0</v>
      </c>
      <c r="J1541" s="21">
        <v>25980.639999999999</v>
      </c>
      <c r="K1541" s="18">
        <v>44804</v>
      </c>
      <c r="L1541" s="21">
        <v>25980.639999999999</v>
      </c>
      <c r="M1541" s="21">
        <v>0</v>
      </c>
      <c r="N1541" s="21">
        <v>0</v>
      </c>
      <c r="O1541" s="21">
        <f t="shared" ref="O1541:O1604" si="380">+N1541/8*4</f>
        <v>0</v>
      </c>
      <c r="P1541" s="21">
        <f t="shared" ref="P1541:P1604" si="381">+N1541+O1541</f>
        <v>0</v>
      </c>
      <c r="Q1541" s="21">
        <f t="shared" ref="Q1541:Q1604" si="382">+M1541-O1541</f>
        <v>0</v>
      </c>
      <c r="S1541" s="21">
        <f>+M1541+N1541</f>
        <v>0</v>
      </c>
      <c r="T1541" s="19">
        <v>20</v>
      </c>
      <c r="U1541" s="19">
        <f t="shared" ref="U1541:U1604" si="383">+T1541-F1541</f>
        <v>-30</v>
      </c>
      <c r="V1541" s="22">
        <f t="shared" ref="V1541:V1604" si="384">+U1541*12</f>
        <v>-360</v>
      </c>
      <c r="W1541" s="5">
        <f t="shared" ref="W1541:W1604" si="385">+I1541+8+V1541</f>
        <v>-352</v>
      </c>
      <c r="X1541" s="21">
        <v>0</v>
      </c>
      <c r="Y1541" s="21">
        <f t="shared" ref="Y1541:Y1542" si="386">+X1541*12</f>
        <v>0</v>
      </c>
      <c r="Z1541" s="21">
        <f>+S1541-Y1541</f>
        <v>0</v>
      </c>
      <c r="AA1541" s="21">
        <f>+Z1541-Q1541</f>
        <v>0</v>
      </c>
      <c r="AC1541" s="5">
        <v>0</v>
      </c>
      <c r="AD1541" s="5">
        <v>0</v>
      </c>
      <c r="AE1541" s="5">
        <f>+AC1541+AD1541</f>
        <v>0</v>
      </c>
    </row>
    <row r="1542" spans="1:31" ht="12.75" customHeight="1" x14ac:dyDescent="0.35">
      <c r="A1542" s="17" t="s">
        <v>3415</v>
      </c>
      <c r="B1542" s="17" t="s">
        <v>3416</v>
      </c>
      <c r="C1542" s="17" t="s">
        <v>3414</v>
      </c>
      <c r="D1542" s="18">
        <v>26115</v>
      </c>
      <c r="E1542" s="17" t="s">
        <v>118</v>
      </c>
      <c r="F1542" s="19">
        <v>50</v>
      </c>
      <c r="G1542" s="17">
        <v>0</v>
      </c>
      <c r="H1542" s="17">
        <v>0</v>
      </c>
      <c r="I1542" s="20">
        <f t="shared" si="379"/>
        <v>0</v>
      </c>
      <c r="J1542" s="21">
        <v>160.84</v>
      </c>
      <c r="K1542" s="18">
        <v>44804</v>
      </c>
      <c r="L1542" s="21">
        <v>160.84</v>
      </c>
      <c r="M1542" s="21">
        <v>0</v>
      </c>
      <c r="N1542" s="21">
        <v>0</v>
      </c>
      <c r="O1542" s="21">
        <f t="shared" si="380"/>
        <v>0</v>
      </c>
      <c r="P1542" s="21">
        <f t="shared" si="381"/>
        <v>0</v>
      </c>
      <c r="Q1542" s="21">
        <f t="shared" si="382"/>
        <v>0</v>
      </c>
      <c r="S1542" s="21">
        <f t="shared" ref="S1542:S1605" si="387">+M1542+N1542</f>
        <v>0</v>
      </c>
      <c r="T1542" s="19">
        <v>20</v>
      </c>
      <c r="U1542" s="19">
        <f t="shared" si="383"/>
        <v>-30</v>
      </c>
      <c r="V1542" s="22">
        <f t="shared" si="384"/>
        <v>-360</v>
      </c>
      <c r="W1542" s="5">
        <f t="shared" si="385"/>
        <v>-352</v>
      </c>
      <c r="X1542" s="21">
        <v>0</v>
      </c>
      <c r="Y1542" s="21">
        <f t="shared" si="386"/>
        <v>0</v>
      </c>
      <c r="Z1542" s="21">
        <v>0</v>
      </c>
      <c r="AA1542" s="21">
        <f t="shared" ref="AA1542:AA1543" si="388">+Z1542-Q1542</f>
        <v>0</v>
      </c>
      <c r="AC1542" s="5">
        <v>0</v>
      </c>
      <c r="AD1542" s="5">
        <v>0</v>
      </c>
      <c r="AE1542" s="5">
        <f t="shared" ref="AE1542:AE1605" si="389">+AC1542+AD1542</f>
        <v>0</v>
      </c>
    </row>
    <row r="1543" spans="1:31" ht="12.75" customHeight="1" x14ac:dyDescent="0.35">
      <c r="A1543" s="17" t="s">
        <v>3417</v>
      </c>
      <c r="B1543" s="17" t="s">
        <v>3418</v>
      </c>
      <c r="C1543" s="17" t="s">
        <v>3414</v>
      </c>
      <c r="D1543" s="18">
        <v>26481</v>
      </c>
      <c r="E1543" s="17" t="s">
        <v>118</v>
      </c>
      <c r="F1543" s="19">
        <v>50</v>
      </c>
      <c r="G1543" s="17">
        <v>0</v>
      </c>
      <c r="H1543" s="17">
        <v>0</v>
      </c>
      <c r="I1543" s="20">
        <f t="shared" si="379"/>
        <v>0</v>
      </c>
      <c r="J1543" s="21">
        <v>377.31</v>
      </c>
      <c r="K1543" s="18">
        <v>44804</v>
      </c>
      <c r="L1543" s="21">
        <v>377.31</v>
      </c>
      <c r="M1543" s="21">
        <v>0</v>
      </c>
      <c r="N1543" s="21">
        <v>3.58</v>
      </c>
      <c r="O1543" s="21">
        <v>0</v>
      </c>
      <c r="P1543" s="21">
        <f t="shared" si="381"/>
        <v>3.58</v>
      </c>
      <c r="Q1543" s="21">
        <f t="shared" si="382"/>
        <v>0</v>
      </c>
      <c r="S1543" s="21">
        <f t="shared" si="387"/>
        <v>3.58</v>
      </c>
      <c r="T1543" s="19">
        <v>20</v>
      </c>
      <c r="U1543" s="19">
        <f t="shared" si="383"/>
        <v>-30</v>
      </c>
      <c r="V1543" s="22">
        <f t="shared" si="384"/>
        <v>-360</v>
      </c>
      <c r="W1543" s="5">
        <f t="shared" si="385"/>
        <v>-352</v>
      </c>
      <c r="X1543" s="21">
        <v>0</v>
      </c>
      <c r="Y1543" s="21">
        <v>4</v>
      </c>
      <c r="Z1543" s="21">
        <f t="shared" ref="Z1543" si="390">+S1543-Y1543</f>
        <v>-0.41999999999999993</v>
      </c>
      <c r="AA1543" s="21">
        <f t="shared" si="388"/>
        <v>-0.41999999999999993</v>
      </c>
      <c r="AC1543" s="5">
        <v>0</v>
      </c>
      <c r="AD1543" s="5">
        <v>4</v>
      </c>
      <c r="AE1543" s="5">
        <f t="shared" si="389"/>
        <v>4</v>
      </c>
    </row>
    <row r="1544" spans="1:31" ht="12.75" customHeight="1" x14ac:dyDescent="0.4">
      <c r="A1544" s="17" t="s">
        <v>3419</v>
      </c>
      <c r="B1544" s="17" t="s">
        <v>3420</v>
      </c>
      <c r="C1544" s="17" t="s">
        <v>3414</v>
      </c>
      <c r="D1544" s="18">
        <v>26846</v>
      </c>
      <c r="E1544" s="17" t="s">
        <v>118</v>
      </c>
      <c r="F1544" s="19">
        <v>50</v>
      </c>
      <c r="G1544" s="17">
        <v>0</v>
      </c>
      <c r="H1544" s="17">
        <v>10</v>
      </c>
      <c r="I1544" s="20">
        <f t="shared" si="379"/>
        <v>10</v>
      </c>
      <c r="J1544" s="21">
        <v>12950</v>
      </c>
      <c r="K1544" s="18">
        <v>44804</v>
      </c>
      <c r="L1544" s="21">
        <v>12719.66</v>
      </c>
      <c r="M1544" s="21">
        <v>230.34</v>
      </c>
      <c r="N1544" s="21">
        <v>172.66</v>
      </c>
      <c r="O1544" s="21">
        <f t="shared" si="380"/>
        <v>86.33</v>
      </c>
      <c r="P1544" s="21">
        <f t="shared" si="381"/>
        <v>258.99</v>
      </c>
      <c r="Q1544" s="21">
        <f t="shared" si="382"/>
        <v>144.01</v>
      </c>
      <c r="S1544" s="21">
        <f t="shared" si="387"/>
        <v>403</v>
      </c>
      <c r="T1544" s="19">
        <v>20</v>
      </c>
      <c r="U1544" s="19">
        <f t="shared" si="383"/>
        <v>-30</v>
      </c>
      <c r="V1544" s="22">
        <f t="shared" si="384"/>
        <v>-360</v>
      </c>
      <c r="W1544" s="23">
        <f t="shared" si="385"/>
        <v>-342</v>
      </c>
      <c r="X1544" s="21">
        <v>0</v>
      </c>
      <c r="Y1544" s="29">
        <f t="shared" ref="Y1544:Y1607" si="391">+X1544*12</f>
        <v>0</v>
      </c>
      <c r="Z1544" s="29">
        <v>0</v>
      </c>
      <c r="AA1544" s="29">
        <f>+Z1544-Q1544</f>
        <v>-144.01</v>
      </c>
      <c r="AC1544" s="5">
        <v>0</v>
      </c>
      <c r="AD1544" s="5">
        <v>403</v>
      </c>
      <c r="AE1544" s="5">
        <f t="shared" si="389"/>
        <v>403</v>
      </c>
    </row>
    <row r="1545" spans="1:31" ht="12.75" customHeight="1" x14ac:dyDescent="0.4">
      <c r="A1545" s="17" t="s">
        <v>3421</v>
      </c>
      <c r="B1545" s="17" t="s">
        <v>3422</v>
      </c>
      <c r="C1545" s="17" t="s">
        <v>3414</v>
      </c>
      <c r="D1545" s="18">
        <v>27211</v>
      </c>
      <c r="E1545" s="17" t="s">
        <v>118</v>
      </c>
      <c r="F1545" s="19">
        <v>50</v>
      </c>
      <c r="G1545" s="17">
        <v>1</v>
      </c>
      <c r="H1545" s="17">
        <v>10</v>
      </c>
      <c r="I1545" s="20">
        <f t="shared" si="379"/>
        <v>22</v>
      </c>
      <c r="J1545" s="21">
        <v>325.22000000000003</v>
      </c>
      <c r="K1545" s="18">
        <v>44804</v>
      </c>
      <c r="L1545" s="21">
        <v>313.48</v>
      </c>
      <c r="M1545" s="21">
        <v>11.74</v>
      </c>
      <c r="N1545" s="21">
        <v>4.34</v>
      </c>
      <c r="O1545" s="21">
        <f t="shared" si="380"/>
        <v>2.17</v>
      </c>
      <c r="P1545" s="21">
        <f t="shared" si="381"/>
        <v>6.51</v>
      </c>
      <c r="Q1545" s="21">
        <f t="shared" si="382"/>
        <v>9.57</v>
      </c>
      <c r="S1545" s="21">
        <f t="shared" si="387"/>
        <v>16.079999999999998</v>
      </c>
      <c r="T1545" s="19">
        <v>20</v>
      </c>
      <c r="U1545" s="19">
        <f t="shared" si="383"/>
        <v>-30</v>
      </c>
      <c r="V1545" s="22">
        <f t="shared" si="384"/>
        <v>-360</v>
      </c>
      <c r="W1545" s="23">
        <f t="shared" si="385"/>
        <v>-330</v>
      </c>
      <c r="X1545" s="21">
        <v>0</v>
      </c>
      <c r="Y1545" s="29">
        <f t="shared" si="391"/>
        <v>0</v>
      </c>
      <c r="Z1545" s="29">
        <v>0</v>
      </c>
      <c r="AA1545" s="29">
        <f t="shared" ref="AA1545:AA1608" si="392">+Z1545-Q1545</f>
        <v>-9.57</v>
      </c>
      <c r="AC1545" s="5">
        <v>0</v>
      </c>
      <c r="AD1545" s="5">
        <v>16.079999999999998</v>
      </c>
      <c r="AE1545" s="5">
        <f t="shared" si="389"/>
        <v>16.079999999999998</v>
      </c>
    </row>
    <row r="1546" spans="1:31" ht="12.75" customHeight="1" x14ac:dyDescent="0.4">
      <c r="A1546" s="17" t="s">
        <v>3423</v>
      </c>
      <c r="B1546" s="17" t="s">
        <v>3424</v>
      </c>
      <c r="C1546" s="17" t="s">
        <v>3414</v>
      </c>
      <c r="D1546" s="18">
        <v>27576</v>
      </c>
      <c r="E1546" s="17" t="s">
        <v>118</v>
      </c>
      <c r="F1546" s="19">
        <v>50</v>
      </c>
      <c r="G1546" s="17">
        <v>2</v>
      </c>
      <c r="H1546" s="17">
        <v>10</v>
      </c>
      <c r="I1546" s="20">
        <f t="shared" si="379"/>
        <v>34</v>
      </c>
      <c r="J1546" s="21">
        <v>309.94</v>
      </c>
      <c r="K1546" s="18">
        <v>44804</v>
      </c>
      <c r="L1546" s="21">
        <v>292.44</v>
      </c>
      <c r="M1546" s="21">
        <v>17.5</v>
      </c>
      <c r="N1546" s="21">
        <v>4.13</v>
      </c>
      <c r="O1546" s="21">
        <f t="shared" si="380"/>
        <v>2.0649999999999999</v>
      </c>
      <c r="P1546" s="21">
        <f t="shared" si="381"/>
        <v>6.1950000000000003</v>
      </c>
      <c r="Q1546" s="21">
        <f t="shared" si="382"/>
        <v>15.435</v>
      </c>
      <c r="S1546" s="21">
        <f t="shared" si="387"/>
        <v>21.63</v>
      </c>
      <c r="T1546" s="19">
        <v>20</v>
      </c>
      <c r="U1546" s="19">
        <f t="shared" si="383"/>
        <v>-30</v>
      </c>
      <c r="V1546" s="22">
        <f t="shared" si="384"/>
        <v>-360</v>
      </c>
      <c r="W1546" s="23">
        <f t="shared" si="385"/>
        <v>-318</v>
      </c>
      <c r="X1546" s="21">
        <v>0</v>
      </c>
      <c r="Y1546" s="29">
        <f t="shared" si="391"/>
        <v>0</v>
      </c>
      <c r="Z1546" s="29">
        <v>0</v>
      </c>
      <c r="AA1546" s="29">
        <f t="shared" si="392"/>
        <v>-15.435</v>
      </c>
      <c r="AC1546" s="5">
        <v>0</v>
      </c>
      <c r="AD1546" s="5">
        <v>21.630000000000003</v>
      </c>
      <c r="AE1546" s="5">
        <f t="shared" si="389"/>
        <v>21.630000000000003</v>
      </c>
    </row>
    <row r="1547" spans="1:31" ht="12.75" customHeight="1" x14ac:dyDescent="0.4">
      <c r="A1547" s="17" t="s">
        <v>3425</v>
      </c>
      <c r="B1547" s="17" t="s">
        <v>3426</v>
      </c>
      <c r="C1547" s="17" t="s">
        <v>3414</v>
      </c>
      <c r="D1547" s="18">
        <v>27942</v>
      </c>
      <c r="E1547" s="17" t="s">
        <v>118</v>
      </c>
      <c r="F1547" s="19">
        <v>50</v>
      </c>
      <c r="G1547" s="17">
        <v>3</v>
      </c>
      <c r="H1547" s="17">
        <v>10</v>
      </c>
      <c r="I1547" s="20">
        <f t="shared" si="379"/>
        <v>46</v>
      </c>
      <c r="J1547" s="21">
        <v>2848.64</v>
      </c>
      <c r="K1547" s="18">
        <v>44804</v>
      </c>
      <c r="L1547" s="21">
        <v>2630.13</v>
      </c>
      <c r="M1547" s="21">
        <v>218.51</v>
      </c>
      <c r="N1547" s="21">
        <v>37.979999999999997</v>
      </c>
      <c r="O1547" s="21">
        <f t="shared" si="380"/>
        <v>18.989999999999998</v>
      </c>
      <c r="P1547" s="21">
        <f t="shared" si="381"/>
        <v>56.97</v>
      </c>
      <c r="Q1547" s="21">
        <f t="shared" si="382"/>
        <v>199.51999999999998</v>
      </c>
      <c r="S1547" s="21">
        <f t="shared" si="387"/>
        <v>256.49</v>
      </c>
      <c r="T1547" s="19">
        <v>20</v>
      </c>
      <c r="U1547" s="19">
        <f t="shared" si="383"/>
        <v>-30</v>
      </c>
      <c r="V1547" s="22">
        <f t="shared" si="384"/>
        <v>-360</v>
      </c>
      <c r="W1547" s="23">
        <f t="shared" si="385"/>
        <v>-306</v>
      </c>
      <c r="X1547" s="21">
        <v>0</v>
      </c>
      <c r="Y1547" s="29">
        <f t="shared" si="391"/>
        <v>0</v>
      </c>
      <c r="Z1547" s="29">
        <v>0</v>
      </c>
      <c r="AA1547" s="29">
        <f t="shared" si="392"/>
        <v>-199.51999999999998</v>
      </c>
      <c r="AC1547" s="5">
        <v>0</v>
      </c>
      <c r="AD1547" s="5">
        <v>256.49</v>
      </c>
      <c r="AE1547" s="5">
        <f t="shared" si="389"/>
        <v>256.49</v>
      </c>
    </row>
    <row r="1548" spans="1:31" ht="12.75" customHeight="1" x14ac:dyDescent="0.4">
      <c r="A1548" s="17" t="s">
        <v>3427</v>
      </c>
      <c r="B1548" s="17" t="s">
        <v>3428</v>
      </c>
      <c r="C1548" s="17" t="s">
        <v>3414</v>
      </c>
      <c r="D1548" s="18">
        <v>28307</v>
      </c>
      <c r="E1548" s="17" t="s">
        <v>118</v>
      </c>
      <c r="F1548" s="19">
        <v>50</v>
      </c>
      <c r="G1548" s="17">
        <v>4</v>
      </c>
      <c r="H1548" s="17">
        <v>10</v>
      </c>
      <c r="I1548" s="20">
        <f t="shared" si="379"/>
        <v>58</v>
      </c>
      <c r="J1548" s="21">
        <v>2238.44</v>
      </c>
      <c r="K1548" s="18">
        <v>44804</v>
      </c>
      <c r="L1548" s="21">
        <v>2022.04</v>
      </c>
      <c r="M1548" s="21">
        <v>216.4</v>
      </c>
      <c r="N1548" s="21">
        <v>29.84</v>
      </c>
      <c r="O1548" s="21">
        <f t="shared" si="380"/>
        <v>14.92</v>
      </c>
      <c r="P1548" s="21">
        <f t="shared" si="381"/>
        <v>44.76</v>
      </c>
      <c r="Q1548" s="21">
        <f t="shared" si="382"/>
        <v>201.48000000000002</v>
      </c>
      <c r="S1548" s="21">
        <f t="shared" si="387"/>
        <v>246.24</v>
      </c>
      <c r="T1548" s="19">
        <v>20</v>
      </c>
      <c r="U1548" s="19">
        <f t="shared" si="383"/>
        <v>-30</v>
      </c>
      <c r="V1548" s="22">
        <f t="shared" si="384"/>
        <v>-360</v>
      </c>
      <c r="W1548" s="23">
        <f t="shared" si="385"/>
        <v>-294</v>
      </c>
      <c r="X1548" s="21">
        <v>0</v>
      </c>
      <c r="Y1548" s="29">
        <f t="shared" si="391"/>
        <v>0</v>
      </c>
      <c r="Z1548" s="29">
        <v>0</v>
      </c>
      <c r="AA1548" s="29">
        <f t="shared" si="392"/>
        <v>-201.48000000000002</v>
      </c>
      <c r="AC1548" s="5">
        <v>0</v>
      </c>
      <c r="AD1548" s="5">
        <v>246.24</v>
      </c>
      <c r="AE1548" s="5">
        <f t="shared" si="389"/>
        <v>246.24</v>
      </c>
    </row>
    <row r="1549" spans="1:31" ht="12.75" customHeight="1" x14ac:dyDescent="0.4">
      <c r="A1549" s="17" t="s">
        <v>3429</v>
      </c>
      <c r="B1549" s="17" t="s">
        <v>3430</v>
      </c>
      <c r="C1549" s="17" t="s">
        <v>3414</v>
      </c>
      <c r="D1549" s="18">
        <v>28672</v>
      </c>
      <c r="E1549" s="17" t="s">
        <v>118</v>
      </c>
      <c r="F1549" s="19">
        <v>50</v>
      </c>
      <c r="G1549" s="17">
        <v>5</v>
      </c>
      <c r="H1549" s="17">
        <v>10</v>
      </c>
      <c r="I1549" s="20">
        <f t="shared" si="379"/>
        <v>70</v>
      </c>
      <c r="J1549" s="21">
        <v>3815.83</v>
      </c>
      <c r="K1549" s="18">
        <v>44804</v>
      </c>
      <c r="L1549" s="21">
        <v>3370.8</v>
      </c>
      <c r="M1549" s="21">
        <v>445.03</v>
      </c>
      <c r="N1549" s="21">
        <v>50.88</v>
      </c>
      <c r="O1549" s="21">
        <f t="shared" si="380"/>
        <v>25.44</v>
      </c>
      <c r="P1549" s="21">
        <f t="shared" si="381"/>
        <v>76.320000000000007</v>
      </c>
      <c r="Q1549" s="21">
        <f t="shared" si="382"/>
        <v>419.59</v>
      </c>
      <c r="S1549" s="21">
        <f t="shared" si="387"/>
        <v>495.90999999999997</v>
      </c>
      <c r="T1549" s="19">
        <v>20</v>
      </c>
      <c r="U1549" s="19">
        <f t="shared" si="383"/>
        <v>-30</v>
      </c>
      <c r="V1549" s="22">
        <f t="shared" si="384"/>
        <v>-360</v>
      </c>
      <c r="W1549" s="23">
        <f t="shared" si="385"/>
        <v>-282</v>
      </c>
      <c r="X1549" s="21">
        <v>0</v>
      </c>
      <c r="Y1549" s="29">
        <f t="shared" si="391"/>
        <v>0</v>
      </c>
      <c r="Z1549" s="29">
        <v>0</v>
      </c>
      <c r="AA1549" s="29">
        <f t="shared" si="392"/>
        <v>-419.59</v>
      </c>
      <c r="AC1549" s="5">
        <v>0</v>
      </c>
      <c r="AD1549" s="5">
        <v>495.90999999999997</v>
      </c>
      <c r="AE1549" s="5">
        <f t="shared" si="389"/>
        <v>495.90999999999997</v>
      </c>
    </row>
    <row r="1550" spans="1:31" ht="12.75" customHeight="1" x14ac:dyDescent="0.4">
      <c r="A1550" s="17" t="s">
        <v>3431</v>
      </c>
      <c r="B1550" s="17" t="s">
        <v>3432</v>
      </c>
      <c r="C1550" s="17" t="s">
        <v>3414</v>
      </c>
      <c r="D1550" s="18">
        <v>29037</v>
      </c>
      <c r="E1550" s="17" t="s">
        <v>118</v>
      </c>
      <c r="F1550" s="19">
        <v>50</v>
      </c>
      <c r="G1550" s="17">
        <v>6</v>
      </c>
      <c r="H1550" s="17">
        <v>10</v>
      </c>
      <c r="I1550" s="20">
        <f t="shared" si="379"/>
        <v>82</v>
      </c>
      <c r="J1550" s="21">
        <v>7892.64</v>
      </c>
      <c r="K1550" s="18">
        <v>44804</v>
      </c>
      <c r="L1550" s="21">
        <v>6813.77</v>
      </c>
      <c r="M1550" s="21">
        <v>1078.8699999999999</v>
      </c>
      <c r="N1550" s="21">
        <v>105.23</v>
      </c>
      <c r="O1550" s="21">
        <f t="shared" si="380"/>
        <v>52.615000000000002</v>
      </c>
      <c r="P1550" s="21">
        <f t="shared" si="381"/>
        <v>157.845</v>
      </c>
      <c r="Q1550" s="21">
        <f t="shared" si="382"/>
        <v>1026.2549999999999</v>
      </c>
      <c r="S1550" s="21">
        <f t="shared" si="387"/>
        <v>1184.0999999999999</v>
      </c>
      <c r="T1550" s="19">
        <v>20</v>
      </c>
      <c r="U1550" s="19">
        <f t="shared" si="383"/>
        <v>-30</v>
      </c>
      <c r="V1550" s="22">
        <f t="shared" si="384"/>
        <v>-360</v>
      </c>
      <c r="W1550" s="23">
        <f t="shared" si="385"/>
        <v>-270</v>
      </c>
      <c r="X1550" s="21">
        <v>0</v>
      </c>
      <c r="Y1550" s="29">
        <f t="shared" si="391"/>
        <v>0</v>
      </c>
      <c r="Z1550" s="29">
        <v>0</v>
      </c>
      <c r="AA1550" s="29">
        <f t="shared" si="392"/>
        <v>-1026.2549999999999</v>
      </c>
      <c r="AC1550" s="5">
        <v>0</v>
      </c>
      <c r="AD1550" s="5">
        <v>1184.0999999999999</v>
      </c>
      <c r="AE1550" s="5">
        <f t="shared" si="389"/>
        <v>1184.0999999999999</v>
      </c>
    </row>
    <row r="1551" spans="1:31" ht="12.75" customHeight="1" x14ac:dyDescent="0.4">
      <c r="A1551" s="17" t="s">
        <v>3433</v>
      </c>
      <c r="B1551" s="17" t="s">
        <v>3434</v>
      </c>
      <c r="C1551" s="17" t="s">
        <v>3414</v>
      </c>
      <c r="D1551" s="18">
        <v>29586</v>
      </c>
      <c r="E1551" s="17" t="s">
        <v>118</v>
      </c>
      <c r="F1551" s="19">
        <v>50</v>
      </c>
      <c r="G1551" s="17">
        <v>8</v>
      </c>
      <c r="H1551" s="17">
        <v>4</v>
      </c>
      <c r="I1551" s="20">
        <f t="shared" si="379"/>
        <v>100</v>
      </c>
      <c r="J1551" s="21">
        <v>1625.23</v>
      </c>
      <c r="K1551" s="18">
        <v>44804</v>
      </c>
      <c r="L1551" s="21">
        <v>1354.59</v>
      </c>
      <c r="M1551" s="21">
        <v>270.64</v>
      </c>
      <c r="N1551" s="21">
        <v>21.67</v>
      </c>
      <c r="O1551" s="21">
        <f t="shared" si="380"/>
        <v>10.835000000000001</v>
      </c>
      <c r="P1551" s="21">
        <f t="shared" si="381"/>
        <v>32.505000000000003</v>
      </c>
      <c r="Q1551" s="21">
        <f t="shared" si="382"/>
        <v>259.80500000000001</v>
      </c>
      <c r="S1551" s="21">
        <f t="shared" si="387"/>
        <v>292.31</v>
      </c>
      <c r="T1551" s="19">
        <v>20</v>
      </c>
      <c r="U1551" s="19">
        <f t="shared" si="383"/>
        <v>-30</v>
      </c>
      <c r="V1551" s="22">
        <f t="shared" si="384"/>
        <v>-360</v>
      </c>
      <c r="W1551" s="23">
        <f t="shared" si="385"/>
        <v>-252</v>
      </c>
      <c r="X1551" s="21">
        <v>0</v>
      </c>
      <c r="Y1551" s="29">
        <f t="shared" si="391"/>
        <v>0</v>
      </c>
      <c r="Z1551" s="29">
        <v>0</v>
      </c>
      <c r="AA1551" s="29">
        <f t="shared" si="392"/>
        <v>-259.80500000000001</v>
      </c>
      <c r="AC1551" s="5">
        <v>0</v>
      </c>
      <c r="AD1551" s="5">
        <v>292.31</v>
      </c>
      <c r="AE1551" s="5">
        <f t="shared" si="389"/>
        <v>292.31</v>
      </c>
    </row>
    <row r="1552" spans="1:31" ht="12.75" customHeight="1" x14ac:dyDescent="0.4">
      <c r="A1552" s="17" t="s">
        <v>3435</v>
      </c>
      <c r="B1552" s="17" t="s">
        <v>3436</v>
      </c>
      <c r="C1552" s="17" t="s">
        <v>3414</v>
      </c>
      <c r="D1552" s="18">
        <v>29768</v>
      </c>
      <c r="E1552" s="17" t="s">
        <v>118</v>
      </c>
      <c r="F1552" s="19">
        <v>50</v>
      </c>
      <c r="G1552" s="17">
        <v>8</v>
      </c>
      <c r="H1552" s="17">
        <v>10</v>
      </c>
      <c r="I1552" s="20">
        <f t="shared" si="379"/>
        <v>106</v>
      </c>
      <c r="J1552" s="21">
        <v>1920.7</v>
      </c>
      <c r="K1552" s="18">
        <v>44804</v>
      </c>
      <c r="L1552" s="21">
        <v>1581.21</v>
      </c>
      <c r="M1552" s="21">
        <v>339.49</v>
      </c>
      <c r="N1552" s="21">
        <v>25.6</v>
      </c>
      <c r="O1552" s="21">
        <f t="shared" si="380"/>
        <v>12.8</v>
      </c>
      <c r="P1552" s="21">
        <f t="shared" si="381"/>
        <v>38.400000000000006</v>
      </c>
      <c r="Q1552" s="21">
        <f t="shared" si="382"/>
        <v>326.69</v>
      </c>
      <c r="S1552" s="21">
        <f t="shared" si="387"/>
        <v>365.09000000000003</v>
      </c>
      <c r="T1552" s="19">
        <v>20</v>
      </c>
      <c r="U1552" s="19">
        <f t="shared" si="383"/>
        <v>-30</v>
      </c>
      <c r="V1552" s="22">
        <f t="shared" si="384"/>
        <v>-360</v>
      </c>
      <c r="W1552" s="23">
        <f t="shared" si="385"/>
        <v>-246</v>
      </c>
      <c r="X1552" s="21">
        <v>0</v>
      </c>
      <c r="Y1552" s="29">
        <f t="shared" si="391"/>
        <v>0</v>
      </c>
      <c r="Z1552" s="29">
        <v>0</v>
      </c>
      <c r="AA1552" s="29">
        <f t="shared" si="392"/>
        <v>-326.69</v>
      </c>
      <c r="AC1552" s="5">
        <v>0</v>
      </c>
      <c r="AD1552" s="5">
        <v>365.09000000000003</v>
      </c>
      <c r="AE1552" s="5">
        <f t="shared" si="389"/>
        <v>365.09000000000003</v>
      </c>
    </row>
    <row r="1553" spans="1:31" ht="12.75" customHeight="1" x14ac:dyDescent="0.4">
      <c r="A1553" s="17" t="s">
        <v>3437</v>
      </c>
      <c r="B1553" s="17" t="s">
        <v>3438</v>
      </c>
      <c r="C1553" s="17" t="s">
        <v>3414</v>
      </c>
      <c r="D1553" s="18">
        <v>30133</v>
      </c>
      <c r="E1553" s="17" t="s">
        <v>118</v>
      </c>
      <c r="F1553" s="19">
        <v>50</v>
      </c>
      <c r="G1553" s="17">
        <v>9</v>
      </c>
      <c r="H1553" s="17">
        <v>10</v>
      </c>
      <c r="I1553" s="20">
        <f t="shared" si="379"/>
        <v>118</v>
      </c>
      <c r="J1553" s="21">
        <v>3297.95</v>
      </c>
      <c r="K1553" s="18">
        <v>44804</v>
      </c>
      <c r="L1553" s="21">
        <v>2649.4</v>
      </c>
      <c r="M1553" s="21">
        <v>648.54999999999995</v>
      </c>
      <c r="N1553" s="21">
        <v>43.97</v>
      </c>
      <c r="O1553" s="21">
        <f t="shared" si="380"/>
        <v>21.984999999999999</v>
      </c>
      <c r="P1553" s="21">
        <f t="shared" si="381"/>
        <v>65.954999999999998</v>
      </c>
      <c r="Q1553" s="21">
        <f t="shared" si="382"/>
        <v>626.56499999999994</v>
      </c>
      <c r="S1553" s="21">
        <f t="shared" si="387"/>
        <v>692.52</v>
      </c>
      <c r="T1553" s="19">
        <v>20</v>
      </c>
      <c r="U1553" s="19">
        <f t="shared" si="383"/>
        <v>-30</v>
      </c>
      <c r="V1553" s="22">
        <f t="shared" si="384"/>
        <v>-360</v>
      </c>
      <c r="W1553" s="23">
        <f t="shared" si="385"/>
        <v>-234</v>
      </c>
      <c r="X1553" s="21">
        <v>0</v>
      </c>
      <c r="Y1553" s="29">
        <f t="shared" si="391"/>
        <v>0</v>
      </c>
      <c r="Z1553" s="29">
        <v>0</v>
      </c>
      <c r="AA1553" s="29">
        <f t="shared" si="392"/>
        <v>-626.56499999999994</v>
      </c>
      <c r="AC1553" s="5">
        <v>0</v>
      </c>
      <c r="AD1553" s="5">
        <v>692.52</v>
      </c>
      <c r="AE1553" s="5">
        <f t="shared" si="389"/>
        <v>692.52</v>
      </c>
    </row>
    <row r="1554" spans="1:31" ht="12.75" customHeight="1" x14ac:dyDescent="0.4">
      <c r="A1554" s="17" t="s">
        <v>3439</v>
      </c>
      <c r="B1554" s="17" t="s">
        <v>3440</v>
      </c>
      <c r="C1554" s="17" t="s">
        <v>3414</v>
      </c>
      <c r="D1554" s="18">
        <v>30498</v>
      </c>
      <c r="E1554" s="17" t="s">
        <v>118</v>
      </c>
      <c r="F1554" s="19">
        <v>50</v>
      </c>
      <c r="G1554" s="17">
        <v>10</v>
      </c>
      <c r="H1554" s="17">
        <v>10</v>
      </c>
      <c r="I1554" s="20">
        <f t="shared" si="379"/>
        <v>130</v>
      </c>
      <c r="J1554" s="21">
        <v>1855.54</v>
      </c>
      <c r="K1554" s="18">
        <v>44804</v>
      </c>
      <c r="L1554" s="21">
        <v>1453.48</v>
      </c>
      <c r="M1554" s="21">
        <v>402.06</v>
      </c>
      <c r="N1554" s="21">
        <v>24.74</v>
      </c>
      <c r="O1554" s="21">
        <f t="shared" si="380"/>
        <v>12.37</v>
      </c>
      <c r="P1554" s="21">
        <f t="shared" si="381"/>
        <v>37.11</v>
      </c>
      <c r="Q1554" s="21">
        <f t="shared" si="382"/>
        <v>389.69</v>
      </c>
      <c r="S1554" s="21">
        <f t="shared" si="387"/>
        <v>426.8</v>
      </c>
      <c r="T1554" s="19">
        <v>20</v>
      </c>
      <c r="U1554" s="19">
        <f t="shared" si="383"/>
        <v>-30</v>
      </c>
      <c r="V1554" s="22">
        <f t="shared" si="384"/>
        <v>-360</v>
      </c>
      <c r="W1554" s="23">
        <f t="shared" si="385"/>
        <v>-222</v>
      </c>
      <c r="X1554" s="21">
        <v>0</v>
      </c>
      <c r="Y1554" s="29">
        <f t="shared" si="391"/>
        <v>0</v>
      </c>
      <c r="Z1554" s="29">
        <v>0</v>
      </c>
      <c r="AA1554" s="29">
        <f t="shared" si="392"/>
        <v>-389.69</v>
      </c>
      <c r="AC1554" s="5">
        <v>0</v>
      </c>
      <c r="AD1554" s="5">
        <v>426.8</v>
      </c>
      <c r="AE1554" s="5">
        <f t="shared" si="389"/>
        <v>426.8</v>
      </c>
    </row>
    <row r="1555" spans="1:31" ht="12.75" customHeight="1" x14ac:dyDescent="0.4">
      <c r="A1555" s="17" t="s">
        <v>3441</v>
      </c>
      <c r="B1555" s="17" t="s">
        <v>3442</v>
      </c>
      <c r="C1555" s="17" t="s">
        <v>3414</v>
      </c>
      <c r="D1555" s="18">
        <v>30864</v>
      </c>
      <c r="E1555" s="17" t="s">
        <v>118</v>
      </c>
      <c r="F1555" s="19">
        <v>50</v>
      </c>
      <c r="G1555" s="17">
        <v>11</v>
      </c>
      <c r="H1555" s="17">
        <v>10</v>
      </c>
      <c r="I1555" s="20">
        <f t="shared" si="379"/>
        <v>142</v>
      </c>
      <c r="J1555" s="21">
        <v>12825.5</v>
      </c>
      <c r="K1555" s="18">
        <v>44804</v>
      </c>
      <c r="L1555" s="21">
        <v>9790.14</v>
      </c>
      <c r="M1555" s="21">
        <v>3035.36</v>
      </c>
      <c r="N1555" s="21">
        <v>171</v>
      </c>
      <c r="O1555" s="21">
        <f t="shared" si="380"/>
        <v>85.5</v>
      </c>
      <c r="P1555" s="21">
        <f t="shared" si="381"/>
        <v>256.5</v>
      </c>
      <c r="Q1555" s="21">
        <f t="shared" si="382"/>
        <v>2949.86</v>
      </c>
      <c r="S1555" s="21">
        <f t="shared" si="387"/>
        <v>3206.36</v>
      </c>
      <c r="T1555" s="19">
        <v>20</v>
      </c>
      <c r="U1555" s="19">
        <f t="shared" si="383"/>
        <v>-30</v>
      </c>
      <c r="V1555" s="22">
        <f t="shared" si="384"/>
        <v>-360</v>
      </c>
      <c r="W1555" s="23">
        <f t="shared" si="385"/>
        <v>-210</v>
      </c>
      <c r="X1555" s="21">
        <v>0</v>
      </c>
      <c r="Y1555" s="29">
        <f t="shared" si="391"/>
        <v>0</v>
      </c>
      <c r="Z1555" s="29">
        <v>0</v>
      </c>
      <c r="AA1555" s="29">
        <f t="shared" si="392"/>
        <v>-2949.86</v>
      </c>
      <c r="AC1555" s="5">
        <v>0</v>
      </c>
      <c r="AD1555" s="5">
        <v>3206.36</v>
      </c>
      <c r="AE1555" s="5">
        <f t="shared" si="389"/>
        <v>3206.36</v>
      </c>
    </row>
    <row r="1556" spans="1:31" ht="12.75" customHeight="1" x14ac:dyDescent="0.4">
      <c r="A1556" s="17" t="s">
        <v>3443</v>
      </c>
      <c r="B1556" s="17" t="s">
        <v>3444</v>
      </c>
      <c r="C1556" s="17" t="s">
        <v>3414</v>
      </c>
      <c r="D1556" s="18">
        <v>31229</v>
      </c>
      <c r="E1556" s="17" t="s">
        <v>118</v>
      </c>
      <c r="F1556" s="19">
        <v>50</v>
      </c>
      <c r="G1556" s="17">
        <v>12</v>
      </c>
      <c r="H1556" s="17">
        <v>10</v>
      </c>
      <c r="I1556" s="20">
        <f t="shared" si="379"/>
        <v>154</v>
      </c>
      <c r="J1556" s="21">
        <v>2266.0700000000002</v>
      </c>
      <c r="K1556" s="18">
        <v>44804</v>
      </c>
      <c r="L1556" s="21">
        <v>1684.4</v>
      </c>
      <c r="M1556" s="21">
        <v>581.66999999999996</v>
      </c>
      <c r="N1556" s="21">
        <v>30.21</v>
      </c>
      <c r="O1556" s="21">
        <f t="shared" si="380"/>
        <v>15.105</v>
      </c>
      <c r="P1556" s="21">
        <f t="shared" si="381"/>
        <v>45.314999999999998</v>
      </c>
      <c r="Q1556" s="21">
        <f t="shared" si="382"/>
        <v>566.56499999999994</v>
      </c>
      <c r="S1556" s="21">
        <f t="shared" si="387"/>
        <v>611.88</v>
      </c>
      <c r="T1556" s="19">
        <v>20</v>
      </c>
      <c r="U1556" s="19">
        <f t="shared" si="383"/>
        <v>-30</v>
      </c>
      <c r="V1556" s="22">
        <f t="shared" si="384"/>
        <v>-360</v>
      </c>
      <c r="W1556" s="23">
        <f t="shared" si="385"/>
        <v>-198</v>
      </c>
      <c r="X1556" s="21">
        <v>0</v>
      </c>
      <c r="Y1556" s="29">
        <f t="shared" si="391"/>
        <v>0</v>
      </c>
      <c r="Z1556" s="29">
        <v>0</v>
      </c>
      <c r="AA1556" s="29">
        <f t="shared" si="392"/>
        <v>-566.56499999999994</v>
      </c>
      <c r="AC1556" s="5">
        <v>0</v>
      </c>
      <c r="AD1556" s="5">
        <v>611.87999999999988</v>
      </c>
      <c r="AE1556" s="5">
        <f t="shared" si="389"/>
        <v>611.87999999999988</v>
      </c>
    </row>
    <row r="1557" spans="1:31" ht="12.75" customHeight="1" x14ac:dyDescent="0.4">
      <c r="A1557" s="17" t="s">
        <v>3445</v>
      </c>
      <c r="B1557" s="17" t="s">
        <v>3446</v>
      </c>
      <c r="C1557" s="17" t="s">
        <v>3414</v>
      </c>
      <c r="D1557" s="18">
        <v>31594</v>
      </c>
      <c r="E1557" s="17" t="s">
        <v>118</v>
      </c>
      <c r="F1557" s="19">
        <v>50</v>
      </c>
      <c r="G1557" s="17">
        <v>13</v>
      </c>
      <c r="H1557" s="17">
        <v>10</v>
      </c>
      <c r="I1557" s="20">
        <f t="shared" si="379"/>
        <v>166</v>
      </c>
      <c r="J1557" s="21">
        <v>-1074.46</v>
      </c>
      <c r="K1557" s="18">
        <v>44804</v>
      </c>
      <c r="L1557" s="21">
        <v>-777.07</v>
      </c>
      <c r="M1557" s="21">
        <v>-297.39</v>
      </c>
      <c r="N1557" s="21">
        <v>-14.32</v>
      </c>
      <c r="O1557" s="21">
        <f t="shared" si="380"/>
        <v>-7.16</v>
      </c>
      <c r="P1557" s="21">
        <f t="shared" si="381"/>
        <v>-21.48</v>
      </c>
      <c r="Q1557" s="21">
        <f t="shared" si="382"/>
        <v>-290.22999999999996</v>
      </c>
      <c r="S1557" s="21">
        <f t="shared" si="387"/>
        <v>-311.70999999999998</v>
      </c>
      <c r="T1557" s="19">
        <v>20</v>
      </c>
      <c r="U1557" s="19">
        <f t="shared" si="383"/>
        <v>-30</v>
      </c>
      <c r="V1557" s="22">
        <f t="shared" si="384"/>
        <v>-360</v>
      </c>
      <c r="W1557" s="23">
        <f t="shared" si="385"/>
        <v>-186</v>
      </c>
      <c r="X1557" s="21">
        <v>0</v>
      </c>
      <c r="Y1557" s="29">
        <f t="shared" si="391"/>
        <v>0</v>
      </c>
      <c r="Z1557" s="29">
        <v>0</v>
      </c>
      <c r="AA1557" s="29">
        <f t="shared" si="392"/>
        <v>290.22999999999996</v>
      </c>
      <c r="AC1557" s="5">
        <v>0</v>
      </c>
      <c r="AD1557" s="5">
        <v>-311.70999999999998</v>
      </c>
      <c r="AE1557" s="5">
        <f t="shared" si="389"/>
        <v>-311.70999999999998</v>
      </c>
    </row>
    <row r="1558" spans="1:31" ht="12.75" customHeight="1" x14ac:dyDescent="0.4">
      <c r="A1558" s="17" t="s">
        <v>3447</v>
      </c>
      <c r="B1558" s="17" t="s">
        <v>3448</v>
      </c>
      <c r="C1558" s="17" t="s">
        <v>3414</v>
      </c>
      <c r="D1558" s="18">
        <v>31959</v>
      </c>
      <c r="E1558" s="17" t="s">
        <v>118</v>
      </c>
      <c r="F1558" s="19">
        <v>50</v>
      </c>
      <c r="G1558" s="17">
        <v>14</v>
      </c>
      <c r="H1558" s="17">
        <v>10</v>
      </c>
      <c r="I1558" s="20">
        <f t="shared" si="379"/>
        <v>178</v>
      </c>
      <c r="J1558" s="21">
        <v>3088.45</v>
      </c>
      <c r="K1558" s="18">
        <v>44804</v>
      </c>
      <c r="L1558" s="21">
        <v>2172.2600000000002</v>
      </c>
      <c r="M1558" s="21">
        <v>916.19</v>
      </c>
      <c r="N1558" s="21">
        <v>41.18</v>
      </c>
      <c r="O1558" s="21">
        <f t="shared" si="380"/>
        <v>20.59</v>
      </c>
      <c r="P1558" s="21">
        <f t="shared" si="381"/>
        <v>61.769999999999996</v>
      </c>
      <c r="Q1558" s="21">
        <f t="shared" si="382"/>
        <v>895.6</v>
      </c>
      <c r="S1558" s="21">
        <f t="shared" si="387"/>
        <v>957.37</v>
      </c>
      <c r="T1558" s="19">
        <v>20</v>
      </c>
      <c r="U1558" s="19">
        <f t="shared" si="383"/>
        <v>-30</v>
      </c>
      <c r="V1558" s="22">
        <f t="shared" si="384"/>
        <v>-360</v>
      </c>
      <c r="W1558" s="23">
        <f t="shared" si="385"/>
        <v>-174</v>
      </c>
      <c r="X1558" s="21">
        <v>0</v>
      </c>
      <c r="Y1558" s="29">
        <f t="shared" si="391"/>
        <v>0</v>
      </c>
      <c r="Z1558" s="29">
        <v>0</v>
      </c>
      <c r="AA1558" s="29">
        <f t="shared" si="392"/>
        <v>-895.6</v>
      </c>
      <c r="AC1558" s="5">
        <v>0</v>
      </c>
      <c r="AD1558" s="5">
        <v>957.37</v>
      </c>
      <c r="AE1558" s="5">
        <f t="shared" si="389"/>
        <v>957.37</v>
      </c>
    </row>
    <row r="1559" spans="1:31" ht="12.75" customHeight="1" x14ac:dyDescent="0.4">
      <c r="A1559" s="17" t="s">
        <v>3449</v>
      </c>
      <c r="B1559" s="17" t="s">
        <v>3450</v>
      </c>
      <c r="C1559" s="17" t="s">
        <v>3414</v>
      </c>
      <c r="D1559" s="18">
        <v>32325</v>
      </c>
      <c r="E1559" s="17" t="s">
        <v>118</v>
      </c>
      <c r="F1559" s="19">
        <v>50</v>
      </c>
      <c r="G1559" s="17">
        <v>15</v>
      </c>
      <c r="H1559" s="17">
        <v>10</v>
      </c>
      <c r="I1559" s="20">
        <f t="shared" si="379"/>
        <v>190</v>
      </c>
      <c r="J1559" s="21">
        <v>3208.39</v>
      </c>
      <c r="K1559" s="18">
        <v>44804</v>
      </c>
      <c r="L1559" s="21">
        <v>2192.48</v>
      </c>
      <c r="M1559" s="21">
        <v>1015.91</v>
      </c>
      <c r="N1559" s="21">
        <v>42.78</v>
      </c>
      <c r="O1559" s="21">
        <f t="shared" si="380"/>
        <v>21.39</v>
      </c>
      <c r="P1559" s="21">
        <f t="shared" si="381"/>
        <v>64.17</v>
      </c>
      <c r="Q1559" s="21">
        <f t="shared" si="382"/>
        <v>994.52</v>
      </c>
      <c r="S1559" s="21">
        <f t="shared" si="387"/>
        <v>1058.69</v>
      </c>
      <c r="T1559" s="19">
        <v>20</v>
      </c>
      <c r="U1559" s="19">
        <f t="shared" si="383"/>
        <v>-30</v>
      </c>
      <c r="V1559" s="22">
        <f t="shared" si="384"/>
        <v>-360</v>
      </c>
      <c r="W1559" s="23">
        <f t="shared" si="385"/>
        <v>-162</v>
      </c>
      <c r="X1559" s="21">
        <v>0</v>
      </c>
      <c r="Y1559" s="29">
        <f t="shared" si="391"/>
        <v>0</v>
      </c>
      <c r="Z1559" s="29">
        <v>0</v>
      </c>
      <c r="AA1559" s="29">
        <f t="shared" si="392"/>
        <v>-994.52</v>
      </c>
      <c r="AC1559" s="5">
        <v>0</v>
      </c>
      <c r="AD1559" s="5">
        <v>1058.69</v>
      </c>
      <c r="AE1559" s="5">
        <f t="shared" si="389"/>
        <v>1058.69</v>
      </c>
    </row>
    <row r="1560" spans="1:31" ht="12.75" customHeight="1" x14ac:dyDescent="0.4">
      <c r="A1560" s="17" t="s">
        <v>3451</v>
      </c>
      <c r="B1560" s="17" t="s">
        <v>3452</v>
      </c>
      <c r="C1560" s="17" t="s">
        <v>3414</v>
      </c>
      <c r="D1560" s="18">
        <v>32690</v>
      </c>
      <c r="E1560" s="17" t="s">
        <v>118</v>
      </c>
      <c r="F1560" s="19">
        <v>50</v>
      </c>
      <c r="G1560" s="17">
        <v>16</v>
      </c>
      <c r="H1560" s="17">
        <v>10</v>
      </c>
      <c r="I1560" s="20">
        <f t="shared" si="379"/>
        <v>202</v>
      </c>
      <c r="J1560" s="21">
        <v>1774.9</v>
      </c>
      <c r="K1560" s="18">
        <v>44804</v>
      </c>
      <c r="L1560" s="21">
        <v>1177.42</v>
      </c>
      <c r="M1560" s="21">
        <v>597.48</v>
      </c>
      <c r="N1560" s="21">
        <v>23.66</v>
      </c>
      <c r="O1560" s="21">
        <f t="shared" si="380"/>
        <v>11.83</v>
      </c>
      <c r="P1560" s="21">
        <f t="shared" si="381"/>
        <v>35.49</v>
      </c>
      <c r="Q1560" s="21">
        <f t="shared" si="382"/>
        <v>585.65</v>
      </c>
      <c r="S1560" s="21">
        <f t="shared" si="387"/>
        <v>621.14</v>
      </c>
      <c r="T1560" s="19">
        <v>20</v>
      </c>
      <c r="U1560" s="19">
        <f t="shared" si="383"/>
        <v>-30</v>
      </c>
      <c r="V1560" s="22">
        <f t="shared" si="384"/>
        <v>-360</v>
      </c>
      <c r="W1560" s="23">
        <f t="shared" si="385"/>
        <v>-150</v>
      </c>
      <c r="X1560" s="21">
        <v>0</v>
      </c>
      <c r="Y1560" s="29">
        <f t="shared" si="391"/>
        <v>0</v>
      </c>
      <c r="Z1560" s="29">
        <v>0</v>
      </c>
      <c r="AA1560" s="29">
        <f t="shared" si="392"/>
        <v>-585.65</v>
      </c>
      <c r="AC1560" s="5">
        <v>0</v>
      </c>
      <c r="AD1560" s="5">
        <v>621.14</v>
      </c>
      <c r="AE1560" s="5">
        <f t="shared" si="389"/>
        <v>621.14</v>
      </c>
    </row>
    <row r="1561" spans="1:31" ht="12.75" customHeight="1" x14ac:dyDescent="0.4">
      <c r="A1561" s="17" t="s">
        <v>3453</v>
      </c>
      <c r="B1561" s="17" t="s">
        <v>3454</v>
      </c>
      <c r="C1561" s="17" t="s">
        <v>3414</v>
      </c>
      <c r="D1561" s="18">
        <v>33055</v>
      </c>
      <c r="E1561" s="17" t="s">
        <v>118</v>
      </c>
      <c r="F1561" s="19">
        <v>50</v>
      </c>
      <c r="G1561" s="17">
        <v>17</v>
      </c>
      <c r="H1561" s="17">
        <v>10</v>
      </c>
      <c r="I1561" s="20">
        <f t="shared" si="379"/>
        <v>214</v>
      </c>
      <c r="J1561" s="21">
        <v>1357.81</v>
      </c>
      <c r="K1561" s="18">
        <v>44804</v>
      </c>
      <c r="L1561" s="21">
        <v>873.64</v>
      </c>
      <c r="M1561" s="21">
        <v>484.17</v>
      </c>
      <c r="N1561" s="21">
        <v>18.100000000000001</v>
      </c>
      <c r="O1561" s="21">
        <f t="shared" si="380"/>
        <v>9.0500000000000007</v>
      </c>
      <c r="P1561" s="21">
        <f t="shared" si="381"/>
        <v>27.150000000000002</v>
      </c>
      <c r="Q1561" s="21">
        <f t="shared" si="382"/>
        <v>475.12</v>
      </c>
      <c r="S1561" s="21">
        <f t="shared" si="387"/>
        <v>502.27000000000004</v>
      </c>
      <c r="T1561" s="19">
        <v>20</v>
      </c>
      <c r="U1561" s="19">
        <f t="shared" si="383"/>
        <v>-30</v>
      </c>
      <c r="V1561" s="22">
        <f t="shared" si="384"/>
        <v>-360</v>
      </c>
      <c r="W1561" s="23">
        <f t="shared" si="385"/>
        <v>-138</v>
      </c>
      <c r="X1561" s="21">
        <v>0</v>
      </c>
      <c r="Y1561" s="29">
        <f t="shared" si="391"/>
        <v>0</v>
      </c>
      <c r="Z1561" s="29">
        <v>0</v>
      </c>
      <c r="AA1561" s="29">
        <f t="shared" si="392"/>
        <v>-475.12</v>
      </c>
      <c r="AC1561" s="5">
        <v>0</v>
      </c>
      <c r="AD1561" s="5">
        <v>502.27</v>
      </c>
      <c r="AE1561" s="5">
        <f t="shared" si="389"/>
        <v>502.27</v>
      </c>
    </row>
    <row r="1562" spans="1:31" ht="12.75" customHeight="1" x14ac:dyDescent="0.4">
      <c r="A1562" s="17" t="s">
        <v>3455</v>
      </c>
      <c r="B1562" s="17" t="s">
        <v>3456</v>
      </c>
      <c r="C1562" s="17" t="s">
        <v>2645</v>
      </c>
      <c r="D1562" s="18">
        <v>33419</v>
      </c>
      <c r="E1562" s="17" t="s">
        <v>118</v>
      </c>
      <c r="F1562" s="19">
        <v>50</v>
      </c>
      <c r="G1562" s="17">
        <v>18</v>
      </c>
      <c r="H1562" s="17">
        <v>10</v>
      </c>
      <c r="I1562" s="20">
        <f t="shared" si="379"/>
        <v>226</v>
      </c>
      <c r="J1562" s="21">
        <v>1613.6</v>
      </c>
      <c r="K1562" s="18">
        <v>44804</v>
      </c>
      <c r="L1562" s="21">
        <v>989.64</v>
      </c>
      <c r="M1562" s="21">
        <v>623.96</v>
      </c>
      <c r="N1562" s="21">
        <v>21.51</v>
      </c>
      <c r="O1562" s="21">
        <f t="shared" si="380"/>
        <v>10.755000000000001</v>
      </c>
      <c r="P1562" s="21">
        <f t="shared" si="381"/>
        <v>32.265000000000001</v>
      </c>
      <c r="Q1562" s="21">
        <f t="shared" si="382"/>
        <v>613.20500000000004</v>
      </c>
      <c r="S1562" s="21">
        <f t="shared" si="387"/>
        <v>645.47</v>
      </c>
      <c r="T1562" s="19">
        <v>20</v>
      </c>
      <c r="U1562" s="19">
        <f t="shared" si="383"/>
        <v>-30</v>
      </c>
      <c r="V1562" s="22">
        <f t="shared" si="384"/>
        <v>-360</v>
      </c>
      <c r="W1562" s="23">
        <f t="shared" si="385"/>
        <v>-126</v>
      </c>
      <c r="X1562" s="21">
        <v>0</v>
      </c>
      <c r="Y1562" s="29">
        <f t="shared" si="391"/>
        <v>0</v>
      </c>
      <c r="Z1562" s="29">
        <v>0</v>
      </c>
      <c r="AA1562" s="29">
        <f t="shared" si="392"/>
        <v>-613.20500000000004</v>
      </c>
      <c r="AC1562" s="5">
        <v>0</v>
      </c>
      <c r="AD1562" s="5">
        <v>645.47</v>
      </c>
      <c r="AE1562" s="5">
        <f t="shared" si="389"/>
        <v>645.47</v>
      </c>
    </row>
    <row r="1563" spans="1:31" ht="12.75" customHeight="1" x14ac:dyDescent="0.4">
      <c r="A1563" s="17" t="s">
        <v>3457</v>
      </c>
      <c r="B1563" s="17" t="s">
        <v>3458</v>
      </c>
      <c r="C1563" s="17" t="s">
        <v>3459</v>
      </c>
      <c r="D1563" s="18">
        <v>33419</v>
      </c>
      <c r="E1563" s="17" t="s">
        <v>118</v>
      </c>
      <c r="F1563" s="19">
        <v>50</v>
      </c>
      <c r="G1563" s="17">
        <v>18</v>
      </c>
      <c r="H1563" s="17">
        <v>10</v>
      </c>
      <c r="I1563" s="20">
        <f t="shared" si="379"/>
        <v>226</v>
      </c>
      <c r="J1563" s="21">
        <v>3529.1</v>
      </c>
      <c r="K1563" s="18">
        <v>44804</v>
      </c>
      <c r="L1563" s="21">
        <v>2164.46</v>
      </c>
      <c r="M1563" s="21">
        <v>1364.64</v>
      </c>
      <c r="N1563" s="21">
        <v>47.05</v>
      </c>
      <c r="O1563" s="21">
        <f t="shared" si="380"/>
        <v>23.524999999999999</v>
      </c>
      <c r="P1563" s="21">
        <f t="shared" si="381"/>
        <v>70.574999999999989</v>
      </c>
      <c r="Q1563" s="21">
        <f t="shared" si="382"/>
        <v>1341.115</v>
      </c>
      <c r="S1563" s="21">
        <f t="shared" si="387"/>
        <v>1411.69</v>
      </c>
      <c r="T1563" s="19">
        <v>20</v>
      </c>
      <c r="U1563" s="19">
        <f t="shared" si="383"/>
        <v>-30</v>
      </c>
      <c r="V1563" s="22">
        <f t="shared" si="384"/>
        <v>-360</v>
      </c>
      <c r="W1563" s="23">
        <f t="shared" si="385"/>
        <v>-126</v>
      </c>
      <c r="X1563" s="21">
        <v>0</v>
      </c>
      <c r="Y1563" s="29">
        <f t="shared" si="391"/>
        <v>0</v>
      </c>
      <c r="Z1563" s="29">
        <v>0</v>
      </c>
      <c r="AA1563" s="29">
        <f t="shared" si="392"/>
        <v>-1341.115</v>
      </c>
      <c r="AC1563" s="5">
        <v>0</v>
      </c>
      <c r="AD1563" s="5">
        <v>1411.69</v>
      </c>
      <c r="AE1563" s="5">
        <f t="shared" si="389"/>
        <v>1411.69</v>
      </c>
    </row>
    <row r="1564" spans="1:31" ht="12.75" customHeight="1" x14ac:dyDescent="0.4">
      <c r="A1564" s="17" t="s">
        <v>3460</v>
      </c>
      <c r="B1564" s="17" t="s">
        <v>3461</v>
      </c>
      <c r="C1564" s="17" t="s">
        <v>3414</v>
      </c>
      <c r="D1564" s="18">
        <v>33603</v>
      </c>
      <c r="E1564" s="17" t="s">
        <v>118</v>
      </c>
      <c r="F1564" s="19">
        <v>50</v>
      </c>
      <c r="G1564" s="17">
        <v>19</v>
      </c>
      <c r="H1564" s="17">
        <v>4</v>
      </c>
      <c r="I1564" s="20">
        <f t="shared" si="379"/>
        <v>232</v>
      </c>
      <c r="J1564" s="21">
        <v>415</v>
      </c>
      <c r="K1564" s="18">
        <v>44804</v>
      </c>
      <c r="L1564" s="21">
        <v>253.84</v>
      </c>
      <c r="M1564" s="21">
        <v>161.16</v>
      </c>
      <c r="N1564" s="21">
        <v>5.53</v>
      </c>
      <c r="O1564" s="21">
        <f t="shared" si="380"/>
        <v>2.7650000000000001</v>
      </c>
      <c r="P1564" s="21">
        <f t="shared" si="381"/>
        <v>8.2949999999999999</v>
      </c>
      <c r="Q1564" s="21">
        <f t="shared" si="382"/>
        <v>158.39500000000001</v>
      </c>
      <c r="S1564" s="21">
        <f t="shared" si="387"/>
        <v>166.69</v>
      </c>
      <c r="T1564" s="19">
        <v>20</v>
      </c>
      <c r="U1564" s="19">
        <f t="shared" si="383"/>
        <v>-30</v>
      </c>
      <c r="V1564" s="22">
        <f t="shared" si="384"/>
        <v>-360</v>
      </c>
      <c r="W1564" s="23">
        <f t="shared" si="385"/>
        <v>-120</v>
      </c>
      <c r="X1564" s="21">
        <v>0</v>
      </c>
      <c r="Y1564" s="29">
        <f t="shared" si="391"/>
        <v>0</v>
      </c>
      <c r="Z1564" s="29">
        <v>0</v>
      </c>
      <c r="AA1564" s="29">
        <f t="shared" si="392"/>
        <v>-158.39500000000001</v>
      </c>
      <c r="AC1564" s="5">
        <v>0</v>
      </c>
      <c r="AD1564" s="5">
        <v>166.69</v>
      </c>
      <c r="AE1564" s="5">
        <f t="shared" si="389"/>
        <v>166.69</v>
      </c>
    </row>
    <row r="1565" spans="1:31" ht="12.75" customHeight="1" x14ac:dyDescent="0.4">
      <c r="A1565" s="17" t="s">
        <v>3462</v>
      </c>
      <c r="B1565" s="17" t="s">
        <v>3463</v>
      </c>
      <c r="C1565" s="17" t="s">
        <v>2645</v>
      </c>
      <c r="D1565" s="18">
        <v>33785</v>
      </c>
      <c r="E1565" s="17" t="s">
        <v>118</v>
      </c>
      <c r="F1565" s="19">
        <v>50</v>
      </c>
      <c r="G1565" s="17">
        <v>19</v>
      </c>
      <c r="H1565" s="17">
        <v>10</v>
      </c>
      <c r="I1565" s="20">
        <f t="shared" si="379"/>
        <v>238</v>
      </c>
      <c r="J1565" s="21">
        <v>1969.03</v>
      </c>
      <c r="K1565" s="18">
        <v>44804</v>
      </c>
      <c r="L1565" s="21">
        <v>1168.27</v>
      </c>
      <c r="M1565" s="21">
        <v>800.76</v>
      </c>
      <c r="N1565" s="21">
        <v>26.25</v>
      </c>
      <c r="O1565" s="21">
        <f t="shared" si="380"/>
        <v>13.125</v>
      </c>
      <c r="P1565" s="21">
        <f t="shared" si="381"/>
        <v>39.375</v>
      </c>
      <c r="Q1565" s="21">
        <f t="shared" si="382"/>
        <v>787.63499999999999</v>
      </c>
      <c r="S1565" s="21">
        <f t="shared" si="387"/>
        <v>827.01</v>
      </c>
      <c r="T1565" s="19">
        <v>20</v>
      </c>
      <c r="U1565" s="19">
        <f t="shared" si="383"/>
        <v>-30</v>
      </c>
      <c r="V1565" s="22">
        <f t="shared" si="384"/>
        <v>-360</v>
      </c>
      <c r="W1565" s="23">
        <f t="shared" si="385"/>
        <v>-114</v>
      </c>
      <c r="X1565" s="21">
        <v>0</v>
      </c>
      <c r="Y1565" s="29">
        <f t="shared" si="391"/>
        <v>0</v>
      </c>
      <c r="Z1565" s="29">
        <v>0</v>
      </c>
      <c r="AA1565" s="29">
        <f t="shared" si="392"/>
        <v>-787.63499999999999</v>
      </c>
      <c r="AC1565" s="5">
        <v>0</v>
      </c>
      <c r="AD1565" s="5">
        <v>827.01</v>
      </c>
      <c r="AE1565" s="5">
        <f t="shared" si="389"/>
        <v>827.01</v>
      </c>
    </row>
    <row r="1566" spans="1:31" ht="12.75" customHeight="1" x14ac:dyDescent="0.4">
      <c r="A1566" s="17" t="s">
        <v>3464</v>
      </c>
      <c r="B1566" s="17" t="s">
        <v>3465</v>
      </c>
      <c r="C1566" s="17" t="s">
        <v>2942</v>
      </c>
      <c r="D1566" s="18">
        <v>33785</v>
      </c>
      <c r="E1566" s="17" t="s">
        <v>118</v>
      </c>
      <c r="F1566" s="19">
        <v>50</v>
      </c>
      <c r="G1566" s="17">
        <v>19</v>
      </c>
      <c r="H1566" s="17">
        <v>10</v>
      </c>
      <c r="I1566" s="20">
        <f t="shared" si="379"/>
        <v>238</v>
      </c>
      <c r="J1566" s="21">
        <v>417.65</v>
      </c>
      <c r="K1566" s="18">
        <v>44804</v>
      </c>
      <c r="L1566" s="21">
        <v>247.74</v>
      </c>
      <c r="M1566" s="21">
        <v>169.91</v>
      </c>
      <c r="N1566" s="21">
        <v>5.56</v>
      </c>
      <c r="O1566" s="21">
        <f t="shared" si="380"/>
        <v>2.78</v>
      </c>
      <c r="P1566" s="21">
        <f t="shared" si="381"/>
        <v>8.34</v>
      </c>
      <c r="Q1566" s="21">
        <f t="shared" si="382"/>
        <v>167.13</v>
      </c>
      <c r="S1566" s="21">
        <f t="shared" si="387"/>
        <v>175.47</v>
      </c>
      <c r="T1566" s="19">
        <v>20</v>
      </c>
      <c r="U1566" s="19">
        <f t="shared" si="383"/>
        <v>-30</v>
      </c>
      <c r="V1566" s="22">
        <f t="shared" si="384"/>
        <v>-360</v>
      </c>
      <c r="W1566" s="23">
        <f t="shared" si="385"/>
        <v>-114</v>
      </c>
      <c r="X1566" s="21">
        <v>0</v>
      </c>
      <c r="Y1566" s="29">
        <f t="shared" si="391"/>
        <v>0</v>
      </c>
      <c r="Z1566" s="29">
        <v>0</v>
      </c>
      <c r="AA1566" s="29">
        <f t="shared" si="392"/>
        <v>-167.13</v>
      </c>
      <c r="AC1566" s="5">
        <v>0</v>
      </c>
      <c r="AD1566" s="5">
        <v>175.47</v>
      </c>
      <c r="AE1566" s="5">
        <f t="shared" si="389"/>
        <v>175.47</v>
      </c>
    </row>
    <row r="1567" spans="1:31" ht="12.75" customHeight="1" x14ac:dyDescent="0.4">
      <c r="A1567" s="17" t="s">
        <v>3466</v>
      </c>
      <c r="B1567" s="17" t="s">
        <v>3467</v>
      </c>
      <c r="C1567" s="17" t="s">
        <v>3468</v>
      </c>
      <c r="D1567" s="18">
        <v>33785</v>
      </c>
      <c r="E1567" s="17" t="s">
        <v>118</v>
      </c>
      <c r="F1567" s="19">
        <v>50</v>
      </c>
      <c r="G1567" s="17">
        <v>19</v>
      </c>
      <c r="H1567" s="17">
        <v>10</v>
      </c>
      <c r="I1567" s="20">
        <f t="shared" si="379"/>
        <v>238</v>
      </c>
      <c r="J1567" s="21">
        <v>2746</v>
      </c>
      <c r="K1567" s="18">
        <v>44804</v>
      </c>
      <c r="L1567" s="21">
        <v>1629.3</v>
      </c>
      <c r="M1567" s="21">
        <v>1116.7</v>
      </c>
      <c r="N1567" s="21">
        <v>36.61</v>
      </c>
      <c r="O1567" s="21">
        <f t="shared" si="380"/>
        <v>18.305</v>
      </c>
      <c r="P1567" s="21">
        <f t="shared" si="381"/>
        <v>54.914999999999999</v>
      </c>
      <c r="Q1567" s="21">
        <f t="shared" si="382"/>
        <v>1098.395</v>
      </c>
      <c r="S1567" s="21">
        <f t="shared" si="387"/>
        <v>1153.31</v>
      </c>
      <c r="T1567" s="19">
        <v>20</v>
      </c>
      <c r="U1567" s="19">
        <f t="shared" si="383"/>
        <v>-30</v>
      </c>
      <c r="V1567" s="22">
        <f t="shared" si="384"/>
        <v>-360</v>
      </c>
      <c r="W1567" s="23">
        <f t="shared" si="385"/>
        <v>-114</v>
      </c>
      <c r="X1567" s="21">
        <v>0</v>
      </c>
      <c r="Y1567" s="29">
        <f t="shared" si="391"/>
        <v>0</v>
      </c>
      <c r="Z1567" s="29">
        <v>0</v>
      </c>
      <c r="AA1567" s="29">
        <f t="shared" si="392"/>
        <v>-1098.395</v>
      </c>
      <c r="AC1567" s="5">
        <v>0</v>
      </c>
      <c r="AD1567" s="5">
        <v>1153.31</v>
      </c>
      <c r="AE1567" s="5">
        <f t="shared" si="389"/>
        <v>1153.31</v>
      </c>
    </row>
    <row r="1568" spans="1:31" ht="12.75" customHeight="1" x14ac:dyDescent="0.4">
      <c r="A1568" s="17" t="s">
        <v>3469</v>
      </c>
      <c r="B1568" s="17" t="s">
        <v>3470</v>
      </c>
      <c r="C1568" s="17" t="s">
        <v>2645</v>
      </c>
      <c r="D1568" s="18">
        <v>34150</v>
      </c>
      <c r="E1568" s="17" t="s">
        <v>118</v>
      </c>
      <c r="F1568" s="19">
        <v>50</v>
      </c>
      <c r="G1568" s="17">
        <v>20</v>
      </c>
      <c r="H1568" s="17">
        <v>10</v>
      </c>
      <c r="I1568" s="20">
        <f t="shared" si="379"/>
        <v>250</v>
      </c>
      <c r="J1568" s="21">
        <v>7041.06</v>
      </c>
      <c r="K1568" s="18">
        <v>44804</v>
      </c>
      <c r="L1568" s="21">
        <v>4037.17</v>
      </c>
      <c r="M1568" s="21">
        <v>3003.89</v>
      </c>
      <c r="N1568" s="21">
        <v>93.88</v>
      </c>
      <c r="O1568" s="21">
        <f t="shared" si="380"/>
        <v>46.94</v>
      </c>
      <c r="P1568" s="21">
        <f t="shared" si="381"/>
        <v>140.82</v>
      </c>
      <c r="Q1568" s="21">
        <f t="shared" si="382"/>
        <v>2956.95</v>
      </c>
      <c r="S1568" s="21">
        <f t="shared" si="387"/>
        <v>3097.77</v>
      </c>
      <c r="T1568" s="19">
        <v>20</v>
      </c>
      <c r="U1568" s="19">
        <f t="shared" si="383"/>
        <v>-30</v>
      </c>
      <c r="V1568" s="22">
        <f t="shared" si="384"/>
        <v>-360</v>
      </c>
      <c r="W1568" s="23">
        <f t="shared" si="385"/>
        <v>-102</v>
      </c>
      <c r="X1568" s="21">
        <v>0</v>
      </c>
      <c r="Y1568" s="29">
        <f t="shared" si="391"/>
        <v>0</v>
      </c>
      <c r="Z1568" s="29">
        <v>0</v>
      </c>
      <c r="AA1568" s="29">
        <f t="shared" si="392"/>
        <v>-2956.95</v>
      </c>
      <c r="AC1568" s="5">
        <v>0</v>
      </c>
      <c r="AD1568" s="5">
        <v>3097.77</v>
      </c>
      <c r="AE1568" s="5">
        <f t="shared" si="389"/>
        <v>3097.77</v>
      </c>
    </row>
    <row r="1569" spans="1:31" ht="12.75" customHeight="1" x14ac:dyDescent="0.4">
      <c r="A1569" s="17" t="s">
        <v>3471</v>
      </c>
      <c r="B1569" s="17" t="s">
        <v>3472</v>
      </c>
      <c r="C1569" s="17" t="s">
        <v>3473</v>
      </c>
      <c r="D1569" s="18">
        <v>34150</v>
      </c>
      <c r="E1569" s="17" t="s">
        <v>44</v>
      </c>
      <c r="F1569" s="19">
        <v>0</v>
      </c>
      <c r="G1569" s="17">
        <v>0</v>
      </c>
      <c r="H1569" s="17">
        <v>0</v>
      </c>
      <c r="I1569" s="20">
        <f t="shared" si="379"/>
        <v>0</v>
      </c>
      <c r="J1569" s="21">
        <v>35</v>
      </c>
      <c r="K1569" s="18">
        <v>44804</v>
      </c>
      <c r="L1569" s="21">
        <v>8</v>
      </c>
      <c r="M1569" s="21">
        <v>27</v>
      </c>
      <c r="N1569" s="21">
        <v>0</v>
      </c>
      <c r="O1569" s="21">
        <f t="shared" si="380"/>
        <v>0</v>
      </c>
      <c r="P1569" s="21">
        <f t="shared" si="381"/>
        <v>0</v>
      </c>
      <c r="Q1569" s="21">
        <f t="shared" si="382"/>
        <v>27</v>
      </c>
      <c r="S1569" s="21">
        <f t="shared" si="387"/>
        <v>27</v>
      </c>
      <c r="T1569" s="19">
        <v>0</v>
      </c>
      <c r="U1569" s="19">
        <f t="shared" si="383"/>
        <v>0</v>
      </c>
      <c r="V1569" s="22">
        <f t="shared" si="384"/>
        <v>0</v>
      </c>
      <c r="W1569" s="23">
        <v>0</v>
      </c>
      <c r="X1569" s="21">
        <v>0</v>
      </c>
      <c r="Y1569" s="29">
        <f t="shared" si="391"/>
        <v>0</v>
      </c>
      <c r="Z1569" s="29">
        <v>0</v>
      </c>
      <c r="AA1569" s="29">
        <f t="shared" si="392"/>
        <v>-27</v>
      </c>
      <c r="AC1569" s="5">
        <v>0</v>
      </c>
      <c r="AD1569" s="5">
        <v>27</v>
      </c>
      <c r="AE1569" s="5">
        <f t="shared" si="389"/>
        <v>27</v>
      </c>
    </row>
    <row r="1570" spans="1:31" ht="12.75" customHeight="1" x14ac:dyDescent="0.4">
      <c r="A1570" s="17" t="s">
        <v>3474</v>
      </c>
      <c r="B1570" s="17" t="s">
        <v>3475</v>
      </c>
      <c r="C1570" s="17" t="s">
        <v>2645</v>
      </c>
      <c r="D1570" s="18">
        <v>34515</v>
      </c>
      <c r="E1570" s="17" t="s">
        <v>118</v>
      </c>
      <c r="F1570" s="19">
        <v>50</v>
      </c>
      <c r="G1570" s="17">
        <v>21</v>
      </c>
      <c r="H1570" s="17">
        <v>10</v>
      </c>
      <c r="I1570" s="20">
        <f t="shared" si="379"/>
        <v>262</v>
      </c>
      <c r="J1570" s="21">
        <v>104.4</v>
      </c>
      <c r="K1570" s="18">
        <v>44804</v>
      </c>
      <c r="L1570" s="21">
        <v>57.81</v>
      </c>
      <c r="M1570" s="21">
        <v>46.59</v>
      </c>
      <c r="N1570" s="21">
        <v>1.39</v>
      </c>
      <c r="O1570" s="21">
        <f t="shared" si="380"/>
        <v>0.69499999999999995</v>
      </c>
      <c r="P1570" s="21">
        <f t="shared" si="381"/>
        <v>2.085</v>
      </c>
      <c r="Q1570" s="21">
        <f t="shared" si="382"/>
        <v>45.895000000000003</v>
      </c>
      <c r="S1570" s="21">
        <f t="shared" si="387"/>
        <v>47.980000000000004</v>
      </c>
      <c r="T1570" s="19">
        <v>20</v>
      </c>
      <c r="U1570" s="19">
        <f t="shared" si="383"/>
        <v>-30</v>
      </c>
      <c r="V1570" s="22">
        <f t="shared" si="384"/>
        <v>-360</v>
      </c>
      <c r="W1570" s="23">
        <f t="shared" si="385"/>
        <v>-90</v>
      </c>
      <c r="X1570" s="21">
        <v>0</v>
      </c>
      <c r="Y1570" s="29">
        <f t="shared" si="391"/>
        <v>0</v>
      </c>
      <c r="Z1570" s="29">
        <v>0</v>
      </c>
      <c r="AA1570" s="29">
        <f t="shared" si="392"/>
        <v>-45.895000000000003</v>
      </c>
      <c r="AC1570" s="5">
        <v>0</v>
      </c>
      <c r="AD1570" s="5">
        <v>47.980000000000004</v>
      </c>
      <c r="AE1570" s="5">
        <f t="shared" si="389"/>
        <v>47.980000000000004</v>
      </c>
    </row>
    <row r="1571" spans="1:31" ht="12.75" customHeight="1" x14ac:dyDescent="0.4">
      <c r="A1571" s="17" t="s">
        <v>3476</v>
      </c>
      <c r="B1571" s="17" t="s">
        <v>3477</v>
      </c>
      <c r="C1571" s="17" t="s">
        <v>2645</v>
      </c>
      <c r="D1571" s="18">
        <v>34880</v>
      </c>
      <c r="E1571" s="17" t="s">
        <v>118</v>
      </c>
      <c r="F1571" s="19">
        <v>50</v>
      </c>
      <c r="G1571" s="17">
        <v>22</v>
      </c>
      <c r="H1571" s="17">
        <v>10</v>
      </c>
      <c r="I1571" s="20">
        <f t="shared" si="379"/>
        <v>274</v>
      </c>
      <c r="J1571" s="21">
        <v>8359.1</v>
      </c>
      <c r="K1571" s="18">
        <v>44804</v>
      </c>
      <c r="L1571" s="21">
        <v>4458.13</v>
      </c>
      <c r="M1571" s="21">
        <v>3900.97</v>
      </c>
      <c r="N1571" s="21">
        <v>111.45</v>
      </c>
      <c r="O1571" s="21">
        <f t="shared" si="380"/>
        <v>55.725000000000001</v>
      </c>
      <c r="P1571" s="21">
        <f t="shared" si="381"/>
        <v>167.17500000000001</v>
      </c>
      <c r="Q1571" s="21">
        <f t="shared" si="382"/>
        <v>3845.2449999999999</v>
      </c>
      <c r="S1571" s="21">
        <f t="shared" si="387"/>
        <v>4012.4199999999996</v>
      </c>
      <c r="T1571" s="19">
        <v>20</v>
      </c>
      <c r="U1571" s="19">
        <f t="shared" si="383"/>
        <v>-30</v>
      </c>
      <c r="V1571" s="22">
        <f t="shared" si="384"/>
        <v>-360</v>
      </c>
      <c r="W1571" s="23">
        <f t="shared" si="385"/>
        <v>-78</v>
      </c>
      <c r="X1571" s="21">
        <v>0</v>
      </c>
      <c r="Y1571" s="29">
        <f t="shared" si="391"/>
        <v>0</v>
      </c>
      <c r="Z1571" s="29">
        <v>0</v>
      </c>
      <c r="AA1571" s="29">
        <f t="shared" si="392"/>
        <v>-3845.2449999999999</v>
      </c>
      <c r="AC1571" s="5">
        <v>0</v>
      </c>
      <c r="AD1571" s="5">
        <v>4012.42</v>
      </c>
      <c r="AE1571" s="5">
        <f t="shared" si="389"/>
        <v>4012.42</v>
      </c>
    </row>
    <row r="1572" spans="1:31" ht="12.75" customHeight="1" x14ac:dyDescent="0.4">
      <c r="A1572" s="17" t="s">
        <v>3478</v>
      </c>
      <c r="B1572" s="17" t="s">
        <v>3479</v>
      </c>
      <c r="C1572" s="17" t="s">
        <v>2665</v>
      </c>
      <c r="D1572" s="18">
        <v>34880</v>
      </c>
      <c r="E1572" s="17" t="s">
        <v>118</v>
      </c>
      <c r="F1572" s="19">
        <v>50</v>
      </c>
      <c r="G1572" s="17">
        <v>22</v>
      </c>
      <c r="H1572" s="17">
        <v>10</v>
      </c>
      <c r="I1572" s="20">
        <f t="shared" si="379"/>
        <v>274</v>
      </c>
      <c r="J1572" s="21">
        <v>377.46</v>
      </c>
      <c r="K1572" s="18">
        <v>44804</v>
      </c>
      <c r="L1572" s="21">
        <v>201.34</v>
      </c>
      <c r="M1572" s="21">
        <v>176.12</v>
      </c>
      <c r="N1572" s="21">
        <v>5.03</v>
      </c>
      <c r="O1572" s="21">
        <f t="shared" si="380"/>
        <v>2.5150000000000001</v>
      </c>
      <c r="P1572" s="21">
        <f t="shared" si="381"/>
        <v>7.5449999999999999</v>
      </c>
      <c r="Q1572" s="21">
        <f t="shared" si="382"/>
        <v>173.60500000000002</v>
      </c>
      <c r="S1572" s="21">
        <f t="shared" si="387"/>
        <v>181.15</v>
      </c>
      <c r="T1572" s="19">
        <v>20</v>
      </c>
      <c r="U1572" s="19">
        <f t="shared" si="383"/>
        <v>-30</v>
      </c>
      <c r="V1572" s="22">
        <f t="shared" si="384"/>
        <v>-360</v>
      </c>
      <c r="W1572" s="23">
        <f t="shared" si="385"/>
        <v>-78</v>
      </c>
      <c r="X1572" s="21">
        <v>0</v>
      </c>
      <c r="Y1572" s="29">
        <f t="shared" si="391"/>
        <v>0</v>
      </c>
      <c r="Z1572" s="29">
        <v>0</v>
      </c>
      <c r="AA1572" s="29">
        <f t="shared" si="392"/>
        <v>-173.60500000000002</v>
      </c>
      <c r="AC1572" s="5">
        <v>0</v>
      </c>
      <c r="AD1572" s="5">
        <v>181.15</v>
      </c>
      <c r="AE1572" s="5">
        <f t="shared" si="389"/>
        <v>181.15</v>
      </c>
    </row>
    <row r="1573" spans="1:31" ht="12.75" customHeight="1" x14ac:dyDescent="0.4">
      <c r="A1573" s="17" t="s">
        <v>3480</v>
      </c>
      <c r="B1573" s="17" t="s">
        <v>3481</v>
      </c>
      <c r="C1573" s="17" t="s">
        <v>3482</v>
      </c>
      <c r="D1573" s="18">
        <v>34880</v>
      </c>
      <c r="E1573" s="17" t="s">
        <v>118</v>
      </c>
      <c r="F1573" s="19">
        <v>50</v>
      </c>
      <c r="G1573" s="17">
        <v>22</v>
      </c>
      <c r="H1573" s="17">
        <v>10</v>
      </c>
      <c r="I1573" s="20">
        <f t="shared" si="379"/>
        <v>274</v>
      </c>
      <c r="J1573" s="21">
        <v>925.82</v>
      </c>
      <c r="K1573" s="18">
        <v>44804</v>
      </c>
      <c r="L1573" s="21">
        <v>493.85</v>
      </c>
      <c r="M1573" s="21">
        <v>431.97</v>
      </c>
      <c r="N1573" s="21">
        <v>12.34</v>
      </c>
      <c r="O1573" s="21">
        <f t="shared" si="380"/>
        <v>6.17</v>
      </c>
      <c r="P1573" s="21">
        <f t="shared" si="381"/>
        <v>18.509999999999998</v>
      </c>
      <c r="Q1573" s="21">
        <f t="shared" si="382"/>
        <v>425.8</v>
      </c>
      <c r="S1573" s="21">
        <f t="shared" si="387"/>
        <v>444.31</v>
      </c>
      <c r="T1573" s="19">
        <v>20</v>
      </c>
      <c r="U1573" s="19">
        <f t="shared" si="383"/>
        <v>-30</v>
      </c>
      <c r="V1573" s="22">
        <f t="shared" si="384"/>
        <v>-360</v>
      </c>
      <c r="W1573" s="23">
        <f t="shared" si="385"/>
        <v>-78</v>
      </c>
      <c r="X1573" s="21">
        <v>0</v>
      </c>
      <c r="Y1573" s="29">
        <f t="shared" si="391"/>
        <v>0</v>
      </c>
      <c r="Z1573" s="29">
        <v>0</v>
      </c>
      <c r="AA1573" s="29">
        <f t="shared" si="392"/>
        <v>-425.8</v>
      </c>
      <c r="AC1573" s="5">
        <v>0</v>
      </c>
      <c r="AD1573" s="5">
        <v>444.31</v>
      </c>
      <c r="AE1573" s="5">
        <f t="shared" si="389"/>
        <v>444.31</v>
      </c>
    </row>
    <row r="1574" spans="1:31" ht="12.75" customHeight="1" x14ac:dyDescent="0.4">
      <c r="A1574" s="17" t="s">
        <v>3483</v>
      </c>
      <c r="B1574" s="17" t="s">
        <v>3484</v>
      </c>
      <c r="C1574" s="17" t="s">
        <v>3485</v>
      </c>
      <c r="D1574" s="18">
        <v>35246</v>
      </c>
      <c r="E1574" s="17" t="s">
        <v>118</v>
      </c>
      <c r="F1574" s="19">
        <v>50</v>
      </c>
      <c r="G1574" s="17">
        <v>23</v>
      </c>
      <c r="H1574" s="17">
        <v>10</v>
      </c>
      <c r="I1574" s="20">
        <f t="shared" si="379"/>
        <v>286</v>
      </c>
      <c r="J1574" s="21">
        <v>21950.49</v>
      </c>
      <c r="K1574" s="18">
        <v>44804</v>
      </c>
      <c r="L1574" s="21">
        <v>11267.92</v>
      </c>
      <c r="M1574" s="21">
        <v>10682.57</v>
      </c>
      <c r="N1574" s="21">
        <v>292.67</v>
      </c>
      <c r="O1574" s="21">
        <f t="shared" si="380"/>
        <v>146.33500000000001</v>
      </c>
      <c r="P1574" s="21">
        <f t="shared" si="381"/>
        <v>439.005</v>
      </c>
      <c r="Q1574" s="21">
        <f t="shared" si="382"/>
        <v>10536.235000000001</v>
      </c>
      <c r="S1574" s="21">
        <f t="shared" si="387"/>
        <v>10975.24</v>
      </c>
      <c r="T1574" s="19">
        <v>20</v>
      </c>
      <c r="U1574" s="19">
        <f t="shared" si="383"/>
        <v>-30</v>
      </c>
      <c r="V1574" s="22">
        <f t="shared" si="384"/>
        <v>-360</v>
      </c>
      <c r="W1574" s="23">
        <f t="shared" si="385"/>
        <v>-66</v>
      </c>
      <c r="X1574" s="21">
        <v>0</v>
      </c>
      <c r="Y1574" s="29">
        <f t="shared" si="391"/>
        <v>0</v>
      </c>
      <c r="Z1574" s="29">
        <v>0</v>
      </c>
      <c r="AA1574" s="29">
        <f t="shared" si="392"/>
        <v>-10536.235000000001</v>
      </c>
      <c r="AC1574" s="5">
        <v>0</v>
      </c>
      <c r="AD1574" s="5">
        <v>10975.24</v>
      </c>
      <c r="AE1574" s="5">
        <f t="shared" si="389"/>
        <v>10975.24</v>
      </c>
    </row>
    <row r="1575" spans="1:31" ht="12.75" customHeight="1" x14ac:dyDescent="0.4">
      <c r="A1575" s="17" t="s">
        <v>3486</v>
      </c>
      <c r="B1575" s="17" t="s">
        <v>3487</v>
      </c>
      <c r="C1575" s="17" t="s">
        <v>2665</v>
      </c>
      <c r="D1575" s="18">
        <v>35246</v>
      </c>
      <c r="E1575" s="17" t="s">
        <v>118</v>
      </c>
      <c r="F1575" s="19">
        <v>50</v>
      </c>
      <c r="G1575" s="17">
        <v>23</v>
      </c>
      <c r="H1575" s="17">
        <v>10</v>
      </c>
      <c r="I1575" s="20">
        <f t="shared" si="379"/>
        <v>286</v>
      </c>
      <c r="J1575" s="21">
        <v>758.97</v>
      </c>
      <c r="K1575" s="18">
        <v>44804</v>
      </c>
      <c r="L1575" s="21">
        <v>389.63</v>
      </c>
      <c r="M1575" s="21">
        <v>369.34</v>
      </c>
      <c r="N1575" s="21">
        <v>10.119999999999999</v>
      </c>
      <c r="O1575" s="21">
        <f t="shared" si="380"/>
        <v>5.0599999999999996</v>
      </c>
      <c r="P1575" s="21">
        <f t="shared" si="381"/>
        <v>15.18</v>
      </c>
      <c r="Q1575" s="21">
        <f t="shared" si="382"/>
        <v>364.28</v>
      </c>
      <c r="S1575" s="21">
        <f t="shared" si="387"/>
        <v>379.46</v>
      </c>
      <c r="T1575" s="19">
        <v>20</v>
      </c>
      <c r="U1575" s="19">
        <f t="shared" si="383"/>
        <v>-30</v>
      </c>
      <c r="V1575" s="22">
        <f t="shared" si="384"/>
        <v>-360</v>
      </c>
      <c r="W1575" s="23">
        <f t="shared" si="385"/>
        <v>-66</v>
      </c>
      <c r="X1575" s="21">
        <v>0</v>
      </c>
      <c r="Y1575" s="29">
        <f t="shared" si="391"/>
        <v>0</v>
      </c>
      <c r="Z1575" s="29">
        <v>0</v>
      </c>
      <c r="AA1575" s="29">
        <f t="shared" si="392"/>
        <v>-364.28</v>
      </c>
      <c r="AC1575" s="5">
        <v>0</v>
      </c>
      <c r="AD1575" s="5">
        <v>379.46</v>
      </c>
      <c r="AE1575" s="5">
        <f t="shared" si="389"/>
        <v>379.46</v>
      </c>
    </row>
    <row r="1576" spans="1:31" ht="12.75" customHeight="1" x14ac:dyDescent="0.4">
      <c r="A1576" s="17" t="s">
        <v>3488</v>
      </c>
      <c r="B1576" s="17" t="s">
        <v>3489</v>
      </c>
      <c r="C1576" s="17" t="s">
        <v>2645</v>
      </c>
      <c r="D1576" s="18">
        <v>35611</v>
      </c>
      <c r="E1576" s="17" t="s">
        <v>118</v>
      </c>
      <c r="F1576" s="19">
        <v>50</v>
      </c>
      <c r="G1576" s="17">
        <v>24</v>
      </c>
      <c r="H1576" s="17">
        <v>10</v>
      </c>
      <c r="I1576" s="20">
        <f t="shared" si="379"/>
        <v>298</v>
      </c>
      <c r="J1576" s="21">
        <v>-12646.44</v>
      </c>
      <c r="K1576" s="18">
        <v>44804</v>
      </c>
      <c r="L1576" s="21">
        <v>-6238.95</v>
      </c>
      <c r="M1576" s="21">
        <v>-6407.49</v>
      </c>
      <c r="N1576" s="21">
        <v>-168.62</v>
      </c>
      <c r="O1576" s="21">
        <f t="shared" si="380"/>
        <v>-84.31</v>
      </c>
      <c r="P1576" s="21">
        <f t="shared" si="381"/>
        <v>-252.93</v>
      </c>
      <c r="Q1576" s="21">
        <f t="shared" si="382"/>
        <v>-6323.1799999999994</v>
      </c>
      <c r="S1576" s="21">
        <f t="shared" si="387"/>
        <v>-6576.11</v>
      </c>
      <c r="T1576" s="19">
        <v>20</v>
      </c>
      <c r="U1576" s="19">
        <f t="shared" si="383"/>
        <v>-30</v>
      </c>
      <c r="V1576" s="22">
        <f t="shared" si="384"/>
        <v>-360</v>
      </c>
      <c r="W1576" s="23">
        <f t="shared" si="385"/>
        <v>-54</v>
      </c>
      <c r="X1576" s="21">
        <v>0</v>
      </c>
      <c r="Y1576" s="29">
        <f t="shared" si="391"/>
        <v>0</v>
      </c>
      <c r="Z1576" s="29">
        <v>0</v>
      </c>
      <c r="AA1576" s="29">
        <f t="shared" si="392"/>
        <v>6323.1799999999994</v>
      </c>
      <c r="AC1576" s="5">
        <v>0</v>
      </c>
      <c r="AD1576" s="5">
        <v>-6576.11</v>
      </c>
      <c r="AE1576" s="5">
        <f t="shared" si="389"/>
        <v>-6576.11</v>
      </c>
    </row>
    <row r="1577" spans="1:31" ht="12.75" customHeight="1" x14ac:dyDescent="0.4">
      <c r="A1577" s="17" t="s">
        <v>3490</v>
      </c>
      <c r="B1577" s="17" t="s">
        <v>3491</v>
      </c>
      <c r="C1577" s="17" t="s">
        <v>3482</v>
      </c>
      <c r="D1577" s="18">
        <v>35611</v>
      </c>
      <c r="E1577" s="17" t="s">
        <v>118</v>
      </c>
      <c r="F1577" s="19">
        <v>50</v>
      </c>
      <c r="G1577" s="17">
        <v>24</v>
      </c>
      <c r="H1577" s="17">
        <v>10</v>
      </c>
      <c r="I1577" s="20">
        <f t="shared" si="379"/>
        <v>298</v>
      </c>
      <c r="J1577" s="21">
        <v>999.79</v>
      </c>
      <c r="K1577" s="18">
        <v>44804</v>
      </c>
      <c r="L1577" s="21">
        <v>493.33</v>
      </c>
      <c r="M1577" s="21">
        <v>506.46</v>
      </c>
      <c r="N1577" s="21">
        <v>13.33</v>
      </c>
      <c r="O1577" s="21">
        <f t="shared" si="380"/>
        <v>6.665</v>
      </c>
      <c r="P1577" s="21">
        <f t="shared" si="381"/>
        <v>19.995000000000001</v>
      </c>
      <c r="Q1577" s="21">
        <f t="shared" si="382"/>
        <v>499.79499999999996</v>
      </c>
      <c r="S1577" s="21">
        <f t="shared" si="387"/>
        <v>519.79</v>
      </c>
      <c r="T1577" s="19">
        <v>20</v>
      </c>
      <c r="U1577" s="19">
        <f t="shared" si="383"/>
        <v>-30</v>
      </c>
      <c r="V1577" s="22">
        <f t="shared" si="384"/>
        <v>-360</v>
      </c>
      <c r="W1577" s="23">
        <f t="shared" si="385"/>
        <v>-54</v>
      </c>
      <c r="X1577" s="21">
        <v>0</v>
      </c>
      <c r="Y1577" s="29">
        <f t="shared" si="391"/>
        <v>0</v>
      </c>
      <c r="Z1577" s="29">
        <v>0</v>
      </c>
      <c r="AA1577" s="29">
        <f t="shared" si="392"/>
        <v>-499.79499999999996</v>
      </c>
      <c r="AC1577" s="5">
        <v>0</v>
      </c>
      <c r="AD1577" s="5">
        <v>519.79</v>
      </c>
      <c r="AE1577" s="5">
        <f t="shared" si="389"/>
        <v>519.79</v>
      </c>
    </row>
    <row r="1578" spans="1:31" ht="12.75" customHeight="1" x14ac:dyDescent="0.4">
      <c r="A1578" s="17" t="s">
        <v>3492</v>
      </c>
      <c r="B1578" s="17" t="s">
        <v>3493</v>
      </c>
      <c r="C1578" s="17" t="s">
        <v>3494</v>
      </c>
      <c r="D1578" s="18">
        <v>35795</v>
      </c>
      <c r="E1578" s="17" t="s">
        <v>118</v>
      </c>
      <c r="F1578" s="19">
        <v>50</v>
      </c>
      <c r="G1578" s="17">
        <v>25</v>
      </c>
      <c r="H1578" s="17">
        <v>4</v>
      </c>
      <c r="I1578" s="20">
        <f t="shared" si="379"/>
        <v>304</v>
      </c>
      <c r="J1578" s="21">
        <v>-26165</v>
      </c>
      <c r="K1578" s="18">
        <v>44804</v>
      </c>
      <c r="L1578" s="21">
        <v>-12864.46</v>
      </c>
      <c r="M1578" s="21">
        <v>-13300.54</v>
      </c>
      <c r="N1578" s="21">
        <v>-348.86</v>
      </c>
      <c r="O1578" s="21">
        <f t="shared" si="380"/>
        <v>-174.43</v>
      </c>
      <c r="P1578" s="21">
        <f t="shared" si="381"/>
        <v>-523.29</v>
      </c>
      <c r="Q1578" s="21">
        <f t="shared" si="382"/>
        <v>-13126.11</v>
      </c>
      <c r="S1578" s="21">
        <f t="shared" si="387"/>
        <v>-13649.400000000001</v>
      </c>
      <c r="T1578" s="19">
        <v>20</v>
      </c>
      <c r="U1578" s="19">
        <f t="shared" si="383"/>
        <v>-30</v>
      </c>
      <c r="V1578" s="22">
        <f t="shared" si="384"/>
        <v>-360</v>
      </c>
      <c r="W1578" s="23">
        <f t="shared" si="385"/>
        <v>-48</v>
      </c>
      <c r="X1578" s="21">
        <v>0</v>
      </c>
      <c r="Y1578" s="29">
        <f t="shared" si="391"/>
        <v>0</v>
      </c>
      <c r="Z1578" s="29">
        <v>0</v>
      </c>
      <c r="AA1578" s="29">
        <f t="shared" si="392"/>
        <v>13126.11</v>
      </c>
      <c r="AC1578" s="5">
        <v>0</v>
      </c>
      <c r="AD1578" s="5">
        <v>-13649.400000000001</v>
      </c>
      <c r="AE1578" s="5">
        <f t="shared" si="389"/>
        <v>-13649.400000000001</v>
      </c>
    </row>
    <row r="1579" spans="1:31" ht="12.75" customHeight="1" x14ac:dyDescent="0.4">
      <c r="A1579" s="17" t="s">
        <v>3495</v>
      </c>
      <c r="B1579" s="17" t="s">
        <v>3496</v>
      </c>
      <c r="C1579" s="17" t="s">
        <v>3497</v>
      </c>
      <c r="D1579" s="18">
        <v>35795</v>
      </c>
      <c r="E1579" s="17" t="s">
        <v>118</v>
      </c>
      <c r="F1579" s="19">
        <v>50</v>
      </c>
      <c r="G1579" s="17">
        <v>25</v>
      </c>
      <c r="H1579" s="17">
        <v>4</v>
      </c>
      <c r="I1579" s="20">
        <f t="shared" si="379"/>
        <v>304</v>
      </c>
      <c r="J1579" s="21">
        <v>26163</v>
      </c>
      <c r="K1579" s="18">
        <v>44804</v>
      </c>
      <c r="L1579" s="21">
        <v>12863.39</v>
      </c>
      <c r="M1579" s="21">
        <v>13299.61</v>
      </c>
      <c r="N1579" s="21">
        <v>348.84</v>
      </c>
      <c r="O1579" s="21">
        <f t="shared" si="380"/>
        <v>174.42</v>
      </c>
      <c r="P1579" s="21">
        <f t="shared" si="381"/>
        <v>523.26</v>
      </c>
      <c r="Q1579" s="21">
        <f t="shared" si="382"/>
        <v>13125.19</v>
      </c>
      <c r="S1579" s="21">
        <f t="shared" si="387"/>
        <v>13648.45</v>
      </c>
      <c r="T1579" s="19">
        <v>20</v>
      </c>
      <c r="U1579" s="19">
        <f t="shared" si="383"/>
        <v>-30</v>
      </c>
      <c r="V1579" s="22">
        <f t="shared" si="384"/>
        <v>-360</v>
      </c>
      <c r="W1579" s="23">
        <f t="shared" si="385"/>
        <v>-48</v>
      </c>
      <c r="X1579" s="21">
        <v>0</v>
      </c>
      <c r="Y1579" s="29">
        <f t="shared" si="391"/>
        <v>0</v>
      </c>
      <c r="Z1579" s="29">
        <v>0</v>
      </c>
      <c r="AA1579" s="29">
        <f t="shared" si="392"/>
        <v>-13125.19</v>
      </c>
      <c r="AC1579" s="5">
        <v>0</v>
      </c>
      <c r="AD1579" s="5">
        <v>13648.45</v>
      </c>
      <c r="AE1579" s="5">
        <f t="shared" si="389"/>
        <v>13648.45</v>
      </c>
    </row>
    <row r="1580" spans="1:31" ht="12.75" customHeight="1" x14ac:dyDescent="0.4">
      <c r="A1580" s="17" t="s">
        <v>3498</v>
      </c>
      <c r="B1580" s="17" t="s">
        <v>3499</v>
      </c>
      <c r="C1580" s="17" t="s">
        <v>2645</v>
      </c>
      <c r="D1580" s="18">
        <v>35976</v>
      </c>
      <c r="E1580" s="17" t="s">
        <v>118</v>
      </c>
      <c r="F1580" s="19">
        <v>50</v>
      </c>
      <c r="G1580" s="17">
        <v>25</v>
      </c>
      <c r="H1580" s="17">
        <v>10</v>
      </c>
      <c r="I1580" s="20">
        <f t="shared" si="379"/>
        <v>310</v>
      </c>
      <c r="J1580" s="21">
        <v>2709.94</v>
      </c>
      <c r="K1580" s="18">
        <v>44804</v>
      </c>
      <c r="L1580" s="21">
        <v>1282.74</v>
      </c>
      <c r="M1580" s="21">
        <v>1427.2</v>
      </c>
      <c r="N1580" s="21">
        <v>36.130000000000003</v>
      </c>
      <c r="O1580" s="21">
        <f t="shared" si="380"/>
        <v>18.065000000000001</v>
      </c>
      <c r="P1580" s="21">
        <f t="shared" si="381"/>
        <v>54.195000000000007</v>
      </c>
      <c r="Q1580" s="21">
        <f t="shared" si="382"/>
        <v>1409.135</v>
      </c>
      <c r="S1580" s="21">
        <f t="shared" si="387"/>
        <v>1463.3300000000002</v>
      </c>
      <c r="T1580" s="19">
        <v>20</v>
      </c>
      <c r="U1580" s="19">
        <f t="shared" si="383"/>
        <v>-30</v>
      </c>
      <c r="V1580" s="22">
        <f t="shared" si="384"/>
        <v>-360</v>
      </c>
      <c r="W1580" s="23">
        <f t="shared" si="385"/>
        <v>-42</v>
      </c>
      <c r="X1580" s="21">
        <v>0</v>
      </c>
      <c r="Y1580" s="29">
        <f t="shared" si="391"/>
        <v>0</v>
      </c>
      <c r="Z1580" s="29">
        <v>0</v>
      </c>
      <c r="AA1580" s="29">
        <f t="shared" si="392"/>
        <v>-1409.135</v>
      </c>
      <c r="AC1580" s="5">
        <v>0</v>
      </c>
      <c r="AD1580" s="5">
        <v>1463.33</v>
      </c>
      <c r="AE1580" s="5">
        <f t="shared" si="389"/>
        <v>1463.33</v>
      </c>
    </row>
    <row r="1581" spans="1:31" ht="12.75" customHeight="1" x14ac:dyDescent="0.4">
      <c r="A1581" s="17" t="s">
        <v>3500</v>
      </c>
      <c r="B1581" s="17" t="s">
        <v>3501</v>
      </c>
      <c r="C1581" s="17" t="s">
        <v>3502</v>
      </c>
      <c r="D1581" s="18">
        <v>35976</v>
      </c>
      <c r="E1581" s="17" t="s">
        <v>118</v>
      </c>
      <c r="F1581" s="19">
        <v>50</v>
      </c>
      <c r="G1581" s="17">
        <v>25</v>
      </c>
      <c r="H1581" s="17">
        <v>10</v>
      </c>
      <c r="I1581" s="20">
        <f t="shared" si="379"/>
        <v>310</v>
      </c>
      <c r="J1581" s="21">
        <v>10751.38</v>
      </c>
      <c r="K1581" s="18">
        <v>44804</v>
      </c>
      <c r="L1581" s="21">
        <v>5089.05</v>
      </c>
      <c r="M1581" s="21">
        <v>5662.33</v>
      </c>
      <c r="N1581" s="21">
        <v>143.35</v>
      </c>
      <c r="O1581" s="21">
        <f t="shared" si="380"/>
        <v>71.674999999999997</v>
      </c>
      <c r="P1581" s="21">
        <f t="shared" si="381"/>
        <v>215.02499999999998</v>
      </c>
      <c r="Q1581" s="21">
        <f t="shared" si="382"/>
        <v>5590.6549999999997</v>
      </c>
      <c r="S1581" s="21">
        <f t="shared" si="387"/>
        <v>5805.68</v>
      </c>
      <c r="T1581" s="19">
        <v>20</v>
      </c>
      <c r="U1581" s="19">
        <f t="shared" si="383"/>
        <v>-30</v>
      </c>
      <c r="V1581" s="22">
        <f t="shared" si="384"/>
        <v>-360</v>
      </c>
      <c r="W1581" s="23">
        <f t="shared" si="385"/>
        <v>-42</v>
      </c>
      <c r="X1581" s="21">
        <v>0</v>
      </c>
      <c r="Y1581" s="29">
        <f t="shared" si="391"/>
        <v>0</v>
      </c>
      <c r="Z1581" s="29">
        <v>0</v>
      </c>
      <c r="AA1581" s="29">
        <f t="shared" si="392"/>
        <v>-5590.6549999999997</v>
      </c>
      <c r="AC1581" s="5">
        <v>0</v>
      </c>
      <c r="AD1581" s="5">
        <v>5805.6799999999994</v>
      </c>
      <c r="AE1581" s="5">
        <f t="shared" si="389"/>
        <v>5805.6799999999994</v>
      </c>
    </row>
    <row r="1582" spans="1:31" ht="12.75" customHeight="1" x14ac:dyDescent="0.4">
      <c r="A1582" s="17" t="s">
        <v>3503</v>
      </c>
      <c r="B1582" s="17" t="s">
        <v>3504</v>
      </c>
      <c r="C1582" s="17" t="s">
        <v>2665</v>
      </c>
      <c r="D1582" s="18">
        <v>35976</v>
      </c>
      <c r="E1582" s="17" t="s">
        <v>118</v>
      </c>
      <c r="F1582" s="19">
        <v>50</v>
      </c>
      <c r="G1582" s="17">
        <v>25</v>
      </c>
      <c r="H1582" s="17">
        <v>10</v>
      </c>
      <c r="I1582" s="20">
        <f t="shared" si="379"/>
        <v>310</v>
      </c>
      <c r="J1582" s="21">
        <v>519</v>
      </c>
      <c r="K1582" s="18">
        <v>44804</v>
      </c>
      <c r="L1582" s="21">
        <v>245.67</v>
      </c>
      <c r="M1582" s="21">
        <v>273.33</v>
      </c>
      <c r="N1582" s="21">
        <v>6.92</v>
      </c>
      <c r="O1582" s="21">
        <f t="shared" si="380"/>
        <v>3.46</v>
      </c>
      <c r="P1582" s="21">
        <f t="shared" si="381"/>
        <v>10.379999999999999</v>
      </c>
      <c r="Q1582" s="21">
        <f t="shared" si="382"/>
        <v>269.87</v>
      </c>
      <c r="S1582" s="21">
        <f t="shared" si="387"/>
        <v>280.25</v>
      </c>
      <c r="T1582" s="19">
        <v>20</v>
      </c>
      <c r="U1582" s="19">
        <f t="shared" si="383"/>
        <v>-30</v>
      </c>
      <c r="V1582" s="22">
        <f t="shared" si="384"/>
        <v>-360</v>
      </c>
      <c r="W1582" s="23">
        <f t="shared" si="385"/>
        <v>-42</v>
      </c>
      <c r="X1582" s="21">
        <v>0</v>
      </c>
      <c r="Y1582" s="29">
        <f t="shared" si="391"/>
        <v>0</v>
      </c>
      <c r="Z1582" s="29">
        <v>0</v>
      </c>
      <c r="AA1582" s="29">
        <f t="shared" si="392"/>
        <v>-269.87</v>
      </c>
      <c r="AC1582" s="5">
        <v>0</v>
      </c>
      <c r="AD1582" s="5">
        <v>280.25</v>
      </c>
      <c r="AE1582" s="5">
        <f t="shared" si="389"/>
        <v>280.25</v>
      </c>
    </row>
    <row r="1583" spans="1:31" ht="12.75" customHeight="1" x14ac:dyDescent="0.4">
      <c r="A1583" s="17" t="s">
        <v>3505</v>
      </c>
      <c r="B1583" s="17" t="s">
        <v>3506</v>
      </c>
      <c r="C1583" s="17" t="s">
        <v>3507</v>
      </c>
      <c r="D1583" s="18">
        <v>35976</v>
      </c>
      <c r="E1583" s="17" t="s">
        <v>118</v>
      </c>
      <c r="F1583" s="19">
        <v>50</v>
      </c>
      <c r="G1583" s="17">
        <v>25</v>
      </c>
      <c r="H1583" s="17">
        <v>10</v>
      </c>
      <c r="I1583" s="20">
        <f t="shared" si="379"/>
        <v>310</v>
      </c>
      <c r="J1583" s="21">
        <v>652.38</v>
      </c>
      <c r="K1583" s="18">
        <v>44804</v>
      </c>
      <c r="L1583" s="21">
        <v>308.86</v>
      </c>
      <c r="M1583" s="21">
        <v>343.52</v>
      </c>
      <c r="N1583" s="21">
        <v>8.6999999999999993</v>
      </c>
      <c r="O1583" s="21">
        <f t="shared" si="380"/>
        <v>4.3499999999999996</v>
      </c>
      <c r="P1583" s="21">
        <f t="shared" si="381"/>
        <v>13.049999999999999</v>
      </c>
      <c r="Q1583" s="21">
        <f t="shared" si="382"/>
        <v>339.16999999999996</v>
      </c>
      <c r="S1583" s="21">
        <f t="shared" si="387"/>
        <v>352.21999999999997</v>
      </c>
      <c r="T1583" s="19">
        <v>20</v>
      </c>
      <c r="U1583" s="19">
        <f t="shared" si="383"/>
        <v>-30</v>
      </c>
      <c r="V1583" s="22">
        <f t="shared" si="384"/>
        <v>-360</v>
      </c>
      <c r="W1583" s="23">
        <f t="shared" si="385"/>
        <v>-42</v>
      </c>
      <c r="X1583" s="21">
        <v>0</v>
      </c>
      <c r="Y1583" s="29">
        <f t="shared" si="391"/>
        <v>0</v>
      </c>
      <c r="Z1583" s="29">
        <v>0</v>
      </c>
      <c r="AA1583" s="29">
        <f t="shared" si="392"/>
        <v>-339.16999999999996</v>
      </c>
      <c r="AC1583" s="5">
        <v>0</v>
      </c>
      <c r="AD1583" s="5">
        <v>352.21999999999997</v>
      </c>
      <c r="AE1583" s="5">
        <f t="shared" si="389"/>
        <v>352.21999999999997</v>
      </c>
    </row>
    <row r="1584" spans="1:31" ht="12.75" customHeight="1" x14ac:dyDescent="0.4">
      <c r="A1584" s="17" t="s">
        <v>3508</v>
      </c>
      <c r="B1584" s="17" t="s">
        <v>3509</v>
      </c>
      <c r="C1584" s="17" t="s">
        <v>2486</v>
      </c>
      <c r="D1584" s="18">
        <v>36192</v>
      </c>
      <c r="E1584" s="17" t="s">
        <v>118</v>
      </c>
      <c r="F1584" s="19">
        <v>50</v>
      </c>
      <c r="G1584" s="17">
        <v>26</v>
      </c>
      <c r="H1584" s="17">
        <v>5</v>
      </c>
      <c r="I1584" s="20">
        <f t="shared" si="379"/>
        <v>317</v>
      </c>
      <c r="J1584" s="21">
        <v>307.17</v>
      </c>
      <c r="K1584" s="18">
        <v>44804</v>
      </c>
      <c r="L1584" s="21">
        <v>144.80000000000001</v>
      </c>
      <c r="M1584" s="21">
        <v>162.37</v>
      </c>
      <c r="N1584" s="21">
        <v>4.09</v>
      </c>
      <c r="O1584" s="21">
        <f t="shared" si="380"/>
        <v>2.0449999999999999</v>
      </c>
      <c r="P1584" s="21">
        <f t="shared" si="381"/>
        <v>6.1349999999999998</v>
      </c>
      <c r="Q1584" s="21">
        <f t="shared" si="382"/>
        <v>160.32500000000002</v>
      </c>
      <c r="S1584" s="21">
        <f t="shared" si="387"/>
        <v>166.46</v>
      </c>
      <c r="T1584" s="19">
        <v>20</v>
      </c>
      <c r="U1584" s="19">
        <f t="shared" si="383"/>
        <v>-30</v>
      </c>
      <c r="V1584" s="22">
        <f t="shared" si="384"/>
        <v>-360</v>
      </c>
      <c r="W1584" s="23">
        <f t="shared" si="385"/>
        <v>-35</v>
      </c>
      <c r="X1584" s="21">
        <v>0</v>
      </c>
      <c r="Y1584" s="29">
        <f t="shared" si="391"/>
        <v>0</v>
      </c>
      <c r="Z1584" s="29">
        <v>0</v>
      </c>
      <c r="AA1584" s="29">
        <f t="shared" si="392"/>
        <v>-160.32500000000002</v>
      </c>
      <c r="AC1584" s="5">
        <v>0</v>
      </c>
      <c r="AD1584" s="5">
        <v>166.46</v>
      </c>
      <c r="AE1584" s="5">
        <f t="shared" si="389"/>
        <v>166.46</v>
      </c>
    </row>
    <row r="1585" spans="1:31" ht="12.75" customHeight="1" x14ac:dyDescent="0.4">
      <c r="A1585" s="17" t="s">
        <v>3510</v>
      </c>
      <c r="B1585" s="17" t="s">
        <v>3511</v>
      </c>
      <c r="C1585" s="17" t="s">
        <v>2477</v>
      </c>
      <c r="D1585" s="18">
        <v>36220</v>
      </c>
      <c r="E1585" s="17" t="s">
        <v>118</v>
      </c>
      <c r="F1585" s="19">
        <v>50</v>
      </c>
      <c r="G1585" s="17">
        <v>26</v>
      </c>
      <c r="H1585" s="17">
        <v>6</v>
      </c>
      <c r="I1585" s="20">
        <f t="shared" si="379"/>
        <v>318</v>
      </c>
      <c r="J1585" s="21">
        <v>206.34</v>
      </c>
      <c r="K1585" s="18">
        <v>44804</v>
      </c>
      <c r="L1585" s="21">
        <v>97.05</v>
      </c>
      <c r="M1585" s="21">
        <v>109.29</v>
      </c>
      <c r="N1585" s="21">
        <v>2.75</v>
      </c>
      <c r="O1585" s="21">
        <f t="shared" si="380"/>
        <v>1.375</v>
      </c>
      <c r="P1585" s="21">
        <f t="shared" si="381"/>
        <v>4.125</v>
      </c>
      <c r="Q1585" s="21">
        <f t="shared" si="382"/>
        <v>107.91500000000001</v>
      </c>
      <c r="S1585" s="21">
        <f t="shared" si="387"/>
        <v>112.04</v>
      </c>
      <c r="T1585" s="19">
        <v>20</v>
      </c>
      <c r="U1585" s="19">
        <f t="shared" si="383"/>
        <v>-30</v>
      </c>
      <c r="V1585" s="22">
        <f t="shared" si="384"/>
        <v>-360</v>
      </c>
      <c r="W1585" s="23">
        <f t="shared" si="385"/>
        <v>-34</v>
      </c>
      <c r="X1585" s="21">
        <v>0</v>
      </c>
      <c r="Y1585" s="29">
        <f t="shared" si="391"/>
        <v>0</v>
      </c>
      <c r="Z1585" s="29">
        <v>0</v>
      </c>
      <c r="AA1585" s="29">
        <f t="shared" si="392"/>
        <v>-107.91500000000001</v>
      </c>
      <c r="AC1585" s="5">
        <v>0</v>
      </c>
      <c r="AD1585" s="5">
        <v>112.04</v>
      </c>
      <c r="AE1585" s="5">
        <f t="shared" si="389"/>
        <v>112.04</v>
      </c>
    </row>
    <row r="1586" spans="1:31" ht="12.75" customHeight="1" x14ac:dyDescent="0.4">
      <c r="A1586" s="17" t="s">
        <v>3512</v>
      </c>
      <c r="B1586" s="17" t="s">
        <v>3513</v>
      </c>
      <c r="C1586" s="17" t="s">
        <v>2480</v>
      </c>
      <c r="D1586" s="18">
        <v>36251</v>
      </c>
      <c r="E1586" s="17" t="s">
        <v>118</v>
      </c>
      <c r="F1586" s="19">
        <v>50</v>
      </c>
      <c r="G1586" s="17">
        <v>26</v>
      </c>
      <c r="H1586" s="17">
        <v>7</v>
      </c>
      <c r="I1586" s="20">
        <f t="shared" si="379"/>
        <v>319</v>
      </c>
      <c r="J1586" s="21">
        <v>439.83</v>
      </c>
      <c r="K1586" s="18">
        <v>44804</v>
      </c>
      <c r="L1586" s="21">
        <v>206.06</v>
      </c>
      <c r="M1586" s="21">
        <v>233.77</v>
      </c>
      <c r="N1586" s="21">
        <v>5.86</v>
      </c>
      <c r="O1586" s="21">
        <f t="shared" si="380"/>
        <v>2.93</v>
      </c>
      <c r="P1586" s="21">
        <f t="shared" si="381"/>
        <v>8.7900000000000009</v>
      </c>
      <c r="Q1586" s="21">
        <f t="shared" si="382"/>
        <v>230.84</v>
      </c>
      <c r="S1586" s="21">
        <f t="shared" si="387"/>
        <v>239.63000000000002</v>
      </c>
      <c r="T1586" s="19">
        <v>20</v>
      </c>
      <c r="U1586" s="19">
        <f t="shared" si="383"/>
        <v>-30</v>
      </c>
      <c r="V1586" s="22">
        <f t="shared" si="384"/>
        <v>-360</v>
      </c>
      <c r="W1586" s="23">
        <f t="shared" si="385"/>
        <v>-33</v>
      </c>
      <c r="X1586" s="21">
        <v>0</v>
      </c>
      <c r="Y1586" s="29">
        <f t="shared" si="391"/>
        <v>0</v>
      </c>
      <c r="Z1586" s="29">
        <v>0</v>
      </c>
      <c r="AA1586" s="29">
        <f t="shared" si="392"/>
        <v>-230.84</v>
      </c>
      <c r="AC1586" s="5">
        <v>0</v>
      </c>
      <c r="AD1586" s="5">
        <v>239.63</v>
      </c>
      <c r="AE1586" s="5">
        <f t="shared" si="389"/>
        <v>239.63</v>
      </c>
    </row>
    <row r="1587" spans="1:31" ht="12.75" customHeight="1" x14ac:dyDescent="0.4">
      <c r="A1587" s="17" t="s">
        <v>3514</v>
      </c>
      <c r="B1587" s="17" t="s">
        <v>3515</v>
      </c>
      <c r="C1587" s="17" t="s">
        <v>2483</v>
      </c>
      <c r="D1587" s="18">
        <v>36281</v>
      </c>
      <c r="E1587" s="17" t="s">
        <v>118</v>
      </c>
      <c r="F1587" s="19">
        <v>50</v>
      </c>
      <c r="G1587" s="17">
        <v>26</v>
      </c>
      <c r="H1587" s="17">
        <v>8</v>
      </c>
      <c r="I1587" s="20">
        <f t="shared" si="379"/>
        <v>320</v>
      </c>
      <c r="J1587" s="21">
        <v>108.06</v>
      </c>
      <c r="K1587" s="18">
        <v>44804</v>
      </c>
      <c r="L1587" s="21">
        <v>50.4</v>
      </c>
      <c r="M1587" s="21">
        <v>57.66</v>
      </c>
      <c r="N1587" s="21">
        <v>1.44</v>
      </c>
      <c r="O1587" s="21">
        <f t="shared" si="380"/>
        <v>0.72</v>
      </c>
      <c r="P1587" s="21">
        <f t="shared" si="381"/>
        <v>2.16</v>
      </c>
      <c r="Q1587" s="21">
        <f t="shared" si="382"/>
        <v>56.94</v>
      </c>
      <c r="S1587" s="21">
        <f t="shared" si="387"/>
        <v>59.099999999999994</v>
      </c>
      <c r="T1587" s="19">
        <v>20</v>
      </c>
      <c r="U1587" s="19">
        <f t="shared" si="383"/>
        <v>-30</v>
      </c>
      <c r="V1587" s="22">
        <f t="shared" si="384"/>
        <v>-360</v>
      </c>
      <c r="W1587" s="23">
        <f t="shared" si="385"/>
        <v>-32</v>
      </c>
      <c r="X1587" s="21">
        <v>0</v>
      </c>
      <c r="Y1587" s="29">
        <f t="shared" si="391"/>
        <v>0</v>
      </c>
      <c r="Z1587" s="29">
        <v>0</v>
      </c>
      <c r="AA1587" s="29">
        <f t="shared" si="392"/>
        <v>-56.94</v>
      </c>
      <c r="AC1587" s="5">
        <v>0</v>
      </c>
      <c r="AD1587" s="5">
        <v>59.099999999999994</v>
      </c>
      <c r="AE1587" s="5">
        <f t="shared" si="389"/>
        <v>59.099999999999994</v>
      </c>
    </row>
    <row r="1588" spans="1:31" ht="12.75" customHeight="1" x14ac:dyDescent="0.4">
      <c r="A1588" s="17" t="s">
        <v>3516</v>
      </c>
      <c r="B1588" s="17" t="s">
        <v>3517</v>
      </c>
      <c r="C1588" s="17" t="s">
        <v>2486</v>
      </c>
      <c r="D1588" s="18">
        <v>36342</v>
      </c>
      <c r="E1588" s="17" t="s">
        <v>118</v>
      </c>
      <c r="F1588" s="19">
        <v>50</v>
      </c>
      <c r="G1588" s="17">
        <v>26</v>
      </c>
      <c r="H1588" s="17">
        <v>10</v>
      </c>
      <c r="I1588" s="20">
        <f t="shared" si="379"/>
        <v>322</v>
      </c>
      <c r="J1588" s="21">
        <v>16168.6</v>
      </c>
      <c r="K1588" s="18">
        <v>44804</v>
      </c>
      <c r="L1588" s="21">
        <v>7491.42</v>
      </c>
      <c r="M1588" s="21">
        <v>8677.18</v>
      </c>
      <c r="N1588" s="21">
        <v>215.58</v>
      </c>
      <c r="O1588" s="21">
        <f t="shared" si="380"/>
        <v>107.79</v>
      </c>
      <c r="P1588" s="21">
        <f t="shared" si="381"/>
        <v>323.37</v>
      </c>
      <c r="Q1588" s="21">
        <f t="shared" si="382"/>
        <v>8569.39</v>
      </c>
      <c r="S1588" s="21">
        <f t="shared" si="387"/>
        <v>8892.76</v>
      </c>
      <c r="T1588" s="19">
        <v>20</v>
      </c>
      <c r="U1588" s="19">
        <f t="shared" si="383"/>
        <v>-30</v>
      </c>
      <c r="V1588" s="22">
        <f t="shared" si="384"/>
        <v>-360</v>
      </c>
      <c r="W1588" s="23">
        <f t="shared" si="385"/>
        <v>-30</v>
      </c>
      <c r="X1588" s="21">
        <v>0</v>
      </c>
      <c r="Y1588" s="29">
        <f t="shared" si="391"/>
        <v>0</v>
      </c>
      <c r="Z1588" s="29">
        <v>0</v>
      </c>
      <c r="AA1588" s="29">
        <f t="shared" si="392"/>
        <v>-8569.39</v>
      </c>
      <c r="AC1588" s="5">
        <v>0</v>
      </c>
      <c r="AD1588" s="5">
        <v>8892.76</v>
      </c>
      <c r="AE1588" s="5">
        <f t="shared" si="389"/>
        <v>8892.76</v>
      </c>
    </row>
    <row r="1589" spans="1:31" ht="12.75" customHeight="1" x14ac:dyDescent="0.4">
      <c r="A1589" s="17" t="s">
        <v>3518</v>
      </c>
      <c r="B1589" s="17" t="s">
        <v>3519</v>
      </c>
      <c r="C1589" s="17" t="s">
        <v>2489</v>
      </c>
      <c r="D1589" s="18">
        <v>36708</v>
      </c>
      <c r="E1589" s="17" t="s">
        <v>118</v>
      </c>
      <c r="F1589" s="19">
        <v>50</v>
      </c>
      <c r="G1589" s="17">
        <v>27</v>
      </c>
      <c r="H1589" s="17">
        <v>10</v>
      </c>
      <c r="I1589" s="20">
        <f t="shared" si="379"/>
        <v>334</v>
      </c>
      <c r="J1589" s="21">
        <v>26382.42</v>
      </c>
      <c r="K1589" s="18">
        <v>44804</v>
      </c>
      <c r="L1589" s="21">
        <v>11696.24</v>
      </c>
      <c r="M1589" s="21">
        <v>14686.18</v>
      </c>
      <c r="N1589" s="21">
        <v>351.76</v>
      </c>
      <c r="O1589" s="21">
        <f t="shared" si="380"/>
        <v>175.88</v>
      </c>
      <c r="P1589" s="21">
        <f t="shared" si="381"/>
        <v>527.64</v>
      </c>
      <c r="Q1589" s="21">
        <f t="shared" si="382"/>
        <v>14510.300000000001</v>
      </c>
      <c r="S1589" s="21">
        <f t="shared" si="387"/>
        <v>15037.94</v>
      </c>
      <c r="T1589" s="19">
        <v>20</v>
      </c>
      <c r="U1589" s="19">
        <f t="shared" si="383"/>
        <v>-30</v>
      </c>
      <c r="V1589" s="22">
        <f t="shared" si="384"/>
        <v>-360</v>
      </c>
      <c r="W1589" s="23">
        <f t="shared" si="385"/>
        <v>-18</v>
      </c>
      <c r="X1589" s="21">
        <v>0</v>
      </c>
      <c r="Y1589" s="29">
        <f t="shared" si="391"/>
        <v>0</v>
      </c>
      <c r="Z1589" s="29">
        <v>0</v>
      </c>
      <c r="AA1589" s="29">
        <f t="shared" si="392"/>
        <v>-14510.300000000001</v>
      </c>
      <c r="AC1589" s="5">
        <v>0</v>
      </c>
      <c r="AD1589" s="5">
        <v>15037.94</v>
      </c>
      <c r="AE1589" s="5">
        <f t="shared" si="389"/>
        <v>15037.94</v>
      </c>
    </row>
    <row r="1590" spans="1:31" ht="12.75" customHeight="1" x14ac:dyDescent="0.4">
      <c r="A1590" s="17" t="s">
        <v>3520</v>
      </c>
      <c r="B1590" s="17" t="s">
        <v>3521</v>
      </c>
      <c r="C1590" s="17" t="s">
        <v>3522</v>
      </c>
      <c r="D1590" s="18">
        <v>36708</v>
      </c>
      <c r="E1590" s="17" t="s">
        <v>118</v>
      </c>
      <c r="F1590" s="19">
        <v>50</v>
      </c>
      <c r="G1590" s="17">
        <v>27</v>
      </c>
      <c r="H1590" s="17">
        <v>10</v>
      </c>
      <c r="I1590" s="20">
        <f t="shared" si="379"/>
        <v>334</v>
      </c>
      <c r="J1590" s="21">
        <v>-888.67</v>
      </c>
      <c r="K1590" s="18">
        <v>44804</v>
      </c>
      <c r="L1590" s="21">
        <v>-888.67</v>
      </c>
      <c r="M1590" s="21">
        <v>0</v>
      </c>
      <c r="N1590" s="21">
        <v>0</v>
      </c>
      <c r="O1590" s="21">
        <f t="shared" si="380"/>
        <v>0</v>
      </c>
      <c r="P1590" s="21">
        <f t="shared" si="381"/>
        <v>0</v>
      </c>
      <c r="Q1590" s="21">
        <f t="shared" si="382"/>
        <v>0</v>
      </c>
      <c r="S1590" s="21">
        <f t="shared" si="387"/>
        <v>0</v>
      </c>
      <c r="T1590" s="19">
        <v>20</v>
      </c>
      <c r="U1590" s="19">
        <f t="shared" si="383"/>
        <v>-30</v>
      </c>
      <c r="V1590" s="22">
        <f t="shared" si="384"/>
        <v>-360</v>
      </c>
      <c r="W1590" s="23">
        <f t="shared" si="385"/>
        <v>-18</v>
      </c>
      <c r="X1590" s="21">
        <v>0</v>
      </c>
      <c r="Y1590" s="29">
        <f t="shared" si="391"/>
        <v>0</v>
      </c>
      <c r="Z1590" s="29">
        <v>0</v>
      </c>
      <c r="AA1590" s="29">
        <f t="shared" si="392"/>
        <v>0</v>
      </c>
      <c r="AC1590" s="5">
        <v>0</v>
      </c>
      <c r="AD1590" s="5">
        <v>0</v>
      </c>
      <c r="AE1590" s="5">
        <f t="shared" si="389"/>
        <v>0</v>
      </c>
    </row>
    <row r="1591" spans="1:31" ht="12.75" customHeight="1" x14ac:dyDescent="0.4">
      <c r="A1591" s="17" t="s">
        <v>3523</v>
      </c>
      <c r="B1591" s="17" t="s">
        <v>3524</v>
      </c>
      <c r="C1591" s="17" t="s">
        <v>3522</v>
      </c>
      <c r="D1591" s="18">
        <v>36708</v>
      </c>
      <c r="E1591" s="17" t="s">
        <v>118</v>
      </c>
      <c r="F1591" s="19">
        <v>50</v>
      </c>
      <c r="G1591" s="17">
        <v>27</v>
      </c>
      <c r="H1591" s="17">
        <v>10</v>
      </c>
      <c r="I1591" s="20">
        <f t="shared" si="379"/>
        <v>334</v>
      </c>
      <c r="J1591" s="21">
        <v>-1021.97</v>
      </c>
      <c r="K1591" s="18">
        <v>44804</v>
      </c>
      <c r="L1591" s="21">
        <v>-1021.97</v>
      </c>
      <c r="M1591" s="21">
        <v>0</v>
      </c>
      <c r="N1591" s="21">
        <v>0</v>
      </c>
      <c r="O1591" s="21">
        <f t="shared" si="380"/>
        <v>0</v>
      </c>
      <c r="P1591" s="21">
        <f t="shared" si="381"/>
        <v>0</v>
      </c>
      <c r="Q1591" s="21">
        <f t="shared" si="382"/>
        <v>0</v>
      </c>
      <c r="S1591" s="21">
        <f t="shared" si="387"/>
        <v>0</v>
      </c>
      <c r="T1591" s="19">
        <v>20</v>
      </c>
      <c r="U1591" s="19">
        <f t="shared" si="383"/>
        <v>-30</v>
      </c>
      <c r="V1591" s="22">
        <f t="shared" si="384"/>
        <v>-360</v>
      </c>
      <c r="W1591" s="23">
        <f t="shared" si="385"/>
        <v>-18</v>
      </c>
      <c r="X1591" s="21">
        <v>0</v>
      </c>
      <c r="Y1591" s="29">
        <f t="shared" si="391"/>
        <v>0</v>
      </c>
      <c r="Z1591" s="29">
        <v>0</v>
      </c>
      <c r="AA1591" s="29">
        <f t="shared" si="392"/>
        <v>0</v>
      </c>
      <c r="AC1591" s="5">
        <v>0</v>
      </c>
      <c r="AD1591" s="5">
        <v>0</v>
      </c>
      <c r="AE1591" s="5">
        <f t="shared" si="389"/>
        <v>0</v>
      </c>
    </row>
    <row r="1592" spans="1:31" ht="12.75" customHeight="1" x14ac:dyDescent="0.4">
      <c r="A1592" s="17" t="s">
        <v>3525</v>
      </c>
      <c r="B1592" s="17" t="s">
        <v>3526</v>
      </c>
      <c r="C1592" s="17" t="s">
        <v>2645</v>
      </c>
      <c r="D1592" s="18">
        <v>36923</v>
      </c>
      <c r="E1592" s="17" t="s">
        <v>118</v>
      </c>
      <c r="F1592" s="19">
        <v>50</v>
      </c>
      <c r="G1592" s="17">
        <v>28</v>
      </c>
      <c r="H1592" s="17">
        <v>5</v>
      </c>
      <c r="I1592" s="20">
        <f t="shared" si="379"/>
        <v>341</v>
      </c>
      <c r="J1592" s="21">
        <v>918.09</v>
      </c>
      <c r="K1592" s="18">
        <v>44804</v>
      </c>
      <c r="L1592" s="21">
        <v>396.27</v>
      </c>
      <c r="M1592" s="21">
        <v>521.82000000000005</v>
      </c>
      <c r="N1592" s="21">
        <v>12.24</v>
      </c>
      <c r="O1592" s="21">
        <f t="shared" si="380"/>
        <v>6.12</v>
      </c>
      <c r="P1592" s="21">
        <f t="shared" si="381"/>
        <v>18.36</v>
      </c>
      <c r="Q1592" s="21">
        <f t="shared" si="382"/>
        <v>515.70000000000005</v>
      </c>
      <c r="S1592" s="21">
        <f t="shared" si="387"/>
        <v>534.06000000000006</v>
      </c>
      <c r="T1592" s="19">
        <v>20</v>
      </c>
      <c r="U1592" s="19">
        <f t="shared" si="383"/>
        <v>-30</v>
      </c>
      <c r="V1592" s="22">
        <f t="shared" si="384"/>
        <v>-360</v>
      </c>
      <c r="W1592" s="23">
        <f t="shared" si="385"/>
        <v>-11</v>
      </c>
      <c r="X1592" s="21">
        <v>0</v>
      </c>
      <c r="Y1592" s="29">
        <f t="shared" si="391"/>
        <v>0</v>
      </c>
      <c r="Z1592" s="29">
        <v>0</v>
      </c>
      <c r="AA1592" s="29">
        <f t="shared" si="392"/>
        <v>-515.70000000000005</v>
      </c>
      <c r="AC1592" s="5">
        <v>0</v>
      </c>
      <c r="AD1592" s="5">
        <v>534.06000000000006</v>
      </c>
      <c r="AE1592" s="5">
        <f t="shared" si="389"/>
        <v>534.06000000000006</v>
      </c>
    </row>
    <row r="1593" spans="1:31" ht="12.75" customHeight="1" x14ac:dyDescent="0.4">
      <c r="A1593" s="17" t="s">
        <v>3527</v>
      </c>
      <c r="B1593" s="17" t="s">
        <v>3528</v>
      </c>
      <c r="C1593" s="17" t="s">
        <v>3529</v>
      </c>
      <c r="D1593" s="18">
        <v>36923</v>
      </c>
      <c r="E1593" s="17" t="s">
        <v>118</v>
      </c>
      <c r="F1593" s="19">
        <v>50</v>
      </c>
      <c r="G1593" s="17">
        <v>28</v>
      </c>
      <c r="H1593" s="17">
        <v>5</v>
      </c>
      <c r="I1593" s="20">
        <f t="shared" si="379"/>
        <v>341</v>
      </c>
      <c r="J1593" s="21">
        <v>17.48</v>
      </c>
      <c r="K1593" s="18">
        <v>44804</v>
      </c>
      <c r="L1593" s="21">
        <v>7.56</v>
      </c>
      <c r="M1593" s="21">
        <v>9.92</v>
      </c>
      <c r="N1593" s="21">
        <v>0.23</v>
      </c>
      <c r="O1593" s="21">
        <f t="shared" si="380"/>
        <v>0.115</v>
      </c>
      <c r="P1593" s="21">
        <f t="shared" si="381"/>
        <v>0.34500000000000003</v>
      </c>
      <c r="Q1593" s="21">
        <f t="shared" si="382"/>
        <v>9.8049999999999997</v>
      </c>
      <c r="S1593" s="21">
        <f t="shared" si="387"/>
        <v>10.15</v>
      </c>
      <c r="T1593" s="19">
        <v>20</v>
      </c>
      <c r="U1593" s="19">
        <f t="shared" si="383"/>
        <v>-30</v>
      </c>
      <c r="V1593" s="22">
        <f t="shared" si="384"/>
        <v>-360</v>
      </c>
      <c r="W1593" s="23">
        <f t="shared" si="385"/>
        <v>-11</v>
      </c>
      <c r="X1593" s="21">
        <v>0</v>
      </c>
      <c r="Y1593" s="29">
        <f t="shared" si="391"/>
        <v>0</v>
      </c>
      <c r="Z1593" s="29">
        <v>0</v>
      </c>
      <c r="AA1593" s="29">
        <f t="shared" si="392"/>
        <v>-9.8049999999999997</v>
      </c>
      <c r="AC1593" s="5">
        <v>0</v>
      </c>
      <c r="AD1593" s="5">
        <v>10.15</v>
      </c>
      <c r="AE1593" s="5">
        <f t="shared" si="389"/>
        <v>10.15</v>
      </c>
    </row>
    <row r="1594" spans="1:31" ht="12.75" customHeight="1" x14ac:dyDescent="0.4">
      <c r="A1594" s="17" t="s">
        <v>3530</v>
      </c>
      <c r="B1594" s="17" t="s">
        <v>3531</v>
      </c>
      <c r="C1594" s="17" t="s">
        <v>2645</v>
      </c>
      <c r="D1594" s="18">
        <v>36982</v>
      </c>
      <c r="E1594" s="17" t="s">
        <v>118</v>
      </c>
      <c r="F1594" s="19">
        <v>50</v>
      </c>
      <c r="G1594" s="17">
        <v>28</v>
      </c>
      <c r="H1594" s="17">
        <v>7</v>
      </c>
      <c r="I1594" s="20">
        <f t="shared" si="379"/>
        <v>343</v>
      </c>
      <c r="J1594" s="21">
        <v>322.52</v>
      </c>
      <c r="K1594" s="18">
        <v>44804</v>
      </c>
      <c r="L1594" s="21">
        <v>138.15</v>
      </c>
      <c r="M1594" s="21">
        <v>184.37</v>
      </c>
      <c r="N1594" s="21">
        <v>4.3</v>
      </c>
      <c r="O1594" s="21">
        <f t="shared" si="380"/>
        <v>2.15</v>
      </c>
      <c r="P1594" s="21">
        <f t="shared" si="381"/>
        <v>6.4499999999999993</v>
      </c>
      <c r="Q1594" s="21">
        <f t="shared" si="382"/>
        <v>182.22</v>
      </c>
      <c r="S1594" s="21">
        <f t="shared" si="387"/>
        <v>188.67000000000002</v>
      </c>
      <c r="T1594" s="19">
        <v>20</v>
      </c>
      <c r="U1594" s="19">
        <f t="shared" si="383"/>
        <v>-30</v>
      </c>
      <c r="V1594" s="22">
        <f t="shared" si="384"/>
        <v>-360</v>
      </c>
      <c r="W1594" s="23">
        <f t="shared" si="385"/>
        <v>-9</v>
      </c>
      <c r="X1594" s="21">
        <v>0</v>
      </c>
      <c r="Y1594" s="29">
        <f t="shared" si="391"/>
        <v>0</v>
      </c>
      <c r="Z1594" s="29">
        <v>0</v>
      </c>
      <c r="AA1594" s="29">
        <f t="shared" si="392"/>
        <v>-182.22</v>
      </c>
      <c r="AC1594" s="5">
        <v>0</v>
      </c>
      <c r="AD1594" s="5">
        <v>188.67</v>
      </c>
      <c r="AE1594" s="5">
        <f t="shared" si="389"/>
        <v>188.67</v>
      </c>
    </row>
    <row r="1595" spans="1:31" ht="12.75" customHeight="1" x14ac:dyDescent="0.4">
      <c r="A1595" s="17" t="s">
        <v>3532</v>
      </c>
      <c r="B1595" s="17" t="s">
        <v>3533</v>
      </c>
      <c r="C1595" s="17" t="s">
        <v>2645</v>
      </c>
      <c r="D1595" s="18">
        <v>37012</v>
      </c>
      <c r="E1595" s="17" t="s">
        <v>118</v>
      </c>
      <c r="F1595" s="19">
        <v>50</v>
      </c>
      <c r="G1595" s="17">
        <v>28</v>
      </c>
      <c r="H1595" s="17">
        <v>8</v>
      </c>
      <c r="I1595" s="20">
        <f t="shared" si="379"/>
        <v>344</v>
      </c>
      <c r="J1595" s="21">
        <v>199.29</v>
      </c>
      <c r="K1595" s="18">
        <v>44804</v>
      </c>
      <c r="L1595" s="21">
        <v>85.12</v>
      </c>
      <c r="M1595" s="21">
        <v>114.17</v>
      </c>
      <c r="N1595" s="21">
        <v>2.66</v>
      </c>
      <c r="O1595" s="21">
        <f t="shared" si="380"/>
        <v>1.33</v>
      </c>
      <c r="P1595" s="21">
        <f t="shared" si="381"/>
        <v>3.99</v>
      </c>
      <c r="Q1595" s="21">
        <f t="shared" si="382"/>
        <v>112.84</v>
      </c>
      <c r="S1595" s="21">
        <f t="shared" si="387"/>
        <v>116.83</v>
      </c>
      <c r="T1595" s="19">
        <v>20</v>
      </c>
      <c r="U1595" s="19">
        <f t="shared" si="383"/>
        <v>-30</v>
      </c>
      <c r="V1595" s="22">
        <f t="shared" si="384"/>
        <v>-360</v>
      </c>
      <c r="W1595" s="23">
        <f t="shared" si="385"/>
        <v>-8</v>
      </c>
      <c r="X1595" s="21">
        <v>0</v>
      </c>
      <c r="Y1595" s="29">
        <f t="shared" si="391"/>
        <v>0</v>
      </c>
      <c r="Z1595" s="29">
        <v>0</v>
      </c>
      <c r="AA1595" s="29">
        <f t="shared" si="392"/>
        <v>-112.84</v>
      </c>
      <c r="AC1595" s="5">
        <v>0</v>
      </c>
      <c r="AD1595" s="5">
        <v>116.83</v>
      </c>
      <c r="AE1595" s="5">
        <f t="shared" si="389"/>
        <v>116.83</v>
      </c>
    </row>
    <row r="1596" spans="1:31" ht="12.75" customHeight="1" x14ac:dyDescent="0.4">
      <c r="A1596" s="17" t="s">
        <v>3534</v>
      </c>
      <c r="B1596" s="17" t="s">
        <v>3535</v>
      </c>
      <c r="C1596" s="17" t="s">
        <v>2645</v>
      </c>
      <c r="D1596" s="18">
        <v>37043</v>
      </c>
      <c r="E1596" s="17" t="s">
        <v>118</v>
      </c>
      <c r="F1596" s="19">
        <v>50</v>
      </c>
      <c r="G1596" s="17">
        <v>28</v>
      </c>
      <c r="H1596" s="17">
        <v>9</v>
      </c>
      <c r="I1596" s="20">
        <f t="shared" si="379"/>
        <v>345</v>
      </c>
      <c r="J1596" s="21">
        <v>704.95</v>
      </c>
      <c r="K1596" s="18">
        <v>44804</v>
      </c>
      <c r="L1596" s="21">
        <v>299.64</v>
      </c>
      <c r="M1596" s="21">
        <v>405.31</v>
      </c>
      <c r="N1596" s="21">
        <v>9.4</v>
      </c>
      <c r="O1596" s="21">
        <f t="shared" si="380"/>
        <v>4.7</v>
      </c>
      <c r="P1596" s="21">
        <f t="shared" si="381"/>
        <v>14.100000000000001</v>
      </c>
      <c r="Q1596" s="21">
        <f t="shared" si="382"/>
        <v>400.61</v>
      </c>
      <c r="S1596" s="21">
        <f t="shared" si="387"/>
        <v>414.71</v>
      </c>
      <c r="T1596" s="19">
        <v>20</v>
      </c>
      <c r="U1596" s="19">
        <f t="shared" si="383"/>
        <v>-30</v>
      </c>
      <c r="V1596" s="22">
        <f t="shared" si="384"/>
        <v>-360</v>
      </c>
      <c r="W1596" s="23">
        <f t="shared" si="385"/>
        <v>-7</v>
      </c>
      <c r="X1596" s="21">
        <v>0</v>
      </c>
      <c r="Y1596" s="29">
        <f t="shared" si="391"/>
        <v>0</v>
      </c>
      <c r="Z1596" s="29">
        <v>0</v>
      </c>
      <c r="AA1596" s="29">
        <f t="shared" si="392"/>
        <v>-400.61</v>
      </c>
      <c r="AC1596" s="5">
        <v>0</v>
      </c>
      <c r="AD1596" s="5">
        <v>414.71000000000004</v>
      </c>
      <c r="AE1596" s="5">
        <f t="shared" si="389"/>
        <v>414.71000000000004</v>
      </c>
    </row>
    <row r="1597" spans="1:31" ht="12.75" customHeight="1" x14ac:dyDescent="0.4">
      <c r="A1597" s="17" t="s">
        <v>3536</v>
      </c>
      <c r="B1597" s="17" t="s">
        <v>3537</v>
      </c>
      <c r="C1597" s="17" t="s">
        <v>2645</v>
      </c>
      <c r="D1597" s="18">
        <v>37073</v>
      </c>
      <c r="E1597" s="17" t="s">
        <v>118</v>
      </c>
      <c r="F1597" s="19">
        <v>50</v>
      </c>
      <c r="G1597" s="17">
        <v>28</v>
      </c>
      <c r="H1597" s="17">
        <v>10</v>
      </c>
      <c r="I1597" s="20">
        <f t="shared" si="379"/>
        <v>346</v>
      </c>
      <c r="J1597" s="21">
        <v>488.76</v>
      </c>
      <c r="K1597" s="18">
        <v>44804</v>
      </c>
      <c r="L1597" s="21">
        <v>207.02</v>
      </c>
      <c r="M1597" s="21">
        <v>281.74</v>
      </c>
      <c r="N1597" s="21">
        <v>6.52</v>
      </c>
      <c r="O1597" s="21">
        <f t="shared" si="380"/>
        <v>3.26</v>
      </c>
      <c r="P1597" s="21">
        <f t="shared" si="381"/>
        <v>9.7799999999999994</v>
      </c>
      <c r="Q1597" s="21">
        <f t="shared" si="382"/>
        <v>278.48</v>
      </c>
      <c r="S1597" s="21">
        <f t="shared" si="387"/>
        <v>288.26</v>
      </c>
      <c r="T1597" s="19">
        <v>20</v>
      </c>
      <c r="U1597" s="19">
        <f t="shared" si="383"/>
        <v>-30</v>
      </c>
      <c r="V1597" s="22">
        <f t="shared" si="384"/>
        <v>-360</v>
      </c>
      <c r="W1597" s="23">
        <f t="shared" si="385"/>
        <v>-6</v>
      </c>
      <c r="X1597" s="21">
        <v>0</v>
      </c>
      <c r="Y1597" s="29">
        <f t="shared" si="391"/>
        <v>0</v>
      </c>
      <c r="Z1597" s="29">
        <v>0</v>
      </c>
      <c r="AA1597" s="29">
        <f t="shared" si="392"/>
        <v>-278.48</v>
      </c>
      <c r="AC1597" s="5">
        <v>0</v>
      </c>
      <c r="AD1597" s="5">
        <v>288.26</v>
      </c>
      <c r="AE1597" s="5">
        <f t="shared" si="389"/>
        <v>288.26</v>
      </c>
    </row>
    <row r="1598" spans="1:31" ht="12.75" customHeight="1" x14ac:dyDescent="0.4">
      <c r="A1598" s="17" t="s">
        <v>3538</v>
      </c>
      <c r="B1598" s="17" t="s">
        <v>3539</v>
      </c>
      <c r="C1598" s="17" t="s">
        <v>2645</v>
      </c>
      <c r="D1598" s="18">
        <v>37104</v>
      </c>
      <c r="E1598" s="17" t="s">
        <v>118</v>
      </c>
      <c r="F1598" s="19">
        <v>50</v>
      </c>
      <c r="G1598" s="17">
        <v>28</v>
      </c>
      <c r="H1598" s="17">
        <v>11</v>
      </c>
      <c r="I1598" s="20">
        <f t="shared" si="379"/>
        <v>347</v>
      </c>
      <c r="J1598" s="21">
        <v>1068.3699999999999</v>
      </c>
      <c r="K1598" s="18">
        <v>44804</v>
      </c>
      <c r="L1598" s="21">
        <v>450.54</v>
      </c>
      <c r="M1598" s="21">
        <v>617.83000000000004</v>
      </c>
      <c r="N1598" s="21">
        <v>14.24</v>
      </c>
      <c r="O1598" s="21">
        <f t="shared" si="380"/>
        <v>7.12</v>
      </c>
      <c r="P1598" s="21">
        <f t="shared" si="381"/>
        <v>21.36</v>
      </c>
      <c r="Q1598" s="21">
        <f t="shared" si="382"/>
        <v>610.71</v>
      </c>
      <c r="S1598" s="21">
        <f t="shared" si="387"/>
        <v>632.07000000000005</v>
      </c>
      <c r="T1598" s="19">
        <v>20</v>
      </c>
      <c r="U1598" s="19">
        <f t="shared" si="383"/>
        <v>-30</v>
      </c>
      <c r="V1598" s="22">
        <f t="shared" si="384"/>
        <v>-360</v>
      </c>
      <c r="W1598" s="23">
        <f t="shared" si="385"/>
        <v>-5</v>
      </c>
      <c r="X1598" s="21">
        <v>0</v>
      </c>
      <c r="Y1598" s="29">
        <f t="shared" si="391"/>
        <v>0</v>
      </c>
      <c r="Z1598" s="29">
        <v>0</v>
      </c>
      <c r="AA1598" s="29">
        <f t="shared" si="392"/>
        <v>-610.71</v>
      </c>
      <c r="AC1598" s="5">
        <v>0</v>
      </c>
      <c r="AD1598" s="5">
        <v>632.07000000000005</v>
      </c>
      <c r="AE1598" s="5">
        <f t="shared" si="389"/>
        <v>632.07000000000005</v>
      </c>
    </row>
    <row r="1599" spans="1:31" ht="12.75" customHeight="1" x14ac:dyDescent="0.4">
      <c r="A1599" s="17" t="s">
        <v>3540</v>
      </c>
      <c r="B1599" s="17" t="s">
        <v>3541</v>
      </c>
      <c r="C1599" s="17" t="s">
        <v>2942</v>
      </c>
      <c r="D1599" s="18">
        <v>37104</v>
      </c>
      <c r="E1599" s="17" t="s">
        <v>118</v>
      </c>
      <c r="F1599" s="19">
        <v>50</v>
      </c>
      <c r="G1599" s="17">
        <v>28</v>
      </c>
      <c r="H1599" s="17">
        <v>11</v>
      </c>
      <c r="I1599" s="20">
        <f t="shared" si="379"/>
        <v>347</v>
      </c>
      <c r="J1599" s="21">
        <v>148.44999999999999</v>
      </c>
      <c r="K1599" s="18">
        <v>44804</v>
      </c>
      <c r="L1599" s="21">
        <v>62.63</v>
      </c>
      <c r="M1599" s="21">
        <v>85.82</v>
      </c>
      <c r="N1599" s="21">
        <v>1.98</v>
      </c>
      <c r="O1599" s="21">
        <f t="shared" si="380"/>
        <v>0.99</v>
      </c>
      <c r="P1599" s="21">
        <f t="shared" si="381"/>
        <v>2.9699999999999998</v>
      </c>
      <c r="Q1599" s="21">
        <f t="shared" si="382"/>
        <v>84.83</v>
      </c>
      <c r="S1599" s="21">
        <f t="shared" si="387"/>
        <v>87.8</v>
      </c>
      <c r="T1599" s="19">
        <v>20</v>
      </c>
      <c r="U1599" s="19">
        <f t="shared" si="383"/>
        <v>-30</v>
      </c>
      <c r="V1599" s="22">
        <f t="shared" si="384"/>
        <v>-360</v>
      </c>
      <c r="W1599" s="23">
        <f t="shared" si="385"/>
        <v>-5</v>
      </c>
      <c r="X1599" s="21">
        <v>0</v>
      </c>
      <c r="Y1599" s="29">
        <f t="shared" si="391"/>
        <v>0</v>
      </c>
      <c r="Z1599" s="29">
        <v>0</v>
      </c>
      <c r="AA1599" s="29">
        <f t="shared" si="392"/>
        <v>-84.83</v>
      </c>
      <c r="AC1599" s="5">
        <v>0</v>
      </c>
      <c r="AD1599" s="5">
        <v>87.8</v>
      </c>
      <c r="AE1599" s="5">
        <f t="shared" si="389"/>
        <v>87.8</v>
      </c>
    </row>
    <row r="1600" spans="1:31" ht="12.75" customHeight="1" x14ac:dyDescent="0.4">
      <c r="A1600" s="17" t="s">
        <v>3542</v>
      </c>
      <c r="B1600" s="17" t="s">
        <v>3543</v>
      </c>
      <c r="C1600" s="17" t="s">
        <v>2645</v>
      </c>
      <c r="D1600" s="18">
        <v>37135</v>
      </c>
      <c r="E1600" s="17" t="s">
        <v>118</v>
      </c>
      <c r="F1600" s="19">
        <v>50</v>
      </c>
      <c r="G1600" s="17">
        <v>29</v>
      </c>
      <c r="H1600" s="17">
        <v>0</v>
      </c>
      <c r="I1600" s="20">
        <f t="shared" si="379"/>
        <v>348</v>
      </c>
      <c r="J1600" s="21">
        <v>733.11</v>
      </c>
      <c r="K1600" s="18">
        <v>44804</v>
      </c>
      <c r="L1600" s="21">
        <v>307.86</v>
      </c>
      <c r="M1600" s="21">
        <v>425.25</v>
      </c>
      <c r="N1600" s="21">
        <v>9.77</v>
      </c>
      <c r="O1600" s="21">
        <f t="shared" si="380"/>
        <v>4.8849999999999998</v>
      </c>
      <c r="P1600" s="21">
        <f t="shared" si="381"/>
        <v>14.654999999999999</v>
      </c>
      <c r="Q1600" s="21">
        <f t="shared" si="382"/>
        <v>420.36500000000001</v>
      </c>
      <c r="S1600" s="21">
        <f t="shared" si="387"/>
        <v>435.02</v>
      </c>
      <c r="T1600" s="19">
        <v>20</v>
      </c>
      <c r="U1600" s="19">
        <f t="shared" si="383"/>
        <v>-30</v>
      </c>
      <c r="V1600" s="22">
        <f t="shared" si="384"/>
        <v>-360</v>
      </c>
      <c r="W1600" s="23">
        <f t="shared" si="385"/>
        <v>-4</v>
      </c>
      <c r="X1600" s="21">
        <v>0</v>
      </c>
      <c r="Y1600" s="29">
        <f t="shared" si="391"/>
        <v>0</v>
      </c>
      <c r="Z1600" s="29">
        <v>0</v>
      </c>
      <c r="AA1600" s="29">
        <f t="shared" si="392"/>
        <v>-420.36500000000001</v>
      </c>
      <c r="AC1600" s="5">
        <v>0</v>
      </c>
      <c r="AD1600" s="5">
        <v>435.02</v>
      </c>
      <c r="AE1600" s="5">
        <f t="shared" si="389"/>
        <v>435.02</v>
      </c>
    </row>
    <row r="1601" spans="1:31" ht="12.75" customHeight="1" x14ac:dyDescent="0.4">
      <c r="A1601" s="17" t="s">
        <v>3544</v>
      </c>
      <c r="B1601" s="17" t="s">
        <v>3545</v>
      </c>
      <c r="C1601" s="17" t="s">
        <v>3546</v>
      </c>
      <c r="D1601" s="18">
        <v>37135</v>
      </c>
      <c r="E1601" s="17" t="s">
        <v>118</v>
      </c>
      <c r="F1601" s="19">
        <v>50</v>
      </c>
      <c r="G1601" s="17">
        <v>29</v>
      </c>
      <c r="H1601" s="17">
        <v>0</v>
      </c>
      <c r="I1601" s="20">
        <f t="shared" si="379"/>
        <v>348</v>
      </c>
      <c r="J1601" s="21">
        <v>30.63</v>
      </c>
      <c r="K1601" s="18">
        <v>44804</v>
      </c>
      <c r="L1601" s="21">
        <v>12.81</v>
      </c>
      <c r="M1601" s="21">
        <v>17.82</v>
      </c>
      <c r="N1601" s="21">
        <v>0.4</v>
      </c>
      <c r="O1601" s="21">
        <f t="shared" si="380"/>
        <v>0.2</v>
      </c>
      <c r="P1601" s="21">
        <f t="shared" si="381"/>
        <v>0.60000000000000009</v>
      </c>
      <c r="Q1601" s="21">
        <f t="shared" si="382"/>
        <v>17.62</v>
      </c>
      <c r="S1601" s="21">
        <f t="shared" si="387"/>
        <v>18.22</v>
      </c>
      <c r="T1601" s="19">
        <v>20</v>
      </c>
      <c r="U1601" s="19">
        <f t="shared" si="383"/>
        <v>-30</v>
      </c>
      <c r="V1601" s="22">
        <f t="shared" si="384"/>
        <v>-360</v>
      </c>
      <c r="W1601" s="23">
        <f t="shared" si="385"/>
        <v>-4</v>
      </c>
      <c r="X1601" s="21">
        <v>0</v>
      </c>
      <c r="Y1601" s="29">
        <f t="shared" si="391"/>
        <v>0</v>
      </c>
      <c r="Z1601" s="29">
        <v>0</v>
      </c>
      <c r="AA1601" s="29">
        <f t="shared" si="392"/>
        <v>-17.62</v>
      </c>
      <c r="AC1601" s="5">
        <v>0</v>
      </c>
      <c r="AD1601" s="5">
        <v>18.220000000000002</v>
      </c>
      <c r="AE1601" s="5">
        <f t="shared" si="389"/>
        <v>18.220000000000002</v>
      </c>
    </row>
    <row r="1602" spans="1:31" ht="12.75" customHeight="1" x14ac:dyDescent="0.4">
      <c r="A1602" s="17" t="s">
        <v>3547</v>
      </c>
      <c r="B1602" s="17" t="s">
        <v>3548</v>
      </c>
      <c r="C1602" s="17" t="s">
        <v>2645</v>
      </c>
      <c r="D1602" s="18">
        <v>37165</v>
      </c>
      <c r="E1602" s="17" t="s">
        <v>118</v>
      </c>
      <c r="F1602" s="19">
        <v>50</v>
      </c>
      <c r="G1602" s="17">
        <v>29</v>
      </c>
      <c r="H1602" s="17">
        <v>1</v>
      </c>
      <c r="I1602" s="20">
        <f t="shared" si="379"/>
        <v>349</v>
      </c>
      <c r="J1602" s="21">
        <v>428.29</v>
      </c>
      <c r="K1602" s="18">
        <v>44804</v>
      </c>
      <c r="L1602" s="21">
        <v>179.25</v>
      </c>
      <c r="M1602" s="21">
        <v>249.04</v>
      </c>
      <c r="N1602" s="21">
        <v>5.71</v>
      </c>
      <c r="O1602" s="21">
        <f t="shared" si="380"/>
        <v>2.855</v>
      </c>
      <c r="P1602" s="21">
        <f t="shared" si="381"/>
        <v>8.5649999999999995</v>
      </c>
      <c r="Q1602" s="21">
        <f t="shared" si="382"/>
        <v>246.185</v>
      </c>
      <c r="S1602" s="21">
        <f t="shared" si="387"/>
        <v>254.75</v>
      </c>
      <c r="T1602" s="19">
        <v>20</v>
      </c>
      <c r="U1602" s="19">
        <f t="shared" si="383"/>
        <v>-30</v>
      </c>
      <c r="V1602" s="22">
        <f t="shared" si="384"/>
        <v>-360</v>
      </c>
      <c r="W1602" s="23">
        <f t="shared" si="385"/>
        <v>-3</v>
      </c>
      <c r="X1602" s="21">
        <v>0</v>
      </c>
      <c r="Y1602" s="29">
        <f t="shared" si="391"/>
        <v>0</v>
      </c>
      <c r="Z1602" s="29">
        <v>0</v>
      </c>
      <c r="AA1602" s="29">
        <f t="shared" si="392"/>
        <v>-246.185</v>
      </c>
      <c r="AC1602" s="5">
        <v>0</v>
      </c>
      <c r="AD1602" s="5">
        <v>254.75</v>
      </c>
      <c r="AE1602" s="5">
        <f t="shared" si="389"/>
        <v>254.75</v>
      </c>
    </row>
    <row r="1603" spans="1:31" ht="12.75" customHeight="1" x14ac:dyDescent="0.4">
      <c r="A1603" s="17" t="s">
        <v>3549</v>
      </c>
      <c r="B1603" s="17" t="s">
        <v>3550</v>
      </c>
      <c r="C1603" s="17" t="s">
        <v>2942</v>
      </c>
      <c r="D1603" s="18">
        <v>37165</v>
      </c>
      <c r="E1603" s="17" t="s">
        <v>118</v>
      </c>
      <c r="F1603" s="19">
        <v>50</v>
      </c>
      <c r="G1603" s="17">
        <v>29</v>
      </c>
      <c r="H1603" s="17">
        <v>1</v>
      </c>
      <c r="I1603" s="20">
        <f t="shared" si="379"/>
        <v>349</v>
      </c>
      <c r="J1603" s="21">
        <v>130.07</v>
      </c>
      <c r="K1603" s="18">
        <v>44804</v>
      </c>
      <c r="L1603" s="21">
        <v>54.39</v>
      </c>
      <c r="M1603" s="21">
        <v>75.680000000000007</v>
      </c>
      <c r="N1603" s="21">
        <v>1.73</v>
      </c>
      <c r="O1603" s="21">
        <f t="shared" si="380"/>
        <v>0.86499999999999999</v>
      </c>
      <c r="P1603" s="21">
        <f t="shared" si="381"/>
        <v>2.5949999999999998</v>
      </c>
      <c r="Q1603" s="21">
        <f t="shared" si="382"/>
        <v>74.815000000000012</v>
      </c>
      <c r="S1603" s="21">
        <f t="shared" si="387"/>
        <v>77.410000000000011</v>
      </c>
      <c r="T1603" s="19">
        <v>20</v>
      </c>
      <c r="U1603" s="19">
        <f t="shared" si="383"/>
        <v>-30</v>
      </c>
      <c r="V1603" s="22">
        <f t="shared" si="384"/>
        <v>-360</v>
      </c>
      <c r="W1603" s="23">
        <f t="shared" si="385"/>
        <v>-3</v>
      </c>
      <c r="X1603" s="21">
        <v>0</v>
      </c>
      <c r="Y1603" s="29">
        <f t="shared" si="391"/>
        <v>0</v>
      </c>
      <c r="Z1603" s="29">
        <v>0</v>
      </c>
      <c r="AA1603" s="29">
        <f t="shared" si="392"/>
        <v>-74.815000000000012</v>
      </c>
      <c r="AC1603" s="5">
        <v>0</v>
      </c>
      <c r="AD1603" s="5">
        <v>77.410000000000011</v>
      </c>
      <c r="AE1603" s="5">
        <f t="shared" si="389"/>
        <v>77.410000000000011</v>
      </c>
    </row>
    <row r="1604" spans="1:31" ht="12.75" customHeight="1" x14ac:dyDescent="0.4">
      <c r="A1604" s="17" t="s">
        <v>3551</v>
      </c>
      <c r="B1604" s="17" t="s">
        <v>3552</v>
      </c>
      <c r="C1604" s="17" t="s">
        <v>2645</v>
      </c>
      <c r="D1604" s="18">
        <v>37196</v>
      </c>
      <c r="E1604" s="17" t="s">
        <v>118</v>
      </c>
      <c r="F1604" s="19">
        <v>50</v>
      </c>
      <c r="G1604" s="17">
        <v>29</v>
      </c>
      <c r="H1604" s="17">
        <v>2</v>
      </c>
      <c r="I1604" s="20">
        <f t="shared" si="379"/>
        <v>350</v>
      </c>
      <c r="J1604" s="21">
        <v>432.46</v>
      </c>
      <c r="K1604" s="18">
        <v>44804</v>
      </c>
      <c r="L1604" s="21">
        <v>180.2</v>
      </c>
      <c r="M1604" s="21">
        <v>252.26</v>
      </c>
      <c r="N1604" s="21">
        <v>5.76</v>
      </c>
      <c r="O1604" s="21">
        <f t="shared" si="380"/>
        <v>2.88</v>
      </c>
      <c r="P1604" s="21">
        <f t="shared" si="381"/>
        <v>8.64</v>
      </c>
      <c r="Q1604" s="21">
        <f t="shared" si="382"/>
        <v>249.38</v>
      </c>
      <c r="S1604" s="21">
        <f t="shared" si="387"/>
        <v>258.02</v>
      </c>
      <c r="T1604" s="19">
        <v>20</v>
      </c>
      <c r="U1604" s="19">
        <f t="shared" si="383"/>
        <v>-30</v>
      </c>
      <c r="V1604" s="22">
        <f t="shared" si="384"/>
        <v>-360</v>
      </c>
      <c r="W1604" s="23">
        <f t="shared" si="385"/>
        <v>-2</v>
      </c>
      <c r="X1604" s="21">
        <v>0</v>
      </c>
      <c r="Y1604" s="29">
        <f t="shared" si="391"/>
        <v>0</v>
      </c>
      <c r="Z1604" s="29">
        <v>0</v>
      </c>
      <c r="AA1604" s="29">
        <f t="shared" si="392"/>
        <v>-249.38</v>
      </c>
      <c r="AC1604" s="5">
        <v>0</v>
      </c>
      <c r="AD1604" s="5">
        <v>258.02</v>
      </c>
      <c r="AE1604" s="5">
        <f t="shared" si="389"/>
        <v>258.02</v>
      </c>
    </row>
    <row r="1605" spans="1:31" ht="12.75" customHeight="1" x14ac:dyDescent="0.4">
      <c r="A1605" s="17" t="s">
        <v>3553</v>
      </c>
      <c r="B1605" s="17" t="s">
        <v>3554</v>
      </c>
      <c r="C1605" s="17" t="s">
        <v>2942</v>
      </c>
      <c r="D1605" s="18">
        <v>37196</v>
      </c>
      <c r="E1605" s="17" t="s">
        <v>118</v>
      </c>
      <c r="F1605" s="19">
        <v>50</v>
      </c>
      <c r="G1605" s="17">
        <v>29</v>
      </c>
      <c r="H1605" s="17">
        <v>2</v>
      </c>
      <c r="I1605" s="20">
        <f t="shared" ref="I1605:I1663" si="393">(G1605*12)+H1605</f>
        <v>350</v>
      </c>
      <c r="J1605" s="21">
        <v>117.33</v>
      </c>
      <c r="K1605" s="18">
        <v>44804</v>
      </c>
      <c r="L1605" s="21">
        <v>48.96</v>
      </c>
      <c r="M1605" s="21">
        <v>68.37</v>
      </c>
      <c r="N1605" s="21">
        <v>1.56</v>
      </c>
      <c r="O1605" s="21">
        <f t="shared" ref="O1605:O1663" si="394">+N1605/8*4</f>
        <v>0.78</v>
      </c>
      <c r="P1605" s="21">
        <f t="shared" ref="P1605:P1663" si="395">+N1605+O1605</f>
        <v>2.34</v>
      </c>
      <c r="Q1605" s="21">
        <f t="shared" ref="Q1605:Q1663" si="396">+M1605-O1605</f>
        <v>67.59</v>
      </c>
      <c r="S1605" s="21">
        <f t="shared" si="387"/>
        <v>69.930000000000007</v>
      </c>
      <c r="T1605" s="19">
        <v>20</v>
      </c>
      <c r="U1605" s="19">
        <f t="shared" ref="U1605:U1663" si="397">+T1605-F1605</f>
        <v>-30</v>
      </c>
      <c r="V1605" s="22">
        <f t="shared" ref="V1605:V1663" si="398">+U1605*12</f>
        <v>-360</v>
      </c>
      <c r="W1605" s="23">
        <f t="shared" ref="W1605:W1663" si="399">+I1605+8+V1605</f>
        <v>-2</v>
      </c>
      <c r="X1605" s="21">
        <v>0</v>
      </c>
      <c r="Y1605" s="29">
        <f t="shared" si="391"/>
        <v>0</v>
      </c>
      <c r="Z1605" s="29">
        <v>0</v>
      </c>
      <c r="AA1605" s="29">
        <f t="shared" si="392"/>
        <v>-67.59</v>
      </c>
      <c r="AC1605" s="5">
        <v>0</v>
      </c>
      <c r="AD1605" s="5">
        <v>69.930000000000007</v>
      </c>
      <c r="AE1605" s="5">
        <f t="shared" si="389"/>
        <v>69.930000000000007</v>
      </c>
    </row>
    <row r="1606" spans="1:31" ht="12.75" customHeight="1" x14ac:dyDescent="0.4">
      <c r="A1606" s="17" t="s">
        <v>3555</v>
      </c>
      <c r="B1606" s="17" t="s">
        <v>3556</v>
      </c>
      <c r="C1606" s="17" t="s">
        <v>2645</v>
      </c>
      <c r="D1606" s="18">
        <v>37226</v>
      </c>
      <c r="E1606" s="17" t="s">
        <v>118</v>
      </c>
      <c r="F1606" s="19">
        <v>50</v>
      </c>
      <c r="G1606" s="17">
        <v>29</v>
      </c>
      <c r="H1606" s="17">
        <v>3</v>
      </c>
      <c r="I1606" s="20">
        <f t="shared" si="393"/>
        <v>351</v>
      </c>
      <c r="J1606" s="21">
        <v>557.22</v>
      </c>
      <c r="K1606" s="18">
        <v>44804</v>
      </c>
      <c r="L1606" s="21">
        <v>231.37</v>
      </c>
      <c r="M1606" s="21">
        <v>325.85000000000002</v>
      </c>
      <c r="N1606" s="21">
        <v>7.43</v>
      </c>
      <c r="O1606" s="21">
        <f t="shared" si="394"/>
        <v>3.7149999999999999</v>
      </c>
      <c r="P1606" s="21">
        <f t="shared" si="395"/>
        <v>11.145</v>
      </c>
      <c r="Q1606" s="21">
        <f t="shared" si="396"/>
        <v>322.13500000000005</v>
      </c>
      <c r="S1606" s="21">
        <f t="shared" ref="S1606:S1663" si="400">+M1606+N1606</f>
        <v>333.28000000000003</v>
      </c>
      <c r="T1606" s="19">
        <v>20</v>
      </c>
      <c r="U1606" s="19">
        <f t="shared" si="397"/>
        <v>-30</v>
      </c>
      <c r="V1606" s="22">
        <f t="shared" si="398"/>
        <v>-360</v>
      </c>
      <c r="W1606" s="23">
        <f t="shared" si="399"/>
        <v>-1</v>
      </c>
      <c r="X1606" s="21">
        <v>0</v>
      </c>
      <c r="Y1606" s="29">
        <f t="shared" si="391"/>
        <v>0</v>
      </c>
      <c r="Z1606" s="29">
        <v>0</v>
      </c>
      <c r="AA1606" s="29">
        <f t="shared" si="392"/>
        <v>-322.13500000000005</v>
      </c>
      <c r="AC1606" s="5">
        <v>0</v>
      </c>
      <c r="AD1606" s="5">
        <v>333.28000000000003</v>
      </c>
      <c r="AE1606" s="5">
        <f t="shared" ref="AE1606:AE1663" si="401">+AC1606+AD1606</f>
        <v>333.28000000000003</v>
      </c>
    </row>
    <row r="1607" spans="1:31" ht="12.75" customHeight="1" x14ac:dyDescent="0.4">
      <c r="A1607" s="17" t="s">
        <v>3557</v>
      </c>
      <c r="B1607" s="17" t="s">
        <v>3558</v>
      </c>
      <c r="C1607" s="17" t="s">
        <v>2645</v>
      </c>
      <c r="D1607" s="18">
        <v>37257</v>
      </c>
      <c r="E1607" s="17" t="s">
        <v>118</v>
      </c>
      <c r="F1607" s="19">
        <v>50</v>
      </c>
      <c r="G1607" s="17">
        <v>29</v>
      </c>
      <c r="H1607" s="17">
        <v>4</v>
      </c>
      <c r="I1607" s="20">
        <f t="shared" si="393"/>
        <v>352</v>
      </c>
      <c r="J1607" s="21">
        <v>104.29</v>
      </c>
      <c r="K1607" s="18">
        <v>44804</v>
      </c>
      <c r="L1607" s="21">
        <v>43.19</v>
      </c>
      <c r="M1607" s="21">
        <v>61.1</v>
      </c>
      <c r="N1607" s="21">
        <v>1.39</v>
      </c>
      <c r="O1607" s="21">
        <f t="shared" si="394"/>
        <v>0.69499999999999995</v>
      </c>
      <c r="P1607" s="21">
        <f t="shared" si="395"/>
        <v>2.085</v>
      </c>
      <c r="Q1607" s="21">
        <f t="shared" si="396"/>
        <v>60.405000000000001</v>
      </c>
      <c r="S1607" s="21">
        <f t="shared" si="400"/>
        <v>62.49</v>
      </c>
      <c r="T1607" s="19">
        <v>20</v>
      </c>
      <c r="U1607" s="19">
        <f t="shared" si="397"/>
        <v>-30</v>
      </c>
      <c r="V1607" s="22">
        <f t="shared" si="398"/>
        <v>-360</v>
      </c>
      <c r="W1607" s="23">
        <f t="shared" si="399"/>
        <v>0</v>
      </c>
      <c r="X1607" s="21">
        <v>0</v>
      </c>
      <c r="Y1607" s="29">
        <f t="shared" si="391"/>
        <v>0</v>
      </c>
      <c r="Z1607" s="29">
        <v>0</v>
      </c>
      <c r="AA1607" s="29">
        <f t="shared" si="392"/>
        <v>-60.405000000000001</v>
      </c>
      <c r="AC1607" s="5">
        <v>0</v>
      </c>
      <c r="AD1607" s="5">
        <v>62.49</v>
      </c>
      <c r="AE1607" s="5">
        <f t="shared" si="401"/>
        <v>62.49</v>
      </c>
    </row>
    <row r="1608" spans="1:31" ht="12.75" customHeight="1" x14ac:dyDescent="0.4">
      <c r="A1608" s="17" t="s">
        <v>3559</v>
      </c>
      <c r="B1608" s="17" t="s">
        <v>3560</v>
      </c>
      <c r="C1608" s="17" t="s">
        <v>3414</v>
      </c>
      <c r="D1608" s="18">
        <v>37073</v>
      </c>
      <c r="E1608" s="17" t="s">
        <v>118</v>
      </c>
      <c r="F1608" s="19">
        <v>50</v>
      </c>
      <c r="G1608" s="17">
        <v>28</v>
      </c>
      <c r="H1608" s="17">
        <v>10</v>
      </c>
      <c r="I1608" s="20">
        <f t="shared" si="393"/>
        <v>346</v>
      </c>
      <c r="J1608" s="21">
        <v>594.33000000000004</v>
      </c>
      <c r="K1608" s="18">
        <v>44804</v>
      </c>
      <c r="L1608" s="21">
        <v>251.66</v>
      </c>
      <c r="M1608" s="21">
        <v>342.67</v>
      </c>
      <c r="N1608" s="21">
        <v>7.92</v>
      </c>
      <c r="O1608" s="21">
        <f t="shared" si="394"/>
        <v>3.96</v>
      </c>
      <c r="P1608" s="21">
        <f t="shared" si="395"/>
        <v>11.879999999999999</v>
      </c>
      <c r="Q1608" s="21">
        <f t="shared" si="396"/>
        <v>338.71000000000004</v>
      </c>
      <c r="S1608" s="21">
        <f t="shared" si="400"/>
        <v>350.59000000000003</v>
      </c>
      <c r="T1608" s="19">
        <v>20</v>
      </c>
      <c r="U1608" s="19">
        <f t="shared" si="397"/>
        <v>-30</v>
      </c>
      <c r="V1608" s="22">
        <f t="shared" si="398"/>
        <v>-360</v>
      </c>
      <c r="W1608" s="23">
        <f t="shared" si="399"/>
        <v>-6</v>
      </c>
      <c r="X1608" s="21">
        <v>0</v>
      </c>
      <c r="Y1608" s="29">
        <f t="shared" ref="Y1608" si="402">+X1608*12</f>
        <v>0</v>
      </c>
      <c r="Z1608" s="29">
        <v>0</v>
      </c>
      <c r="AA1608" s="29">
        <f t="shared" si="392"/>
        <v>-338.71000000000004</v>
      </c>
      <c r="AC1608" s="5">
        <v>0</v>
      </c>
      <c r="AD1608" s="5">
        <v>350.59000000000003</v>
      </c>
      <c r="AE1608" s="5">
        <f t="shared" si="401"/>
        <v>350.59000000000003</v>
      </c>
    </row>
    <row r="1609" spans="1:31" ht="12.75" customHeight="1" x14ac:dyDescent="0.4">
      <c r="A1609" s="17" t="s">
        <v>3561</v>
      </c>
      <c r="B1609" s="17" t="s">
        <v>3562</v>
      </c>
      <c r="C1609" s="17" t="s">
        <v>2645</v>
      </c>
      <c r="D1609" s="18">
        <v>37288</v>
      </c>
      <c r="E1609" s="17" t="s">
        <v>118</v>
      </c>
      <c r="F1609" s="19">
        <v>50</v>
      </c>
      <c r="G1609" s="17">
        <v>29</v>
      </c>
      <c r="H1609" s="17">
        <v>5</v>
      </c>
      <c r="I1609" s="20">
        <f t="shared" si="393"/>
        <v>353</v>
      </c>
      <c r="J1609" s="21">
        <v>347.38</v>
      </c>
      <c r="K1609" s="18">
        <v>44804</v>
      </c>
      <c r="L1609" s="21">
        <v>143.06</v>
      </c>
      <c r="M1609" s="21">
        <v>204.32</v>
      </c>
      <c r="N1609" s="21">
        <v>4.63</v>
      </c>
      <c r="O1609" s="21">
        <f t="shared" si="394"/>
        <v>2.3149999999999999</v>
      </c>
      <c r="P1609" s="21">
        <f t="shared" si="395"/>
        <v>6.9450000000000003</v>
      </c>
      <c r="Q1609" s="21">
        <f t="shared" si="396"/>
        <v>202.005</v>
      </c>
      <c r="S1609" s="21">
        <f t="shared" si="400"/>
        <v>208.95</v>
      </c>
      <c r="T1609" s="19">
        <v>20</v>
      </c>
      <c r="U1609" s="19">
        <f t="shared" si="397"/>
        <v>-30</v>
      </c>
      <c r="V1609" s="22">
        <f t="shared" si="398"/>
        <v>-360</v>
      </c>
      <c r="W1609" s="23">
        <f t="shared" si="399"/>
        <v>1</v>
      </c>
      <c r="X1609" s="21">
        <f>+S1609/W1609</f>
        <v>208.95</v>
      </c>
      <c r="Y1609" s="21">
        <f>+X1609*W1609</f>
        <v>208.95</v>
      </c>
      <c r="Z1609" s="29">
        <f t="shared" ref="Z1609:Z1621" si="403">+S1609-Y1609</f>
        <v>0</v>
      </c>
      <c r="AA1609" s="29">
        <f t="shared" ref="AA1609:AA1625" si="404">+Z1609-Q1609</f>
        <v>-202.005</v>
      </c>
      <c r="AC1609" s="5">
        <v>0</v>
      </c>
      <c r="AD1609" s="5">
        <v>208.95</v>
      </c>
      <c r="AE1609" s="5">
        <f t="shared" si="401"/>
        <v>208.95</v>
      </c>
    </row>
    <row r="1610" spans="1:31" ht="12.75" customHeight="1" x14ac:dyDescent="0.4">
      <c r="A1610" s="17" t="s">
        <v>3563</v>
      </c>
      <c r="B1610" s="17" t="s">
        <v>3564</v>
      </c>
      <c r="C1610" s="17" t="s">
        <v>2645</v>
      </c>
      <c r="D1610" s="18">
        <v>37316</v>
      </c>
      <c r="E1610" s="17" t="s">
        <v>118</v>
      </c>
      <c r="F1610" s="19">
        <v>50</v>
      </c>
      <c r="G1610" s="17">
        <v>29</v>
      </c>
      <c r="H1610" s="17">
        <v>6</v>
      </c>
      <c r="I1610" s="20">
        <f t="shared" si="393"/>
        <v>354</v>
      </c>
      <c r="J1610" s="21">
        <v>221.18</v>
      </c>
      <c r="K1610" s="18">
        <v>44804</v>
      </c>
      <c r="L1610" s="21">
        <v>90.62</v>
      </c>
      <c r="M1610" s="21">
        <v>130.56</v>
      </c>
      <c r="N1610" s="21">
        <v>2.94</v>
      </c>
      <c r="O1610" s="21">
        <f t="shared" si="394"/>
        <v>1.47</v>
      </c>
      <c r="P1610" s="21">
        <f t="shared" si="395"/>
        <v>4.41</v>
      </c>
      <c r="Q1610" s="21">
        <f t="shared" si="396"/>
        <v>129.09</v>
      </c>
      <c r="S1610" s="21">
        <f t="shared" si="400"/>
        <v>133.5</v>
      </c>
      <c r="T1610" s="19">
        <v>20</v>
      </c>
      <c r="U1610" s="19">
        <f t="shared" si="397"/>
        <v>-30</v>
      </c>
      <c r="V1610" s="22">
        <f t="shared" si="398"/>
        <v>-360</v>
      </c>
      <c r="W1610" s="23">
        <f t="shared" si="399"/>
        <v>2</v>
      </c>
      <c r="X1610" s="21">
        <f>+S1610/W1610</f>
        <v>66.75</v>
      </c>
      <c r="Y1610" s="21">
        <f>+X1610*W1610</f>
        <v>133.5</v>
      </c>
      <c r="Z1610" s="29">
        <f t="shared" si="403"/>
        <v>0</v>
      </c>
      <c r="AA1610" s="29">
        <f t="shared" si="404"/>
        <v>-129.09</v>
      </c>
      <c r="AC1610" s="5">
        <v>0</v>
      </c>
      <c r="AD1610" s="5">
        <v>133.5</v>
      </c>
      <c r="AE1610" s="5">
        <f t="shared" si="401"/>
        <v>133.5</v>
      </c>
    </row>
    <row r="1611" spans="1:31" ht="12.75" customHeight="1" x14ac:dyDescent="0.4">
      <c r="A1611" s="17" t="s">
        <v>3565</v>
      </c>
      <c r="B1611" s="17" t="s">
        <v>3566</v>
      </c>
      <c r="C1611" s="17" t="s">
        <v>2645</v>
      </c>
      <c r="D1611" s="18">
        <v>37347</v>
      </c>
      <c r="E1611" s="17" t="s">
        <v>118</v>
      </c>
      <c r="F1611" s="19">
        <v>50</v>
      </c>
      <c r="G1611" s="17">
        <v>29</v>
      </c>
      <c r="H1611" s="17">
        <v>7</v>
      </c>
      <c r="I1611" s="20">
        <f t="shared" si="393"/>
        <v>355</v>
      </c>
      <c r="J1611" s="21">
        <v>481.35</v>
      </c>
      <c r="K1611" s="18">
        <v>44804</v>
      </c>
      <c r="L1611" s="21">
        <v>196.61</v>
      </c>
      <c r="M1611" s="21">
        <v>284.74</v>
      </c>
      <c r="N1611" s="21">
        <v>6.42</v>
      </c>
      <c r="O1611" s="21">
        <f t="shared" si="394"/>
        <v>3.21</v>
      </c>
      <c r="P1611" s="21">
        <f t="shared" si="395"/>
        <v>9.629999999999999</v>
      </c>
      <c r="Q1611" s="21">
        <f t="shared" si="396"/>
        <v>281.53000000000003</v>
      </c>
      <c r="S1611" s="21">
        <f t="shared" si="400"/>
        <v>291.16000000000003</v>
      </c>
      <c r="T1611" s="19">
        <v>20</v>
      </c>
      <c r="U1611" s="19">
        <f t="shared" si="397"/>
        <v>-30</v>
      </c>
      <c r="V1611" s="22">
        <f t="shared" si="398"/>
        <v>-360</v>
      </c>
      <c r="W1611" s="23">
        <f t="shared" si="399"/>
        <v>3</v>
      </c>
      <c r="X1611" s="21">
        <f>+S1611/W1611</f>
        <v>97.053333333333342</v>
      </c>
      <c r="Y1611" s="21">
        <f t="shared" ref="Y1611:Y1621" si="405">+X1611*W1611</f>
        <v>291.16000000000003</v>
      </c>
      <c r="Z1611" s="29">
        <f t="shared" si="403"/>
        <v>0</v>
      </c>
      <c r="AA1611" s="29">
        <f t="shared" si="404"/>
        <v>-281.53000000000003</v>
      </c>
      <c r="AC1611" s="5">
        <v>0</v>
      </c>
      <c r="AD1611" s="5">
        <v>291.16000000000003</v>
      </c>
      <c r="AE1611" s="5">
        <f t="shared" si="401"/>
        <v>291.16000000000003</v>
      </c>
    </row>
    <row r="1612" spans="1:31" ht="12.75" customHeight="1" x14ac:dyDescent="0.4">
      <c r="A1612" s="17" t="s">
        <v>3567</v>
      </c>
      <c r="B1612" s="17" t="s">
        <v>3568</v>
      </c>
      <c r="C1612" s="17" t="s">
        <v>2942</v>
      </c>
      <c r="D1612" s="18">
        <v>37347</v>
      </c>
      <c r="E1612" s="17" t="s">
        <v>118</v>
      </c>
      <c r="F1612" s="19">
        <v>50</v>
      </c>
      <c r="G1612" s="17">
        <v>29</v>
      </c>
      <c r="H1612" s="17">
        <v>7</v>
      </c>
      <c r="I1612" s="20">
        <f t="shared" si="393"/>
        <v>355</v>
      </c>
      <c r="J1612" s="21">
        <v>249.64</v>
      </c>
      <c r="K1612" s="18">
        <v>44804</v>
      </c>
      <c r="L1612" s="21">
        <v>101.89</v>
      </c>
      <c r="M1612" s="21">
        <v>147.75</v>
      </c>
      <c r="N1612" s="21">
        <v>3.32</v>
      </c>
      <c r="O1612" s="21">
        <f t="shared" si="394"/>
        <v>1.66</v>
      </c>
      <c r="P1612" s="21">
        <f t="shared" si="395"/>
        <v>4.9799999999999995</v>
      </c>
      <c r="Q1612" s="21">
        <f t="shared" si="396"/>
        <v>146.09</v>
      </c>
      <c r="S1612" s="21">
        <f t="shared" si="400"/>
        <v>151.07</v>
      </c>
      <c r="T1612" s="19">
        <v>20</v>
      </c>
      <c r="U1612" s="19">
        <f t="shared" si="397"/>
        <v>-30</v>
      </c>
      <c r="V1612" s="22">
        <f t="shared" si="398"/>
        <v>-360</v>
      </c>
      <c r="W1612" s="23">
        <f t="shared" si="399"/>
        <v>3</v>
      </c>
      <c r="X1612" s="21">
        <f t="shared" ref="X1612:X1621" si="406">+S1612/W1612</f>
        <v>50.356666666666662</v>
      </c>
      <c r="Y1612" s="21">
        <f t="shared" si="405"/>
        <v>151.07</v>
      </c>
      <c r="Z1612" s="29">
        <f t="shared" si="403"/>
        <v>0</v>
      </c>
      <c r="AA1612" s="29">
        <f t="shared" si="404"/>
        <v>-146.09</v>
      </c>
      <c r="AC1612" s="5">
        <v>0</v>
      </c>
      <c r="AD1612" s="5">
        <v>151.07</v>
      </c>
      <c r="AE1612" s="5">
        <f t="shared" si="401"/>
        <v>151.07</v>
      </c>
    </row>
    <row r="1613" spans="1:31" ht="12.75" customHeight="1" x14ac:dyDescent="0.4">
      <c r="A1613" s="17" t="s">
        <v>3569</v>
      </c>
      <c r="B1613" s="17" t="s">
        <v>3570</v>
      </c>
      <c r="C1613" s="17" t="s">
        <v>2645</v>
      </c>
      <c r="D1613" s="18">
        <v>37377</v>
      </c>
      <c r="E1613" s="17" t="s">
        <v>118</v>
      </c>
      <c r="F1613" s="19">
        <v>50</v>
      </c>
      <c r="G1613" s="17">
        <v>29</v>
      </c>
      <c r="H1613" s="17">
        <v>8</v>
      </c>
      <c r="I1613" s="20">
        <f t="shared" si="393"/>
        <v>356</v>
      </c>
      <c r="J1613" s="21">
        <v>1034.73</v>
      </c>
      <c r="K1613" s="18">
        <v>44804</v>
      </c>
      <c r="L1613" s="21">
        <v>420.91</v>
      </c>
      <c r="M1613" s="21">
        <v>613.82000000000005</v>
      </c>
      <c r="N1613" s="21">
        <v>13.8</v>
      </c>
      <c r="O1613" s="21">
        <f t="shared" si="394"/>
        <v>6.9</v>
      </c>
      <c r="P1613" s="21">
        <f t="shared" si="395"/>
        <v>20.700000000000003</v>
      </c>
      <c r="Q1613" s="21">
        <f t="shared" si="396"/>
        <v>606.92000000000007</v>
      </c>
      <c r="S1613" s="21">
        <f t="shared" si="400"/>
        <v>627.62</v>
      </c>
      <c r="T1613" s="19">
        <v>20</v>
      </c>
      <c r="U1613" s="19">
        <f t="shared" si="397"/>
        <v>-30</v>
      </c>
      <c r="V1613" s="22">
        <f t="shared" si="398"/>
        <v>-360</v>
      </c>
      <c r="W1613" s="23">
        <f t="shared" si="399"/>
        <v>4</v>
      </c>
      <c r="X1613" s="21">
        <f t="shared" si="406"/>
        <v>156.905</v>
      </c>
      <c r="Y1613" s="21">
        <f t="shared" si="405"/>
        <v>627.62</v>
      </c>
      <c r="Z1613" s="29">
        <f t="shared" si="403"/>
        <v>0</v>
      </c>
      <c r="AA1613" s="29">
        <f t="shared" si="404"/>
        <v>-606.92000000000007</v>
      </c>
      <c r="AC1613" s="5">
        <v>0</v>
      </c>
      <c r="AD1613" s="5">
        <v>627.62000000000012</v>
      </c>
      <c r="AE1613" s="5">
        <f t="shared" si="401"/>
        <v>627.62000000000012</v>
      </c>
    </row>
    <row r="1614" spans="1:31" ht="12.75" customHeight="1" x14ac:dyDescent="0.4">
      <c r="A1614" s="17" t="s">
        <v>3571</v>
      </c>
      <c r="B1614" s="17" t="s">
        <v>3572</v>
      </c>
      <c r="C1614" s="17" t="s">
        <v>2942</v>
      </c>
      <c r="D1614" s="18">
        <v>37377</v>
      </c>
      <c r="E1614" s="17" t="s">
        <v>118</v>
      </c>
      <c r="F1614" s="19">
        <v>50</v>
      </c>
      <c r="G1614" s="17">
        <v>29</v>
      </c>
      <c r="H1614" s="17">
        <v>8</v>
      </c>
      <c r="I1614" s="20">
        <f t="shared" si="393"/>
        <v>356</v>
      </c>
      <c r="J1614" s="21">
        <v>146.21</v>
      </c>
      <c r="K1614" s="18">
        <v>44804</v>
      </c>
      <c r="L1614" s="21">
        <v>59.57</v>
      </c>
      <c r="M1614" s="21">
        <v>86.64</v>
      </c>
      <c r="N1614" s="21">
        <v>1.95</v>
      </c>
      <c r="O1614" s="21">
        <f t="shared" si="394"/>
        <v>0.97499999999999998</v>
      </c>
      <c r="P1614" s="21">
        <f t="shared" si="395"/>
        <v>2.9249999999999998</v>
      </c>
      <c r="Q1614" s="21">
        <f t="shared" si="396"/>
        <v>85.665000000000006</v>
      </c>
      <c r="S1614" s="21">
        <f t="shared" si="400"/>
        <v>88.59</v>
      </c>
      <c r="T1614" s="19">
        <v>20</v>
      </c>
      <c r="U1614" s="19">
        <f t="shared" si="397"/>
        <v>-30</v>
      </c>
      <c r="V1614" s="22">
        <f t="shared" si="398"/>
        <v>-360</v>
      </c>
      <c r="W1614" s="23">
        <f t="shared" si="399"/>
        <v>4</v>
      </c>
      <c r="X1614" s="21">
        <f t="shared" si="406"/>
        <v>22.147500000000001</v>
      </c>
      <c r="Y1614" s="21">
        <f t="shared" si="405"/>
        <v>88.59</v>
      </c>
      <c r="Z1614" s="29">
        <f t="shared" si="403"/>
        <v>0</v>
      </c>
      <c r="AA1614" s="29">
        <f t="shared" si="404"/>
        <v>-85.665000000000006</v>
      </c>
      <c r="AC1614" s="5">
        <v>0</v>
      </c>
      <c r="AD1614" s="5">
        <v>88.59</v>
      </c>
      <c r="AE1614" s="5">
        <f t="shared" si="401"/>
        <v>88.59</v>
      </c>
    </row>
    <row r="1615" spans="1:31" ht="12.75" customHeight="1" x14ac:dyDescent="0.4">
      <c r="A1615" s="17" t="s">
        <v>3573</v>
      </c>
      <c r="B1615" s="17" t="s">
        <v>3574</v>
      </c>
      <c r="C1615" s="17" t="s">
        <v>2942</v>
      </c>
      <c r="D1615" s="18">
        <v>37408</v>
      </c>
      <c r="E1615" s="17" t="s">
        <v>118</v>
      </c>
      <c r="F1615" s="19">
        <v>50</v>
      </c>
      <c r="G1615" s="17">
        <v>29</v>
      </c>
      <c r="H1615" s="17">
        <v>9</v>
      </c>
      <c r="I1615" s="20">
        <f t="shared" si="393"/>
        <v>357</v>
      </c>
      <c r="J1615" s="21">
        <v>104.82</v>
      </c>
      <c r="K1615" s="18">
        <v>44804</v>
      </c>
      <c r="L1615" s="21">
        <v>42.53</v>
      </c>
      <c r="M1615" s="21">
        <v>62.29</v>
      </c>
      <c r="N1615" s="21">
        <v>1.4</v>
      </c>
      <c r="O1615" s="21">
        <f t="shared" si="394"/>
        <v>0.7</v>
      </c>
      <c r="P1615" s="21">
        <f t="shared" si="395"/>
        <v>2.0999999999999996</v>
      </c>
      <c r="Q1615" s="21">
        <f t="shared" si="396"/>
        <v>61.589999999999996</v>
      </c>
      <c r="S1615" s="21">
        <f t="shared" si="400"/>
        <v>63.69</v>
      </c>
      <c r="T1615" s="19">
        <v>20</v>
      </c>
      <c r="U1615" s="19">
        <f t="shared" si="397"/>
        <v>-30</v>
      </c>
      <c r="V1615" s="22">
        <f t="shared" si="398"/>
        <v>-360</v>
      </c>
      <c r="W1615" s="23">
        <f t="shared" si="399"/>
        <v>5</v>
      </c>
      <c r="X1615" s="21">
        <f t="shared" si="406"/>
        <v>12.738</v>
      </c>
      <c r="Y1615" s="21">
        <f t="shared" si="405"/>
        <v>63.69</v>
      </c>
      <c r="Z1615" s="29">
        <f t="shared" si="403"/>
        <v>0</v>
      </c>
      <c r="AA1615" s="29">
        <f t="shared" si="404"/>
        <v>-61.589999999999996</v>
      </c>
      <c r="AC1615" s="5">
        <v>0</v>
      </c>
      <c r="AD1615" s="5">
        <v>63.69</v>
      </c>
      <c r="AE1615" s="5">
        <f t="shared" si="401"/>
        <v>63.69</v>
      </c>
    </row>
    <row r="1616" spans="1:31" ht="12.75" customHeight="1" x14ac:dyDescent="0.4">
      <c r="A1616" s="17" t="s">
        <v>3575</v>
      </c>
      <c r="B1616" s="17" t="s">
        <v>3576</v>
      </c>
      <c r="C1616" s="17" t="s">
        <v>2645</v>
      </c>
      <c r="D1616" s="18">
        <v>37408</v>
      </c>
      <c r="E1616" s="17" t="s">
        <v>118</v>
      </c>
      <c r="F1616" s="19">
        <v>50</v>
      </c>
      <c r="G1616" s="17">
        <v>29</v>
      </c>
      <c r="H1616" s="17">
        <v>9</v>
      </c>
      <c r="I1616" s="20">
        <f t="shared" si="393"/>
        <v>357</v>
      </c>
      <c r="J1616" s="21">
        <v>589.44000000000005</v>
      </c>
      <c r="K1616" s="18">
        <v>44804</v>
      </c>
      <c r="L1616" s="21">
        <v>238.75</v>
      </c>
      <c r="M1616" s="21">
        <v>350.69</v>
      </c>
      <c r="N1616" s="21">
        <v>7.86</v>
      </c>
      <c r="O1616" s="21">
        <f t="shared" si="394"/>
        <v>3.93</v>
      </c>
      <c r="P1616" s="21">
        <f t="shared" si="395"/>
        <v>11.790000000000001</v>
      </c>
      <c r="Q1616" s="21">
        <f t="shared" si="396"/>
        <v>346.76</v>
      </c>
      <c r="S1616" s="21">
        <f t="shared" si="400"/>
        <v>358.55</v>
      </c>
      <c r="T1616" s="19">
        <v>20</v>
      </c>
      <c r="U1616" s="19">
        <f t="shared" si="397"/>
        <v>-30</v>
      </c>
      <c r="V1616" s="22">
        <f t="shared" si="398"/>
        <v>-360</v>
      </c>
      <c r="W1616" s="23">
        <f t="shared" si="399"/>
        <v>5</v>
      </c>
      <c r="X1616" s="21">
        <f t="shared" si="406"/>
        <v>71.710000000000008</v>
      </c>
      <c r="Y1616" s="21">
        <f t="shared" si="405"/>
        <v>358.55000000000007</v>
      </c>
      <c r="Z1616" s="29">
        <f t="shared" si="403"/>
        <v>0</v>
      </c>
      <c r="AA1616" s="29">
        <f t="shared" si="404"/>
        <v>-346.76</v>
      </c>
      <c r="AC1616" s="5">
        <v>0</v>
      </c>
      <c r="AD1616" s="5">
        <v>358.55</v>
      </c>
      <c r="AE1616" s="5">
        <f t="shared" si="401"/>
        <v>358.55</v>
      </c>
    </row>
    <row r="1617" spans="1:31" ht="12.75" customHeight="1" x14ac:dyDescent="0.4">
      <c r="A1617" s="17" t="s">
        <v>3577</v>
      </c>
      <c r="B1617" s="17" t="s">
        <v>3578</v>
      </c>
      <c r="C1617" s="17" t="s">
        <v>2578</v>
      </c>
      <c r="D1617" s="18">
        <v>37408</v>
      </c>
      <c r="E1617" s="17" t="s">
        <v>118</v>
      </c>
      <c r="F1617" s="19">
        <v>50</v>
      </c>
      <c r="G1617" s="17">
        <v>29</v>
      </c>
      <c r="H1617" s="17">
        <v>9</v>
      </c>
      <c r="I1617" s="20">
        <f t="shared" si="393"/>
        <v>357</v>
      </c>
      <c r="J1617" s="21">
        <v>5072.49</v>
      </c>
      <c r="K1617" s="18">
        <v>44804</v>
      </c>
      <c r="L1617" s="21">
        <v>2054.27</v>
      </c>
      <c r="M1617" s="21">
        <v>3018.22</v>
      </c>
      <c r="N1617" s="21">
        <v>67.63</v>
      </c>
      <c r="O1617" s="21">
        <f t="shared" si="394"/>
        <v>33.814999999999998</v>
      </c>
      <c r="P1617" s="21">
        <f t="shared" si="395"/>
        <v>101.44499999999999</v>
      </c>
      <c r="Q1617" s="21">
        <f t="shared" si="396"/>
        <v>2984.4049999999997</v>
      </c>
      <c r="S1617" s="21">
        <f t="shared" si="400"/>
        <v>3085.85</v>
      </c>
      <c r="T1617" s="19">
        <v>20</v>
      </c>
      <c r="U1617" s="19">
        <f t="shared" si="397"/>
        <v>-30</v>
      </c>
      <c r="V1617" s="22">
        <f t="shared" si="398"/>
        <v>-360</v>
      </c>
      <c r="W1617" s="23">
        <f t="shared" si="399"/>
        <v>5</v>
      </c>
      <c r="X1617" s="21">
        <f t="shared" si="406"/>
        <v>617.16999999999996</v>
      </c>
      <c r="Y1617" s="21">
        <f t="shared" si="405"/>
        <v>3085.85</v>
      </c>
      <c r="Z1617" s="29">
        <f t="shared" si="403"/>
        <v>0</v>
      </c>
      <c r="AA1617" s="29">
        <f t="shared" si="404"/>
        <v>-2984.4049999999997</v>
      </c>
      <c r="AC1617" s="5">
        <v>0</v>
      </c>
      <c r="AD1617" s="5">
        <v>3085.85</v>
      </c>
      <c r="AE1617" s="5">
        <f t="shared" si="401"/>
        <v>3085.85</v>
      </c>
    </row>
    <row r="1618" spans="1:31" ht="12.75" customHeight="1" x14ac:dyDescent="0.4">
      <c r="A1618" s="17" t="s">
        <v>3579</v>
      </c>
      <c r="B1618" s="17" t="s">
        <v>3580</v>
      </c>
      <c r="C1618" s="17" t="s">
        <v>2569</v>
      </c>
      <c r="D1618" s="18">
        <v>37408</v>
      </c>
      <c r="E1618" s="17" t="s">
        <v>118</v>
      </c>
      <c r="F1618" s="19">
        <v>50</v>
      </c>
      <c r="G1618" s="17">
        <v>29</v>
      </c>
      <c r="H1618" s="17">
        <v>9</v>
      </c>
      <c r="I1618" s="20">
        <f t="shared" si="393"/>
        <v>357</v>
      </c>
      <c r="J1618" s="21">
        <v>449.75</v>
      </c>
      <c r="K1618" s="18">
        <v>44804</v>
      </c>
      <c r="L1618" s="21">
        <v>182.25</v>
      </c>
      <c r="M1618" s="21">
        <v>267.5</v>
      </c>
      <c r="N1618" s="21">
        <v>6</v>
      </c>
      <c r="O1618" s="21">
        <f t="shared" si="394"/>
        <v>3</v>
      </c>
      <c r="P1618" s="21">
        <f t="shared" si="395"/>
        <v>9</v>
      </c>
      <c r="Q1618" s="21">
        <f t="shared" si="396"/>
        <v>264.5</v>
      </c>
      <c r="S1618" s="21">
        <f t="shared" si="400"/>
        <v>273.5</v>
      </c>
      <c r="T1618" s="19">
        <v>20</v>
      </c>
      <c r="U1618" s="19">
        <f t="shared" si="397"/>
        <v>-30</v>
      </c>
      <c r="V1618" s="22">
        <f t="shared" si="398"/>
        <v>-360</v>
      </c>
      <c r="W1618" s="23">
        <f t="shared" si="399"/>
        <v>5</v>
      </c>
      <c r="X1618" s="21">
        <f t="shared" si="406"/>
        <v>54.7</v>
      </c>
      <c r="Y1618" s="21">
        <f t="shared" si="405"/>
        <v>273.5</v>
      </c>
      <c r="Z1618" s="29">
        <f t="shared" si="403"/>
        <v>0</v>
      </c>
      <c r="AA1618" s="29">
        <f t="shared" si="404"/>
        <v>-264.5</v>
      </c>
      <c r="AC1618" s="5">
        <v>0</v>
      </c>
      <c r="AD1618" s="5">
        <v>273.5</v>
      </c>
      <c r="AE1618" s="5">
        <f t="shared" si="401"/>
        <v>273.5</v>
      </c>
    </row>
    <row r="1619" spans="1:31" ht="12.75" customHeight="1" x14ac:dyDescent="0.4">
      <c r="A1619" s="17" t="s">
        <v>3581</v>
      </c>
      <c r="B1619" s="17" t="s">
        <v>3582</v>
      </c>
      <c r="C1619" s="17" t="s">
        <v>2569</v>
      </c>
      <c r="D1619" s="18">
        <v>37408</v>
      </c>
      <c r="E1619" s="17" t="s">
        <v>118</v>
      </c>
      <c r="F1619" s="19">
        <v>50</v>
      </c>
      <c r="G1619" s="17">
        <v>29</v>
      </c>
      <c r="H1619" s="17">
        <v>9</v>
      </c>
      <c r="I1619" s="20">
        <f t="shared" si="393"/>
        <v>357</v>
      </c>
      <c r="J1619" s="21">
        <v>449.75</v>
      </c>
      <c r="K1619" s="18">
        <v>44804</v>
      </c>
      <c r="L1619" s="21">
        <v>182.25</v>
      </c>
      <c r="M1619" s="21">
        <v>267.5</v>
      </c>
      <c r="N1619" s="21">
        <v>6</v>
      </c>
      <c r="O1619" s="21">
        <f t="shared" si="394"/>
        <v>3</v>
      </c>
      <c r="P1619" s="21">
        <f t="shared" si="395"/>
        <v>9</v>
      </c>
      <c r="Q1619" s="21">
        <f t="shared" si="396"/>
        <v>264.5</v>
      </c>
      <c r="S1619" s="21">
        <f t="shared" si="400"/>
        <v>273.5</v>
      </c>
      <c r="T1619" s="19">
        <v>20</v>
      </c>
      <c r="U1619" s="19">
        <f t="shared" si="397"/>
        <v>-30</v>
      </c>
      <c r="V1619" s="22">
        <f t="shared" si="398"/>
        <v>-360</v>
      </c>
      <c r="W1619" s="23">
        <f t="shared" si="399"/>
        <v>5</v>
      </c>
      <c r="X1619" s="21">
        <f t="shared" si="406"/>
        <v>54.7</v>
      </c>
      <c r="Y1619" s="21">
        <f t="shared" si="405"/>
        <v>273.5</v>
      </c>
      <c r="Z1619" s="29">
        <f t="shared" si="403"/>
        <v>0</v>
      </c>
      <c r="AA1619" s="29">
        <f t="shared" si="404"/>
        <v>-264.5</v>
      </c>
      <c r="AC1619" s="5">
        <v>0</v>
      </c>
      <c r="AD1619" s="5">
        <v>273.5</v>
      </c>
      <c r="AE1619" s="5">
        <f t="shared" si="401"/>
        <v>273.5</v>
      </c>
    </row>
    <row r="1620" spans="1:31" ht="12.75" customHeight="1" x14ac:dyDescent="0.4">
      <c r="A1620" s="17" t="s">
        <v>3583</v>
      </c>
      <c r="B1620" s="17" t="s">
        <v>3584</v>
      </c>
      <c r="C1620" s="17" t="s">
        <v>2578</v>
      </c>
      <c r="D1620" s="18">
        <v>37408</v>
      </c>
      <c r="E1620" s="17" t="s">
        <v>118</v>
      </c>
      <c r="F1620" s="19">
        <v>50</v>
      </c>
      <c r="G1620" s="17">
        <v>29</v>
      </c>
      <c r="H1620" s="17">
        <v>9</v>
      </c>
      <c r="I1620" s="20">
        <f t="shared" si="393"/>
        <v>357</v>
      </c>
      <c r="J1620" s="21">
        <v>407.75</v>
      </c>
      <c r="K1620" s="18">
        <v>44804</v>
      </c>
      <c r="L1620" s="21">
        <v>165.24</v>
      </c>
      <c r="M1620" s="21">
        <v>242.51</v>
      </c>
      <c r="N1620" s="21">
        <v>5.44</v>
      </c>
      <c r="O1620" s="21">
        <f t="shared" si="394"/>
        <v>2.72</v>
      </c>
      <c r="P1620" s="21">
        <f t="shared" si="395"/>
        <v>8.16</v>
      </c>
      <c r="Q1620" s="21">
        <f t="shared" si="396"/>
        <v>239.79</v>
      </c>
      <c r="S1620" s="21">
        <f t="shared" si="400"/>
        <v>247.95</v>
      </c>
      <c r="T1620" s="19">
        <v>20</v>
      </c>
      <c r="U1620" s="19">
        <f t="shared" si="397"/>
        <v>-30</v>
      </c>
      <c r="V1620" s="22">
        <f t="shared" si="398"/>
        <v>-360</v>
      </c>
      <c r="W1620" s="23">
        <f t="shared" si="399"/>
        <v>5</v>
      </c>
      <c r="X1620" s="21">
        <f t="shared" si="406"/>
        <v>49.589999999999996</v>
      </c>
      <c r="Y1620" s="21">
        <f t="shared" si="405"/>
        <v>247.95</v>
      </c>
      <c r="Z1620" s="29">
        <f t="shared" si="403"/>
        <v>0</v>
      </c>
      <c r="AA1620" s="29">
        <f t="shared" si="404"/>
        <v>-239.79</v>
      </c>
      <c r="AC1620" s="5">
        <v>0</v>
      </c>
      <c r="AD1620" s="5">
        <v>247.95</v>
      </c>
      <c r="AE1620" s="5">
        <f t="shared" si="401"/>
        <v>247.95</v>
      </c>
    </row>
    <row r="1621" spans="1:31" ht="12.75" customHeight="1" x14ac:dyDescent="0.4">
      <c r="A1621" s="17" t="s">
        <v>3585</v>
      </c>
      <c r="B1621" s="17" t="s">
        <v>3586</v>
      </c>
      <c r="C1621" s="17" t="s">
        <v>2569</v>
      </c>
      <c r="D1621" s="18">
        <v>37408</v>
      </c>
      <c r="E1621" s="17" t="s">
        <v>118</v>
      </c>
      <c r="F1621" s="19">
        <v>50</v>
      </c>
      <c r="G1621" s="17">
        <v>29</v>
      </c>
      <c r="H1621" s="17">
        <v>9</v>
      </c>
      <c r="I1621" s="20">
        <f t="shared" si="393"/>
        <v>357</v>
      </c>
      <c r="J1621" s="21">
        <v>407.75</v>
      </c>
      <c r="K1621" s="18">
        <v>44804</v>
      </c>
      <c r="L1621" s="21">
        <v>165.24</v>
      </c>
      <c r="M1621" s="21">
        <v>242.51</v>
      </c>
      <c r="N1621" s="21">
        <v>5.44</v>
      </c>
      <c r="O1621" s="21">
        <f t="shared" si="394"/>
        <v>2.72</v>
      </c>
      <c r="P1621" s="21">
        <f t="shared" si="395"/>
        <v>8.16</v>
      </c>
      <c r="Q1621" s="21">
        <f t="shared" si="396"/>
        <v>239.79</v>
      </c>
      <c r="S1621" s="21">
        <f t="shared" si="400"/>
        <v>247.95</v>
      </c>
      <c r="T1621" s="19">
        <v>20</v>
      </c>
      <c r="U1621" s="19">
        <f t="shared" si="397"/>
        <v>-30</v>
      </c>
      <c r="V1621" s="22">
        <f t="shared" si="398"/>
        <v>-360</v>
      </c>
      <c r="W1621" s="23">
        <f t="shared" si="399"/>
        <v>5</v>
      </c>
      <c r="X1621" s="21">
        <f t="shared" si="406"/>
        <v>49.589999999999996</v>
      </c>
      <c r="Y1621" s="21">
        <f t="shared" si="405"/>
        <v>247.95</v>
      </c>
      <c r="Z1621" s="29">
        <f t="shared" si="403"/>
        <v>0</v>
      </c>
      <c r="AA1621" s="29">
        <f t="shared" si="404"/>
        <v>-239.79</v>
      </c>
      <c r="AC1621" s="5">
        <v>0</v>
      </c>
      <c r="AD1621" s="5">
        <v>247.95</v>
      </c>
      <c r="AE1621" s="5">
        <f t="shared" si="401"/>
        <v>247.95</v>
      </c>
    </row>
    <row r="1622" spans="1:31" ht="12.75" customHeight="1" x14ac:dyDescent="0.4">
      <c r="A1622" s="17" t="s">
        <v>3587</v>
      </c>
      <c r="B1622" s="17" t="s">
        <v>3588</v>
      </c>
      <c r="C1622" s="17" t="s">
        <v>2578</v>
      </c>
      <c r="D1622" s="18">
        <v>37408</v>
      </c>
      <c r="E1622" s="17" t="s">
        <v>118</v>
      </c>
      <c r="F1622" s="19">
        <v>50</v>
      </c>
      <c r="G1622" s="17">
        <v>29</v>
      </c>
      <c r="H1622" s="17">
        <v>9</v>
      </c>
      <c r="I1622" s="20">
        <f t="shared" si="393"/>
        <v>357</v>
      </c>
      <c r="J1622" s="21">
        <v>4659.67</v>
      </c>
      <c r="K1622" s="18">
        <v>44804</v>
      </c>
      <c r="L1622" s="21">
        <v>1887.1</v>
      </c>
      <c r="M1622" s="21">
        <v>2772.57</v>
      </c>
      <c r="N1622" s="21">
        <v>62.12</v>
      </c>
      <c r="O1622" s="21">
        <f t="shared" si="394"/>
        <v>31.06</v>
      </c>
      <c r="P1622" s="21">
        <f t="shared" si="395"/>
        <v>93.179999999999993</v>
      </c>
      <c r="Q1622" s="21">
        <f t="shared" si="396"/>
        <v>2741.51</v>
      </c>
      <c r="S1622" s="21">
        <f t="shared" si="400"/>
        <v>2834.69</v>
      </c>
      <c r="T1622" s="19">
        <v>20</v>
      </c>
      <c r="U1622" s="19">
        <f t="shared" si="397"/>
        <v>-30</v>
      </c>
      <c r="V1622" s="22">
        <f t="shared" si="398"/>
        <v>-360</v>
      </c>
      <c r="W1622" s="23">
        <f t="shared" si="399"/>
        <v>5</v>
      </c>
      <c r="X1622" s="21">
        <f>+S1622/W1622</f>
        <v>566.93799999999999</v>
      </c>
      <c r="Y1622" s="21">
        <f>+X1622*W1622</f>
        <v>2834.69</v>
      </c>
      <c r="Z1622" s="29">
        <f>+S1622-Y1622</f>
        <v>0</v>
      </c>
      <c r="AA1622" s="29">
        <f t="shared" si="404"/>
        <v>-2741.51</v>
      </c>
      <c r="AC1622" s="5">
        <v>0</v>
      </c>
      <c r="AD1622" s="5">
        <v>2834.69</v>
      </c>
      <c r="AE1622" s="5">
        <f t="shared" si="401"/>
        <v>2834.69</v>
      </c>
    </row>
    <row r="1623" spans="1:31" ht="12.75" customHeight="1" x14ac:dyDescent="0.4">
      <c r="A1623" s="17" t="s">
        <v>3589</v>
      </c>
      <c r="B1623" s="17" t="s">
        <v>3590</v>
      </c>
      <c r="C1623" s="17" t="s">
        <v>3591</v>
      </c>
      <c r="D1623" s="18">
        <v>38626</v>
      </c>
      <c r="E1623" s="17" t="s">
        <v>44</v>
      </c>
      <c r="F1623" s="19">
        <v>0</v>
      </c>
      <c r="G1623" s="17">
        <v>0</v>
      </c>
      <c r="H1623" s="17">
        <v>0</v>
      </c>
      <c r="I1623" s="20">
        <f t="shared" si="393"/>
        <v>0</v>
      </c>
      <c r="J1623" s="21">
        <v>-35</v>
      </c>
      <c r="K1623" s="18">
        <v>44804</v>
      </c>
      <c r="L1623" s="21">
        <v>-35</v>
      </c>
      <c r="M1623" s="21">
        <v>0</v>
      </c>
      <c r="N1623" s="21">
        <v>0</v>
      </c>
      <c r="O1623" s="21">
        <f t="shared" si="394"/>
        <v>0</v>
      </c>
      <c r="P1623" s="21">
        <f t="shared" si="395"/>
        <v>0</v>
      </c>
      <c r="Q1623" s="21">
        <f t="shared" si="396"/>
        <v>0</v>
      </c>
      <c r="S1623" s="21">
        <f t="shared" si="400"/>
        <v>0</v>
      </c>
      <c r="T1623" s="19">
        <v>0</v>
      </c>
      <c r="U1623" s="19">
        <f t="shared" si="397"/>
        <v>0</v>
      </c>
      <c r="V1623" s="22">
        <f t="shared" si="398"/>
        <v>0</v>
      </c>
      <c r="W1623" s="23">
        <v>0</v>
      </c>
      <c r="X1623" s="21">
        <v>0</v>
      </c>
      <c r="Y1623" s="21">
        <f t="shared" ref="Y1623:Y1625" si="407">+X1623*W1623</f>
        <v>0</v>
      </c>
      <c r="Z1623" s="29">
        <f t="shared" ref="Z1623:Z1625" si="408">+S1623-Y1623</f>
        <v>0</v>
      </c>
      <c r="AA1623" s="29">
        <f t="shared" si="404"/>
        <v>0</v>
      </c>
      <c r="AC1623" s="5">
        <v>0</v>
      </c>
      <c r="AD1623" s="5">
        <v>0</v>
      </c>
      <c r="AE1623" s="5">
        <f t="shared" si="401"/>
        <v>0</v>
      </c>
    </row>
    <row r="1624" spans="1:31" ht="12.75" customHeight="1" x14ac:dyDescent="0.4">
      <c r="A1624" s="17" t="s">
        <v>3592</v>
      </c>
      <c r="B1624" s="17" t="s">
        <v>3593</v>
      </c>
      <c r="C1624" s="17" t="s">
        <v>3594</v>
      </c>
      <c r="D1624" s="18">
        <v>39721</v>
      </c>
      <c r="E1624" s="17" t="s">
        <v>44</v>
      </c>
      <c r="F1624" s="19">
        <v>0</v>
      </c>
      <c r="G1624" s="17">
        <v>0</v>
      </c>
      <c r="H1624" s="17">
        <v>0</v>
      </c>
      <c r="I1624" s="20">
        <f t="shared" si="393"/>
        <v>0</v>
      </c>
      <c r="J1624" s="21">
        <v>-89.89</v>
      </c>
      <c r="K1624" s="18">
        <v>44804</v>
      </c>
      <c r="L1624" s="21">
        <v>-89.89</v>
      </c>
      <c r="M1624" s="21">
        <v>0</v>
      </c>
      <c r="N1624" s="21">
        <v>0</v>
      </c>
      <c r="O1624" s="21">
        <f t="shared" si="394"/>
        <v>0</v>
      </c>
      <c r="P1624" s="21">
        <f t="shared" si="395"/>
        <v>0</v>
      </c>
      <c r="Q1624" s="21">
        <f t="shared" si="396"/>
        <v>0</v>
      </c>
      <c r="S1624" s="21">
        <f t="shared" si="400"/>
        <v>0</v>
      </c>
      <c r="T1624" s="19">
        <v>0</v>
      </c>
      <c r="U1624" s="19">
        <f t="shared" si="397"/>
        <v>0</v>
      </c>
      <c r="V1624" s="22">
        <f t="shared" si="398"/>
        <v>0</v>
      </c>
      <c r="W1624" s="23">
        <v>0</v>
      </c>
      <c r="X1624" s="21">
        <v>0</v>
      </c>
      <c r="Y1624" s="21">
        <f t="shared" si="407"/>
        <v>0</v>
      </c>
      <c r="Z1624" s="29">
        <f t="shared" si="408"/>
        <v>0</v>
      </c>
      <c r="AA1624" s="29">
        <f t="shared" si="404"/>
        <v>0</v>
      </c>
      <c r="AC1624" s="5">
        <v>0</v>
      </c>
      <c r="AD1624" s="5">
        <v>0</v>
      </c>
      <c r="AE1624" s="5">
        <f t="shared" si="401"/>
        <v>0</v>
      </c>
    </row>
    <row r="1625" spans="1:31" ht="12.75" customHeight="1" x14ac:dyDescent="0.4">
      <c r="A1625" s="17" t="s">
        <v>3595</v>
      </c>
      <c r="B1625" s="17" t="s">
        <v>3596</v>
      </c>
      <c r="C1625" s="17" t="s">
        <v>3597</v>
      </c>
      <c r="D1625" s="18">
        <v>39782</v>
      </c>
      <c r="E1625" s="17" t="s">
        <v>44</v>
      </c>
      <c r="F1625" s="19">
        <v>0</v>
      </c>
      <c r="G1625" s="17">
        <v>0</v>
      </c>
      <c r="H1625" s="17">
        <v>0</v>
      </c>
      <c r="I1625" s="20">
        <f t="shared" si="393"/>
        <v>0</v>
      </c>
      <c r="J1625" s="21">
        <v>-85.83</v>
      </c>
      <c r="K1625" s="18">
        <v>44804</v>
      </c>
      <c r="L1625" s="21">
        <v>-85.83</v>
      </c>
      <c r="M1625" s="21">
        <v>0</v>
      </c>
      <c r="N1625" s="21">
        <v>0</v>
      </c>
      <c r="O1625" s="21">
        <f t="shared" si="394"/>
        <v>0</v>
      </c>
      <c r="P1625" s="21">
        <f t="shared" si="395"/>
        <v>0</v>
      </c>
      <c r="Q1625" s="21">
        <f t="shared" si="396"/>
        <v>0</v>
      </c>
      <c r="S1625" s="21">
        <f t="shared" si="400"/>
        <v>0</v>
      </c>
      <c r="T1625" s="19">
        <v>0</v>
      </c>
      <c r="U1625" s="19">
        <f t="shared" si="397"/>
        <v>0</v>
      </c>
      <c r="V1625" s="22">
        <f t="shared" si="398"/>
        <v>0</v>
      </c>
      <c r="W1625" s="23">
        <v>0</v>
      </c>
      <c r="X1625" s="21">
        <v>0</v>
      </c>
      <c r="Y1625" s="21">
        <f t="shared" si="407"/>
        <v>0</v>
      </c>
      <c r="Z1625" s="29">
        <f t="shared" si="408"/>
        <v>0</v>
      </c>
      <c r="AA1625" s="29">
        <f t="shared" si="404"/>
        <v>0</v>
      </c>
      <c r="AC1625" s="5">
        <v>0</v>
      </c>
      <c r="AD1625" s="5">
        <v>0</v>
      </c>
      <c r="AE1625" s="5">
        <f t="shared" si="401"/>
        <v>0</v>
      </c>
    </row>
    <row r="1626" spans="1:31" ht="12.75" customHeight="1" x14ac:dyDescent="0.4">
      <c r="A1626" s="17" t="s">
        <v>3598</v>
      </c>
      <c r="B1626" s="17" t="s">
        <v>3599</v>
      </c>
      <c r="C1626" s="17" t="s">
        <v>3600</v>
      </c>
      <c r="D1626" s="18">
        <v>39813</v>
      </c>
      <c r="E1626" s="17" t="s">
        <v>118</v>
      </c>
      <c r="F1626" s="19">
        <v>31.5</v>
      </c>
      <c r="G1626" s="17">
        <v>17</v>
      </c>
      <c r="H1626" s="17">
        <v>10</v>
      </c>
      <c r="I1626" s="20">
        <f t="shared" si="393"/>
        <v>214</v>
      </c>
      <c r="J1626" s="21">
        <v>-127</v>
      </c>
      <c r="K1626" s="18">
        <v>44804</v>
      </c>
      <c r="L1626" s="21">
        <v>-55.08</v>
      </c>
      <c r="M1626" s="21">
        <v>-71.92</v>
      </c>
      <c r="N1626" s="21">
        <v>-2.68</v>
      </c>
      <c r="O1626" s="21">
        <f t="shared" si="394"/>
        <v>-1.34</v>
      </c>
      <c r="P1626" s="21">
        <f t="shared" si="395"/>
        <v>-4.0200000000000005</v>
      </c>
      <c r="Q1626" s="21">
        <f t="shared" si="396"/>
        <v>-70.58</v>
      </c>
      <c r="S1626" s="21">
        <f t="shared" si="400"/>
        <v>-74.600000000000009</v>
      </c>
      <c r="T1626" s="19">
        <v>20</v>
      </c>
      <c r="U1626" s="19">
        <f t="shared" si="397"/>
        <v>-11.5</v>
      </c>
      <c r="V1626" s="22">
        <f t="shared" si="398"/>
        <v>-138</v>
      </c>
      <c r="W1626" s="23">
        <f t="shared" si="399"/>
        <v>84</v>
      </c>
      <c r="X1626" s="21">
        <f>+S1626/W1626</f>
        <v>-0.88809523809523816</v>
      </c>
      <c r="Y1626" s="21">
        <f>+X1626*12</f>
        <v>-10.657142857142858</v>
      </c>
      <c r="Z1626" s="29">
        <v>0</v>
      </c>
      <c r="AA1626" s="29">
        <f>+Z1626-Q1626</f>
        <v>70.58</v>
      </c>
      <c r="AC1626" s="5">
        <v>0</v>
      </c>
      <c r="AD1626" s="5">
        <v>-74.599999999999994</v>
      </c>
      <c r="AE1626" s="5">
        <f t="shared" si="401"/>
        <v>-74.599999999999994</v>
      </c>
    </row>
    <row r="1627" spans="1:31" ht="12.75" customHeight="1" x14ac:dyDescent="0.4">
      <c r="A1627" s="17" t="s">
        <v>3601</v>
      </c>
      <c r="B1627" s="17" t="s">
        <v>3602</v>
      </c>
      <c r="C1627" s="17" t="s">
        <v>2893</v>
      </c>
      <c r="D1627" s="18">
        <v>39813</v>
      </c>
      <c r="E1627" s="17" t="s">
        <v>118</v>
      </c>
      <c r="F1627" s="19">
        <v>50</v>
      </c>
      <c r="G1627" s="17">
        <v>36</v>
      </c>
      <c r="H1627" s="17">
        <v>4</v>
      </c>
      <c r="I1627" s="20">
        <f t="shared" si="393"/>
        <v>436</v>
      </c>
      <c r="J1627" s="21">
        <v>-1084</v>
      </c>
      <c r="K1627" s="18">
        <v>44804</v>
      </c>
      <c r="L1627" s="21">
        <v>-1084</v>
      </c>
      <c r="M1627" s="21">
        <v>0</v>
      </c>
      <c r="N1627" s="21">
        <v>0</v>
      </c>
      <c r="O1627" s="21">
        <f t="shared" si="394"/>
        <v>0</v>
      </c>
      <c r="P1627" s="21">
        <f t="shared" si="395"/>
        <v>0</v>
      </c>
      <c r="Q1627" s="21">
        <f t="shared" si="396"/>
        <v>0</v>
      </c>
      <c r="S1627" s="21">
        <f t="shared" si="400"/>
        <v>0</v>
      </c>
      <c r="T1627" s="19">
        <v>20</v>
      </c>
      <c r="U1627" s="19">
        <f t="shared" si="397"/>
        <v>-30</v>
      </c>
      <c r="V1627" s="22">
        <f t="shared" si="398"/>
        <v>-360</v>
      </c>
      <c r="W1627" s="23">
        <f t="shared" si="399"/>
        <v>84</v>
      </c>
      <c r="X1627" s="21">
        <f>+S1627/W1627</f>
        <v>0</v>
      </c>
      <c r="Y1627" s="21">
        <f>+X1627*12</f>
        <v>0</v>
      </c>
      <c r="Z1627" s="29">
        <v>0</v>
      </c>
      <c r="AA1627" s="29">
        <f t="shared" ref="AA1627:AA1663" si="409">+Z1627-Q1627</f>
        <v>0</v>
      </c>
      <c r="AC1627" s="5">
        <v>0</v>
      </c>
      <c r="AD1627" s="5">
        <v>0</v>
      </c>
      <c r="AE1627" s="5">
        <f t="shared" si="401"/>
        <v>0</v>
      </c>
    </row>
    <row r="1628" spans="1:31" ht="12.75" customHeight="1" x14ac:dyDescent="0.4">
      <c r="A1628" s="17" t="s">
        <v>3603</v>
      </c>
      <c r="B1628" s="17" t="s">
        <v>3604</v>
      </c>
      <c r="C1628" s="17" t="s">
        <v>2896</v>
      </c>
      <c r="D1628" s="18">
        <v>39813</v>
      </c>
      <c r="E1628" s="17" t="s">
        <v>44</v>
      </c>
      <c r="F1628" s="19">
        <v>0</v>
      </c>
      <c r="G1628" s="17">
        <v>0</v>
      </c>
      <c r="H1628" s="17">
        <v>0</v>
      </c>
      <c r="I1628" s="20">
        <f t="shared" si="393"/>
        <v>0</v>
      </c>
      <c r="J1628" s="21">
        <v>745</v>
      </c>
      <c r="K1628" s="18">
        <v>44804</v>
      </c>
      <c r="L1628" s="21">
        <v>0</v>
      </c>
      <c r="M1628" s="21">
        <v>745</v>
      </c>
      <c r="N1628" s="21">
        <v>0</v>
      </c>
      <c r="O1628" s="21">
        <f t="shared" si="394"/>
        <v>0</v>
      </c>
      <c r="P1628" s="21">
        <f t="shared" si="395"/>
        <v>0</v>
      </c>
      <c r="Q1628" s="21">
        <f t="shared" si="396"/>
        <v>745</v>
      </c>
      <c r="S1628" s="21">
        <f t="shared" si="400"/>
        <v>745</v>
      </c>
      <c r="T1628" s="19">
        <v>0</v>
      </c>
      <c r="U1628" s="19">
        <f t="shared" si="397"/>
        <v>0</v>
      </c>
      <c r="V1628" s="22">
        <f t="shared" si="398"/>
        <v>0</v>
      </c>
      <c r="W1628" s="23">
        <v>0</v>
      </c>
      <c r="X1628" s="21">
        <v>0</v>
      </c>
      <c r="Y1628" s="21">
        <f>+X1628*12</f>
        <v>0</v>
      </c>
      <c r="Z1628" s="29">
        <v>0</v>
      </c>
      <c r="AA1628" s="29">
        <f t="shared" si="409"/>
        <v>-745</v>
      </c>
      <c r="AC1628" s="5">
        <v>0</v>
      </c>
      <c r="AD1628" s="5">
        <v>745</v>
      </c>
      <c r="AE1628" s="5">
        <f t="shared" si="401"/>
        <v>745</v>
      </c>
    </row>
    <row r="1629" spans="1:31" ht="12.75" customHeight="1" x14ac:dyDescent="0.4">
      <c r="A1629" s="17" t="s">
        <v>3605</v>
      </c>
      <c r="B1629" s="17" t="s">
        <v>3606</v>
      </c>
      <c r="C1629" s="17" t="s">
        <v>3607</v>
      </c>
      <c r="D1629" s="18">
        <v>39813</v>
      </c>
      <c r="E1629" s="17" t="s">
        <v>118</v>
      </c>
      <c r="F1629" s="19">
        <v>27.5</v>
      </c>
      <c r="G1629" s="17">
        <v>13</v>
      </c>
      <c r="H1629" s="17">
        <v>10</v>
      </c>
      <c r="I1629" s="20">
        <f t="shared" si="393"/>
        <v>166</v>
      </c>
      <c r="J1629" s="21">
        <v>-39</v>
      </c>
      <c r="K1629" s="18">
        <v>44804</v>
      </c>
      <c r="L1629" s="21">
        <v>-19.41</v>
      </c>
      <c r="M1629" s="21">
        <v>-19.59</v>
      </c>
      <c r="N1629" s="21">
        <v>-0.94</v>
      </c>
      <c r="O1629" s="21">
        <f t="shared" si="394"/>
        <v>-0.47</v>
      </c>
      <c r="P1629" s="21">
        <f t="shared" si="395"/>
        <v>-1.41</v>
      </c>
      <c r="Q1629" s="21">
        <f t="shared" si="396"/>
        <v>-19.12</v>
      </c>
      <c r="S1629" s="21">
        <f t="shared" si="400"/>
        <v>-20.53</v>
      </c>
      <c r="T1629" s="19">
        <v>20</v>
      </c>
      <c r="U1629" s="19">
        <f t="shared" si="397"/>
        <v>-7.5</v>
      </c>
      <c r="V1629" s="22">
        <f t="shared" si="398"/>
        <v>-90</v>
      </c>
      <c r="W1629" s="23">
        <f t="shared" si="399"/>
        <v>84</v>
      </c>
      <c r="X1629" s="21">
        <f>+S1629/W1629</f>
        <v>-0.24440476190476193</v>
      </c>
      <c r="Y1629" s="21">
        <f>+X1629*12</f>
        <v>-2.9328571428571433</v>
      </c>
      <c r="Z1629" s="29">
        <v>0</v>
      </c>
      <c r="AA1629" s="29">
        <f t="shared" si="409"/>
        <v>19.12</v>
      </c>
      <c r="AC1629" s="5">
        <v>0</v>
      </c>
      <c r="AD1629" s="5">
        <v>-20.53</v>
      </c>
      <c r="AE1629" s="5">
        <f t="shared" si="401"/>
        <v>-20.53</v>
      </c>
    </row>
    <row r="1630" spans="1:31" ht="12.75" customHeight="1" x14ac:dyDescent="0.4">
      <c r="A1630" s="17" t="s">
        <v>3608</v>
      </c>
      <c r="B1630" s="17" t="s">
        <v>3609</v>
      </c>
      <c r="C1630" s="17" t="s">
        <v>3610</v>
      </c>
      <c r="D1630" s="18">
        <v>39813</v>
      </c>
      <c r="E1630" s="17" t="s">
        <v>118</v>
      </c>
      <c r="F1630" s="19">
        <v>33.5</v>
      </c>
      <c r="G1630" s="17">
        <v>19</v>
      </c>
      <c r="H1630" s="17">
        <v>10</v>
      </c>
      <c r="I1630" s="20">
        <f t="shared" si="393"/>
        <v>238</v>
      </c>
      <c r="J1630" s="21">
        <v>-187</v>
      </c>
      <c r="K1630" s="18">
        <v>44804</v>
      </c>
      <c r="L1630" s="21">
        <v>-76.27</v>
      </c>
      <c r="M1630" s="21">
        <v>-110.73</v>
      </c>
      <c r="N1630" s="21">
        <v>-3.72</v>
      </c>
      <c r="O1630" s="21">
        <f t="shared" si="394"/>
        <v>-1.86</v>
      </c>
      <c r="P1630" s="21">
        <f t="shared" si="395"/>
        <v>-5.58</v>
      </c>
      <c r="Q1630" s="21">
        <f t="shared" si="396"/>
        <v>-108.87</v>
      </c>
      <c r="S1630" s="21">
        <f t="shared" si="400"/>
        <v>-114.45</v>
      </c>
      <c r="T1630" s="19">
        <v>20</v>
      </c>
      <c r="U1630" s="19">
        <f t="shared" si="397"/>
        <v>-13.5</v>
      </c>
      <c r="V1630" s="22">
        <f t="shared" si="398"/>
        <v>-162</v>
      </c>
      <c r="W1630" s="23">
        <f t="shared" si="399"/>
        <v>84</v>
      </c>
      <c r="X1630" s="21">
        <f>+S1630/W1630</f>
        <v>-1.3625</v>
      </c>
      <c r="Y1630" s="21">
        <f t="shared" ref="Y1630:Y1663" si="410">+X1630*12</f>
        <v>-16.350000000000001</v>
      </c>
      <c r="Z1630" s="29">
        <v>0</v>
      </c>
      <c r="AA1630" s="29">
        <f t="shared" si="409"/>
        <v>108.87</v>
      </c>
      <c r="AC1630" s="5">
        <v>0</v>
      </c>
      <c r="AD1630" s="5">
        <v>-114.45</v>
      </c>
      <c r="AE1630" s="5">
        <f t="shared" si="401"/>
        <v>-114.45</v>
      </c>
    </row>
    <row r="1631" spans="1:31" ht="12.75" customHeight="1" x14ac:dyDescent="0.4">
      <c r="A1631" s="17" t="s">
        <v>3611</v>
      </c>
      <c r="B1631" s="17" t="s">
        <v>3612</v>
      </c>
      <c r="C1631" s="17" t="s">
        <v>3613</v>
      </c>
      <c r="D1631" s="18">
        <v>39813</v>
      </c>
      <c r="E1631" s="17" t="s">
        <v>118</v>
      </c>
      <c r="F1631" s="19">
        <v>33.5</v>
      </c>
      <c r="G1631" s="17">
        <v>19</v>
      </c>
      <c r="H1631" s="17">
        <v>10</v>
      </c>
      <c r="I1631" s="20">
        <f t="shared" si="393"/>
        <v>238</v>
      </c>
      <c r="J1631" s="21">
        <v>-60</v>
      </c>
      <c r="K1631" s="18">
        <v>44804</v>
      </c>
      <c r="L1631" s="21">
        <v>-24.47</v>
      </c>
      <c r="M1631" s="21">
        <v>-35.53</v>
      </c>
      <c r="N1631" s="21">
        <v>-1.19</v>
      </c>
      <c r="O1631" s="21">
        <f t="shared" si="394"/>
        <v>-0.59499999999999997</v>
      </c>
      <c r="P1631" s="21">
        <f t="shared" si="395"/>
        <v>-1.7849999999999999</v>
      </c>
      <c r="Q1631" s="21">
        <f t="shared" si="396"/>
        <v>-34.935000000000002</v>
      </c>
      <c r="S1631" s="21">
        <f t="shared" si="400"/>
        <v>-36.72</v>
      </c>
      <c r="T1631" s="19">
        <v>20</v>
      </c>
      <c r="U1631" s="19">
        <f t="shared" si="397"/>
        <v>-13.5</v>
      </c>
      <c r="V1631" s="22">
        <f t="shared" si="398"/>
        <v>-162</v>
      </c>
      <c r="W1631" s="23">
        <f t="shared" si="399"/>
        <v>84</v>
      </c>
      <c r="X1631" s="21">
        <f>+S1631/W1631</f>
        <v>-0.43714285714285711</v>
      </c>
      <c r="Y1631" s="21">
        <f t="shared" si="410"/>
        <v>-5.2457142857142856</v>
      </c>
      <c r="Z1631" s="29">
        <v>0</v>
      </c>
      <c r="AA1631" s="29">
        <f t="shared" si="409"/>
        <v>34.935000000000002</v>
      </c>
      <c r="AC1631" s="5">
        <v>0</v>
      </c>
      <c r="AD1631" s="5">
        <v>-36.72</v>
      </c>
      <c r="AE1631" s="5">
        <f t="shared" si="401"/>
        <v>-36.72</v>
      </c>
    </row>
    <row r="1632" spans="1:31" ht="12.75" customHeight="1" x14ac:dyDescent="0.4">
      <c r="A1632" s="17" t="s">
        <v>3614</v>
      </c>
      <c r="B1632" s="17" t="s">
        <v>3615</v>
      </c>
      <c r="C1632" s="17" t="s">
        <v>3616</v>
      </c>
      <c r="D1632" s="18">
        <v>39813</v>
      </c>
      <c r="E1632" s="17" t="s">
        <v>118</v>
      </c>
      <c r="F1632" s="19">
        <v>37.5</v>
      </c>
      <c r="G1632" s="17">
        <v>23</v>
      </c>
      <c r="H1632" s="17">
        <v>10</v>
      </c>
      <c r="I1632" s="20">
        <f t="shared" si="393"/>
        <v>286</v>
      </c>
      <c r="J1632" s="21">
        <v>-332</v>
      </c>
      <c r="K1632" s="18">
        <v>44804</v>
      </c>
      <c r="L1632" s="21">
        <v>-120.96</v>
      </c>
      <c r="M1632" s="21">
        <v>-211.04</v>
      </c>
      <c r="N1632" s="21">
        <v>-5.9</v>
      </c>
      <c r="O1632" s="21">
        <f t="shared" si="394"/>
        <v>-2.95</v>
      </c>
      <c r="P1632" s="21">
        <f t="shared" si="395"/>
        <v>-8.8500000000000014</v>
      </c>
      <c r="Q1632" s="21">
        <f t="shared" si="396"/>
        <v>-208.09</v>
      </c>
      <c r="S1632" s="21">
        <f t="shared" si="400"/>
        <v>-216.94</v>
      </c>
      <c r="T1632" s="19">
        <v>20</v>
      </c>
      <c r="U1632" s="19">
        <f t="shared" si="397"/>
        <v>-17.5</v>
      </c>
      <c r="V1632" s="22">
        <f t="shared" si="398"/>
        <v>-210</v>
      </c>
      <c r="W1632" s="23">
        <f t="shared" si="399"/>
        <v>84</v>
      </c>
      <c r="X1632" s="21">
        <f>+S1632/W1632</f>
        <v>-2.5826190476190476</v>
      </c>
      <c r="Y1632" s="21">
        <f t="shared" si="410"/>
        <v>-30.991428571428571</v>
      </c>
      <c r="Z1632" s="29">
        <v>0</v>
      </c>
      <c r="AA1632" s="29">
        <f t="shared" si="409"/>
        <v>208.09</v>
      </c>
      <c r="AC1632" s="5">
        <v>0</v>
      </c>
      <c r="AD1632" s="5">
        <v>-216.94</v>
      </c>
      <c r="AE1632" s="5">
        <f t="shared" si="401"/>
        <v>-216.94</v>
      </c>
    </row>
    <row r="1633" spans="1:31" ht="12.75" customHeight="1" x14ac:dyDescent="0.4">
      <c r="A1633" s="17" t="s">
        <v>3617</v>
      </c>
      <c r="B1633" s="17" t="s">
        <v>3618</v>
      </c>
      <c r="C1633" s="17" t="s">
        <v>3619</v>
      </c>
      <c r="D1633" s="18">
        <v>40025</v>
      </c>
      <c r="E1633" s="17" t="s">
        <v>44</v>
      </c>
      <c r="F1633" s="19">
        <v>0</v>
      </c>
      <c r="G1633" s="17">
        <v>0</v>
      </c>
      <c r="H1633" s="17">
        <v>0</v>
      </c>
      <c r="I1633" s="20">
        <f t="shared" si="393"/>
        <v>0</v>
      </c>
      <c r="J1633" s="21">
        <v>-34.33</v>
      </c>
      <c r="K1633" s="18">
        <v>44804</v>
      </c>
      <c r="L1633" s="21">
        <v>-34.33</v>
      </c>
      <c r="M1633" s="21">
        <v>0</v>
      </c>
      <c r="N1633" s="21">
        <v>0</v>
      </c>
      <c r="O1633" s="21">
        <f t="shared" si="394"/>
        <v>0</v>
      </c>
      <c r="P1633" s="21">
        <f t="shared" si="395"/>
        <v>0</v>
      </c>
      <c r="Q1633" s="21">
        <f t="shared" si="396"/>
        <v>0</v>
      </c>
      <c r="S1633" s="21">
        <f t="shared" si="400"/>
        <v>0</v>
      </c>
      <c r="T1633" s="19">
        <v>0</v>
      </c>
      <c r="U1633" s="19">
        <f t="shared" si="397"/>
        <v>0</v>
      </c>
      <c r="V1633" s="22">
        <f t="shared" si="398"/>
        <v>0</v>
      </c>
      <c r="W1633" s="23">
        <v>0</v>
      </c>
      <c r="X1633" s="21">
        <v>0</v>
      </c>
      <c r="Y1633" s="21">
        <f t="shared" si="410"/>
        <v>0</v>
      </c>
      <c r="Z1633" s="29">
        <v>0</v>
      </c>
      <c r="AA1633" s="29">
        <f t="shared" si="409"/>
        <v>0</v>
      </c>
      <c r="AC1633" s="5">
        <v>0</v>
      </c>
      <c r="AD1633" s="5">
        <v>0</v>
      </c>
      <c r="AE1633" s="5">
        <f t="shared" si="401"/>
        <v>0</v>
      </c>
    </row>
    <row r="1634" spans="1:31" ht="12.75" customHeight="1" x14ac:dyDescent="0.4">
      <c r="A1634" s="17" t="s">
        <v>3620</v>
      </c>
      <c r="B1634" s="17" t="s">
        <v>3621</v>
      </c>
      <c r="C1634" s="17" t="s">
        <v>3622</v>
      </c>
      <c r="D1634" s="18">
        <v>40056</v>
      </c>
      <c r="E1634" s="17" t="s">
        <v>44</v>
      </c>
      <c r="F1634" s="19">
        <v>0</v>
      </c>
      <c r="G1634" s="17">
        <v>0</v>
      </c>
      <c r="H1634" s="17">
        <v>0</v>
      </c>
      <c r="I1634" s="20">
        <f t="shared" si="393"/>
        <v>0</v>
      </c>
      <c r="J1634" s="21">
        <v>-1978.96</v>
      </c>
      <c r="K1634" s="18">
        <v>44804</v>
      </c>
      <c r="L1634" s="21">
        <v>-1978.96</v>
      </c>
      <c r="M1634" s="21">
        <v>0</v>
      </c>
      <c r="N1634" s="21">
        <v>0</v>
      </c>
      <c r="O1634" s="21">
        <f t="shared" si="394"/>
        <v>0</v>
      </c>
      <c r="P1634" s="21">
        <f t="shared" si="395"/>
        <v>0</v>
      </c>
      <c r="Q1634" s="21">
        <f t="shared" si="396"/>
        <v>0</v>
      </c>
      <c r="S1634" s="21">
        <f t="shared" si="400"/>
        <v>0</v>
      </c>
      <c r="T1634" s="19">
        <v>0</v>
      </c>
      <c r="U1634" s="19">
        <f t="shared" si="397"/>
        <v>0</v>
      </c>
      <c r="V1634" s="22">
        <f t="shared" si="398"/>
        <v>0</v>
      </c>
      <c r="W1634" s="23">
        <v>0</v>
      </c>
      <c r="X1634" s="21">
        <v>0</v>
      </c>
      <c r="Y1634" s="21">
        <f t="shared" si="410"/>
        <v>0</v>
      </c>
      <c r="Z1634" s="29">
        <v>0</v>
      </c>
      <c r="AA1634" s="29">
        <f t="shared" si="409"/>
        <v>0</v>
      </c>
      <c r="AC1634" s="5">
        <v>0</v>
      </c>
      <c r="AD1634" s="5">
        <v>0</v>
      </c>
      <c r="AE1634" s="5">
        <f t="shared" si="401"/>
        <v>0</v>
      </c>
    </row>
    <row r="1635" spans="1:31" ht="12.75" customHeight="1" x14ac:dyDescent="0.4">
      <c r="A1635" s="17" t="s">
        <v>3623</v>
      </c>
      <c r="B1635" s="17" t="s">
        <v>3624</v>
      </c>
      <c r="C1635" s="17" t="s">
        <v>3625</v>
      </c>
      <c r="D1635" s="18">
        <v>40086</v>
      </c>
      <c r="E1635" s="17" t="s">
        <v>44</v>
      </c>
      <c r="F1635" s="19">
        <v>0</v>
      </c>
      <c r="G1635" s="17">
        <v>0</v>
      </c>
      <c r="H1635" s="17">
        <v>0</v>
      </c>
      <c r="I1635" s="20">
        <f t="shared" si="393"/>
        <v>0</v>
      </c>
      <c r="J1635" s="21">
        <v>-2728.6</v>
      </c>
      <c r="K1635" s="18">
        <v>44804</v>
      </c>
      <c r="L1635" s="21">
        <v>-2728.6</v>
      </c>
      <c r="M1635" s="21">
        <v>0</v>
      </c>
      <c r="N1635" s="21">
        <v>0</v>
      </c>
      <c r="O1635" s="21">
        <f t="shared" si="394"/>
        <v>0</v>
      </c>
      <c r="P1635" s="21">
        <f t="shared" si="395"/>
        <v>0</v>
      </c>
      <c r="Q1635" s="21">
        <f t="shared" si="396"/>
        <v>0</v>
      </c>
      <c r="S1635" s="21">
        <f t="shared" si="400"/>
        <v>0</v>
      </c>
      <c r="T1635" s="19">
        <v>0</v>
      </c>
      <c r="U1635" s="19">
        <f t="shared" si="397"/>
        <v>0</v>
      </c>
      <c r="V1635" s="22">
        <f t="shared" si="398"/>
        <v>0</v>
      </c>
      <c r="W1635" s="23">
        <v>0</v>
      </c>
      <c r="X1635" s="21">
        <v>0</v>
      </c>
      <c r="Y1635" s="21">
        <f t="shared" si="410"/>
        <v>0</v>
      </c>
      <c r="Z1635" s="29">
        <v>0</v>
      </c>
      <c r="AA1635" s="29">
        <f t="shared" si="409"/>
        <v>0</v>
      </c>
      <c r="AC1635" s="5">
        <v>0</v>
      </c>
      <c r="AD1635" s="5">
        <v>0</v>
      </c>
      <c r="AE1635" s="5">
        <f t="shared" si="401"/>
        <v>0</v>
      </c>
    </row>
    <row r="1636" spans="1:31" ht="12.75" customHeight="1" x14ac:dyDescent="0.4">
      <c r="A1636" s="17" t="s">
        <v>3626</v>
      </c>
      <c r="B1636" s="17" t="s">
        <v>3627</v>
      </c>
      <c r="C1636" s="17" t="s">
        <v>3628</v>
      </c>
      <c r="D1636" s="18">
        <v>40117</v>
      </c>
      <c r="E1636" s="17" t="s">
        <v>44</v>
      </c>
      <c r="F1636" s="19">
        <v>0</v>
      </c>
      <c r="G1636" s="17">
        <v>0</v>
      </c>
      <c r="H1636" s="17">
        <v>0</v>
      </c>
      <c r="I1636" s="20">
        <f t="shared" si="393"/>
        <v>0</v>
      </c>
      <c r="J1636" s="21">
        <v>-316.26</v>
      </c>
      <c r="K1636" s="18">
        <v>44804</v>
      </c>
      <c r="L1636" s="21">
        <v>-316.26</v>
      </c>
      <c r="M1636" s="21">
        <v>0</v>
      </c>
      <c r="N1636" s="21">
        <v>0</v>
      </c>
      <c r="O1636" s="21">
        <f t="shared" si="394"/>
        <v>0</v>
      </c>
      <c r="P1636" s="21">
        <f t="shared" si="395"/>
        <v>0</v>
      </c>
      <c r="Q1636" s="21">
        <f t="shared" si="396"/>
        <v>0</v>
      </c>
      <c r="S1636" s="21">
        <f t="shared" si="400"/>
        <v>0</v>
      </c>
      <c r="T1636" s="19">
        <v>0</v>
      </c>
      <c r="U1636" s="19">
        <f t="shared" si="397"/>
        <v>0</v>
      </c>
      <c r="V1636" s="22">
        <f t="shared" si="398"/>
        <v>0</v>
      </c>
      <c r="W1636" s="23">
        <v>0</v>
      </c>
      <c r="X1636" s="21">
        <v>0</v>
      </c>
      <c r="Y1636" s="21">
        <f t="shared" si="410"/>
        <v>0</v>
      </c>
      <c r="Z1636" s="29">
        <v>0</v>
      </c>
      <c r="AA1636" s="29">
        <f t="shared" si="409"/>
        <v>0</v>
      </c>
      <c r="AC1636" s="5">
        <v>0</v>
      </c>
      <c r="AD1636" s="5">
        <v>0</v>
      </c>
      <c r="AE1636" s="5">
        <f t="shared" si="401"/>
        <v>0</v>
      </c>
    </row>
    <row r="1637" spans="1:31" ht="12.75" customHeight="1" x14ac:dyDescent="0.4">
      <c r="A1637" s="17" t="s">
        <v>3629</v>
      </c>
      <c r="B1637" s="17" t="s">
        <v>3630</v>
      </c>
      <c r="C1637" s="17" t="s">
        <v>3631</v>
      </c>
      <c r="D1637" s="18">
        <v>40178</v>
      </c>
      <c r="E1637" s="17" t="s">
        <v>44</v>
      </c>
      <c r="F1637" s="19">
        <v>0</v>
      </c>
      <c r="G1637" s="17">
        <v>0</v>
      </c>
      <c r="H1637" s="17">
        <v>0</v>
      </c>
      <c r="I1637" s="20">
        <f t="shared" si="393"/>
        <v>0</v>
      </c>
      <c r="J1637" s="21">
        <v>-2117.25</v>
      </c>
      <c r="K1637" s="18">
        <v>44804</v>
      </c>
      <c r="L1637" s="21">
        <v>-2117.25</v>
      </c>
      <c r="M1637" s="21">
        <v>0</v>
      </c>
      <c r="N1637" s="21">
        <v>0</v>
      </c>
      <c r="O1637" s="21">
        <f t="shared" si="394"/>
        <v>0</v>
      </c>
      <c r="P1637" s="21">
        <f t="shared" si="395"/>
        <v>0</v>
      </c>
      <c r="Q1637" s="21">
        <f t="shared" si="396"/>
        <v>0</v>
      </c>
      <c r="S1637" s="21">
        <f t="shared" si="400"/>
        <v>0</v>
      </c>
      <c r="T1637" s="19">
        <v>0</v>
      </c>
      <c r="U1637" s="19">
        <f t="shared" si="397"/>
        <v>0</v>
      </c>
      <c r="V1637" s="22">
        <f t="shared" si="398"/>
        <v>0</v>
      </c>
      <c r="W1637" s="23">
        <v>0</v>
      </c>
      <c r="X1637" s="21">
        <v>0</v>
      </c>
      <c r="Y1637" s="21">
        <f t="shared" si="410"/>
        <v>0</v>
      </c>
      <c r="Z1637" s="29">
        <v>0</v>
      </c>
      <c r="AA1637" s="29">
        <f t="shared" si="409"/>
        <v>0</v>
      </c>
      <c r="AC1637" s="5">
        <v>0</v>
      </c>
      <c r="AD1637" s="5">
        <v>0</v>
      </c>
      <c r="AE1637" s="5">
        <f t="shared" si="401"/>
        <v>0</v>
      </c>
    </row>
    <row r="1638" spans="1:31" ht="12.75" customHeight="1" x14ac:dyDescent="0.4">
      <c r="A1638" s="17" t="s">
        <v>3632</v>
      </c>
      <c r="B1638" s="17" t="s">
        <v>3633</v>
      </c>
      <c r="C1638" s="17" t="s">
        <v>3634</v>
      </c>
      <c r="D1638" s="18">
        <v>40179</v>
      </c>
      <c r="E1638" s="17" t="s">
        <v>44</v>
      </c>
      <c r="F1638" s="19">
        <v>0</v>
      </c>
      <c r="G1638" s="17">
        <v>0</v>
      </c>
      <c r="H1638" s="17">
        <v>0</v>
      </c>
      <c r="I1638" s="20">
        <f t="shared" si="393"/>
        <v>0</v>
      </c>
      <c r="J1638" s="21">
        <v>-397.1</v>
      </c>
      <c r="K1638" s="18">
        <v>44804</v>
      </c>
      <c r="L1638" s="21">
        <v>-397.1</v>
      </c>
      <c r="M1638" s="21">
        <v>0</v>
      </c>
      <c r="N1638" s="21">
        <v>0</v>
      </c>
      <c r="O1638" s="21">
        <f t="shared" si="394"/>
        <v>0</v>
      </c>
      <c r="P1638" s="21">
        <f t="shared" si="395"/>
        <v>0</v>
      </c>
      <c r="Q1638" s="21">
        <f t="shared" si="396"/>
        <v>0</v>
      </c>
      <c r="S1638" s="21">
        <f t="shared" si="400"/>
        <v>0</v>
      </c>
      <c r="T1638" s="19">
        <v>0</v>
      </c>
      <c r="U1638" s="19">
        <f t="shared" si="397"/>
        <v>0</v>
      </c>
      <c r="V1638" s="22">
        <f t="shared" si="398"/>
        <v>0</v>
      </c>
      <c r="W1638" s="23">
        <v>0</v>
      </c>
      <c r="X1638" s="21">
        <v>0</v>
      </c>
      <c r="Y1638" s="21">
        <f t="shared" si="410"/>
        <v>0</v>
      </c>
      <c r="Z1638" s="29">
        <v>0</v>
      </c>
      <c r="AA1638" s="29">
        <f t="shared" si="409"/>
        <v>0</v>
      </c>
      <c r="AC1638" s="5">
        <v>0</v>
      </c>
      <c r="AD1638" s="5">
        <v>0</v>
      </c>
      <c r="AE1638" s="5">
        <f t="shared" si="401"/>
        <v>0</v>
      </c>
    </row>
    <row r="1639" spans="1:31" ht="12.75" customHeight="1" x14ac:dyDescent="0.4">
      <c r="A1639" s="17" t="s">
        <v>3635</v>
      </c>
      <c r="B1639" s="17" t="s">
        <v>3636</v>
      </c>
      <c r="C1639" s="17" t="s">
        <v>3637</v>
      </c>
      <c r="D1639" s="18">
        <v>40210</v>
      </c>
      <c r="E1639" s="17" t="s">
        <v>44</v>
      </c>
      <c r="F1639" s="19">
        <v>0</v>
      </c>
      <c r="G1639" s="17">
        <v>0</v>
      </c>
      <c r="H1639" s="17">
        <v>0</v>
      </c>
      <c r="I1639" s="20">
        <f t="shared" si="393"/>
        <v>0</v>
      </c>
      <c r="J1639" s="21">
        <v>-28.18</v>
      </c>
      <c r="K1639" s="18">
        <v>44804</v>
      </c>
      <c r="L1639" s="21">
        <v>-28.18</v>
      </c>
      <c r="M1639" s="21">
        <v>0</v>
      </c>
      <c r="N1639" s="21">
        <v>0</v>
      </c>
      <c r="O1639" s="21">
        <f t="shared" si="394"/>
        <v>0</v>
      </c>
      <c r="P1639" s="21">
        <f t="shared" si="395"/>
        <v>0</v>
      </c>
      <c r="Q1639" s="21">
        <f t="shared" si="396"/>
        <v>0</v>
      </c>
      <c r="S1639" s="21">
        <f t="shared" si="400"/>
        <v>0</v>
      </c>
      <c r="T1639" s="19">
        <v>0</v>
      </c>
      <c r="U1639" s="19">
        <f t="shared" si="397"/>
        <v>0</v>
      </c>
      <c r="V1639" s="22">
        <f t="shared" si="398"/>
        <v>0</v>
      </c>
      <c r="W1639" s="23">
        <v>0</v>
      </c>
      <c r="X1639" s="21">
        <v>0</v>
      </c>
      <c r="Y1639" s="21">
        <f t="shared" si="410"/>
        <v>0</v>
      </c>
      <c r="Z1639" s="29">
        <v>0</v>
      </c>
      <c r="AA1639" s="29">
        <f t="shared" si="409"/>
        <v>0</v>
      </c>
      <c r="AC1639" s="5">
        <v>0</v>
      </c>
      <c r="AD1639" s="5">
        <v>0</v>
      </c>
      <c r="AE1639" s="5">
        <f t="shared" si="401"/>
        <v>0</v>
      </c>
    </row>
    <row r="1640" spans="1:31" ht="12.75" customHeight="1" x14ac:dyDescent="0.4">
      <c r="A1640" s="17" t="s">
        <v>3638</v>
      </c>
      <c r="B1640" s="17" t="s">
        <v>3639</v>
      </c>
      <c r="C1640" s="17" t="s">
        <v>3640</v>
      </c>
      <c r="D1640" s="18">
        <v>40268</v>
      </c>
      <c r="E1640" s="17" t="s">
        <v>44</v>
      </c>
      <c r="F1640" s="19">
        <v>0</v>
      </c>
      <c r="G1640" s="17">
        <v>0</v>
      </c>
      <c r="H1640" s="17">
        <v>0</v>
      </c>
      <c r="I1640" s="20">
        <f t="shared" si="393"/>
        <v>0</v>
      </c>
      <c r="J1640" s="21">
        <v>-198.97</v>
      </c>
      <c r="K1640" s="18">
        <v>44804</v>
      </c>
      <c r="L1640" s="21">
        <v>-198.97</v>
      </c>
      <c r="M1640" s="21">
        <v>0</v>
      </c>
      <c r="N1640" s="21">
        <v>0</v>
      </c>
      <c r="O1640" s="21">
        <f t="shared" si="394"/>
        <v>0</v>
      </c>
      <c r="P1640" s="21">
        <f t="shared" si="395"/>
        <v>0</v>
      </c>
      <c r="Q1640" s="21">
        <f t="shared" si="396"/>
        <v>0</v>
      </c>
      <c r="S1640" s="21">
        <f t="shared" si="400"/>
        <v>0</v>
      </c>
      <c r="T1640" s="19">
        <v>0</v>
      </c>
      <c r="U1640" s="19">
        <f t="shared" si="397"/>
        <v>0</v>
      </c>
      <c r="V1640" s="22">
        <f t="shared" si="398"/>
        <v>0</v>
      </c>
      <c r="W1640" s="23">
        <v>0</v>
      </c>
      <c r="X1640" s="21">
        <v>0</v>
      </c>
      <c r="Y1640" s="21">
        <f t="shared" si="410"/>
        <v>0</v>
      </c>
      <c r="Z1640" s="29">
        <v>0</v>
      </c>
      <c r="AA1640" s="29">
        <f t="shared" si="409"/>
        <v>0</v>
      </c>
      <c r="AC1640" s="5">
        <v>0</v>
      </c>
      <c r="AD1640" s="5">
        <v>0</v>
      </c>
      <c r="AE1640" s="5">
        <f t="shared" si="401"/>
        <v>0</v>
      </c>
    </row>
    <row r="1641" spans="1:31" ht="12.75" customHeight="1" x14ac:dyDescent="0.4">
      <c r="A1641" s="17" t="s">
        <v>3641</v>
      </c>
      <c r="B1641" s="17" t="s">
        <v>3642</v>
      </c>
      <c r="C1641" s="17" t="s">
        <v>3643</v>
      </c>
      <c r="D1641" s="18">
        <v>40329</v>
      </c>
      <c r="E1641" s="17" t="s">
        <v>44</v>
      </c>
      <c r="F1641" s="19">
        <v>0</v>
      </c>
      <c r="G1641" s="17">
        <v>0</v>
      </c>
      <c r="H1641" s="17">
        <v>0</v>
      </c>
      <c r="I1641" s="20">
        <f t="shared" si="393"/>
        <v>0</v>
      </c>
      <c r="J1641" s="21">
        <v>-141.76</v>
      </c>
      <c r="K1641" s="18">
        <v>44804</v>
      </c>
      <c r="L1641" s="21">
        <v>-141.76</v>
      </c>
      <c r="M1641" s="21">
        <v>0</v>
      </c>
      <c r="N1641" s="21">
        <v>0</v>
      </c>
      <c r="O1641" s="21">
        <f t="shared" si="394"/>
        <v>0</v>
      </c>
      <c r="P1641" s="21">
        <f t="shared" si="395"/>
        <v>0</v>
      </c>
      <c r="Q1641" s="21">
        <f t="shared" si="396"/>
        <v>0</v>
      </c>
      <c r="S1641" s="21">
        <f t="shared" si="400"/>
        <v>0</v>
      </c>
      <c r="T1641" s="19">
        <v>0</v>
      </c>
      <c r="U1641" s="19">
        <f t="shared" si="397"/>
        <v>0</v>
      </c>
      <c r="V1641" s="22">
        <f t="shared" si="398"/>
        <v>0</v>
      </c>
      <c r="W1641" s="23">
        <v>0</v>
      </c>
      <c r="X1641" s="21">
        <v>0</v>
      </c>
      <c r="Y1641" s="21">
        <f t="shared" si="410"/>
        <v>0</v>
      </c>
      <c r="Z1641" s="29">
        <v>0</v>
      </c>
      <c r="AA1641" s="29">
        <f t="shared" si="409"/>
        <v>0</v>
      </c>
      <c r="AC1641" s="5">
        <v>0</v>
      </c>
      <c r="AD1641" s="5">
        <v>0</v>
      </c>
      <c r="AE1641" s="5">
        <f t="shared" si="401"/>
        <v>0</v>
      </c>
    </row>
    <row r="1642" spans="1:31" ht="12.75" customHeight="1" x14ac:dyDescent="0.4">
      <c r="A1642" s="17" t="s">
        <v>3644</v>
      </c>
      <c r="B1642" s="17" t="s">
        <v>3645</v>
      </c>
      <c r="C1642" s="17" t="s">
        <v>3646</v>
      </c>
      <c r="D1642" s="18">
        <v>40390</v>
      </c>
      <c r="E1642" s="17" t="s">
        <v>44</v>
      </c>
      <c r="F1642" s="19">
        <v>0</v>
      </c>
      <c r="G1642" s="17">
        <v>0</v>
      </c>
      <c r="H1642" s="17">
        <v>0</v>
      </c>
      <c r="I1642" s="20">
        <f t="shared" si="393"/>
        <v>0</v>
      </c>
      <c r="J1642" s="21">
        <v>-824.69</v>
      </c>
      <c r="K1642" s="18">
        <v>44804</v>
      </c>
      <c r="L1642" s="21">
        <v>-824.69</v>
      </c>
      <c r="M1642" s="21">
        <v>0</v>
      </c>
      <c r="N1642" s="21">
        <v>0</v>
      </c>
      <c r="O1642" s="21">
        <f t="shared" si="394"/>
        <v>0</v>
      </c>
      <c r="P1642" s="21">
        <f t="shared" si="395"/>
        <v>0</v>
      </c>
      <c r="Q1642" s="21">
        <f t="shared" si="396"/>
        <v>0</v>
      </c>
      <c r="S1642" s="21">
        <f t="shared" si="400"/>
        <v>0</v>
      </c>
      <c r="T1642" s="19">
        <v>0</v>
      </c>
      <c r="U1642" s="19">
        <f t="shared" si="397"/>
        <v>0</v>
      </c>
      <c r="V1642" s="22">
        <f t="shared" si="398"/>
        <v>0</v>
      </c>
      <c r="W1642" s="23">
        <v>0</v>
      </c>
      <c r="X1642" s="21">
        <v>0</v>
      </c>
      <c r="Y1642" s="21">
        <f t="shared" si="410"/>
        <v>0</v>
      </c>
      <c r="Z1642" s="29">
        <v>0</v>
      </c>
      <c r="AA1642" s="29">
        <f t="shared" si="409"/>
        <v>0</v>
      </c>
      <c r="AC1642" s="5">
        <v>0</v>
      </c>
      <c r="AD1642" s="5">
        <v>0</v>
      </c>
      <c r="AE1642" s="5">
        <f t="shared" si="401"/>
        <v>0</v>
      </c>
    </row>
    <row r="1643" spans="1:31" ht="12.75" customHeight="1" x14ac:dyDescent="0.4">
      <c r="A1643" s="17" t="s">
        <v>3647</v>
      </c>
      <c r="B1643" s="17" t="s">
        <v>3648</v>
      </c>
      <c r="C1643" s="17" t="s">
        <v>3649</v>
      </c>
      <c r="D1643" s="18">
        <v>40421</v>
      </c>
      <c r="E1643" s="17" t="s">
        <v>44</v>
      </c>
      <c r="F1643" s="19">
        <v>0</v>
      </c>
      <c r="G1643" s="17">
        <v>0</v>
      </c>
      <c r="H1643" s="17">
        <v>0</v>
      </c>
      <c r="I1643" s="20">
        <f t="shared" si="393"/>
        <v>0</v>
      </c>
      <c r="J1643" s="21">
        <v>-36.76</v>
      </c>
      <c r="K1643" s="18">
        <v>44804</v>
      </c>
      <c r="L1643" s="21">
        <v>-36.76</v>
      </c>
      <c r="M1643" s="21">
        <v>0</v>
      </c>
      <c r="N1643" s="21">
        <v>0</v>
      </c>
      <c r="O1643" s="21">
        <f t="shared" si="394"/>
        <v>0</v>
      </c>
      <c r="P1643" s="21">
        <f t="shared" si="395"/>
        <v>0</v>
      </c>
      <c r="Q1643" s="21">
        <f t="shared" si="396"/>
        <v>0</v>
      </c>
      <c r="S1643" s="21">
        <f t="shared" si="400"/>
        <v>0</v>
      </c>
      <c r="T1643" s="19">
        <v>0</v>
      </c>
      <c r="U1643" s="19">
        <f t="shared" si="397"/>
        <v>0</v>
      </c>
      <c r="V1643" s="22">
        <f t="shared" si="398"/>
        <v>0</v>
      </c>
      <c r="W1643" s="23">
        <v>0</v>
      </c>
      <c r="X1643" s="21">
        <v>0</v>
      </c>
      <c r="Y1643" s="21">
        <f t="shared" si="410"/>
        <v>0</v>
      </c>
      <c r="Z1643" s="29">
        <v>0</v>
      </c>
      <c r="AA1643" s="29">
        <f t="shared" si="409"/>
        <v>0</v>
      </c>
      <c r="AC1643" s="5">
        <v>0</v>
      </c>
      <c r="AD1643" s="5">
        <v>0</v>
      </c>
      <c r="AE1643" s="5">
        <f t="shared" si="401"/>
        <v>0</v>
      </c>
    </row>
    <row r="1644" spans="1:31" ht="12.75" customHeight="1" x14ac:dyDescent="0.4">
      <c r="A1644" s="17" t="s">
        <v>3650</v>
      </c>
      <c r="B1644" s="17" t="s">
        <v>3651</v>
      </c>
      <c r="C1644" s="17" t="s">
        <v>3652</v>
      </c>
      <c r="D1644" s="18">
        <v>40512</v>
      </c>
      <c r="E1644" s="17" t="s">
        <v>44</v>
      </c>
      <c r="F1644" s="19">
        <v>0</v>
      </c>
      <c r="G1644" s="17">
        <v>0</v>
      </c>
      <c r="H1644" s="17">
        <v>0</v>
      </c>
      <c r="I1644" s="20">
        <f t="shared" si="393"/>
        <v>0</v>
      </c>
      <c r="J1644" s="21">
        <v>-3278.91</v>
      </c>
      <c r="K1644" s="18">
        <v>44804</v>
      </c>
      <c r="L1644" s="21">
        <v>-3278.91</v>
      </c>
      <c r="M1644" s="21">
        <v>0</v>
      </c>
      <c r="N1644" s="21">
        <v>0</v>
      </c>
      <c r="O1644" s="21">
        <f t="shared" si="394"/>
        <v>0</v>
      </c>
      <c r="P1644" s="21">
        <f t="shared" si="395"/>
        <v>0</v>
      </c>
      <c r="Q1644" s="21">
        <f t="shared" si="396"/>
        <v>0</v>
      </c>
      <c r="S1644" s="21">
        <f t="shared" si="400"/>
        <v>0</v>
      </c>
      <c r="T1644" s="19">
        <v>0</v>
      </c>
      <c r="U1644" s="19">
        <f t="shared" si="397"/>
        <v>0</v>
      </c>
      <c r="V1644" s="22">
        <f t="shared" si="398"/>
        <v>0</v>
      </c>
      <c r="W1644" s="23">
        <v>0</v>
      </c>
      <c r="X1644" s="21">
        <v>0</v>
      </c>
      <c r="Y1644" s="21">
        <f t="shared" si="410"/>
        <v>0</v>
      </c>
      <c r="Z1644" s="29">
        <v>0</v>
      </c>
      <c r="AA1644" s="29">
        <f t="shared" si="409"/>
        <v>0</v>
      </c>
      <c r="AC1644" s="5">
        <v>0</v>
      </c>
      <c r="AD1644" s="5">
        <v>0</v>
      </c>
      <c r="AE1644" s="5">
        <f t="shared" si="401"/>
        <v>0</v>
      </c>
    </row>
    <row r="1645" spans="1:31" ht="12.75" customHeight="1" x14ac:dyDescent="0.4">
      <c r="A1645" s="17" t="s">
        <v>3653</v>
      </c>
      <c r="B1645" s="17" t="s">
        <v>3654</v>
      </c>
      <c r="C1645" s="17" t="s">
        <v>3655</v>
      </c>
      <c r="D1645" s="18">
        <v>40543</v>
      </c>
      <c r="E1645" s="17" t="s">
        <v>44</v>
      </c>
      <c r="F1645" s="19">
        <v>0</v>
      </c>
      <c r="G1645" s="17">
        <v>0</v>
      </c>
      <c r="H1645" s="17">
        <v>0</v>
      </c>
      <c r="I1645" s="20">
        <f t="shared" si="393"/>
        <v>0</v>
      </c>
      <c r="J1645" s="21">
        <v>-206.1</v>
      </c>
      <c r="K1645" s="18">
        <v>44804</v>
      </c>
      <c r="L1645" s="21">
        <v>-206.1</v>
      </c>
      <c r="M1645" s="21">
        <v>0</v>
      </c>
      <c r="N1645" s="21">
        <v>0</v>
      </c>
      <c r="O1645" s="21">
        <f t="shared" si="394"/>
        <v>0</v>
      </c>
      <c r="P1645" s="21">
        <f t="shared" si="395"/>
        <v>0</v>
      </c>
      <c r="Q1645" s="21">
        <f t="shared" si="396"/>
        <v>0</v>
      </c>
      <c r="S1645" s="21">
        <f t="shared" si="400"/>
        <v>0</v>
      </c>
      <c r="T1645" s="19">
        <v>0</v>
      </c>
      <c r="U1645" s="19">
        <f t="shared" si="397"/>
        <v>0</v>
      </c>
      <c r="V1645" s="22">
        <f t="shared" si="398"/>
        <v>0</v>
      </c>
      <c r="W1645" s="23">
        <v>0</v>
      </c>
      <c r="X1645" s="21">
        <v>0</v>
      </c>
      <c r="Y1645" s="21">
        <f t="shared" si="410"/>
        <v>0</v>
      </c>
      <c r="Z1645" s="29">
        <v>0</v>
      </c>
      <c r="AA1645" s="29">
        <f t="shared" si="409"/>
        <v>0</v>
      </c>
      <c r="AC1645" s="5">
        <v>0</v>
      </c>
      <c r="AD1645" s="5">
        <v>0</v>
      </c>
      <c r="AE1645" s="5">
        <f t="shared" si="401"/>
        <v>0</v>
      </c>
    </row>
    <row r="1646" spans="1:31" ht="12.75" customHeight="1" x14ac:dyDescent="0.4">
      <c r="A1646" s="17" t="s">
        <v>3656</v>
      </c>
      <c r="B1646" s="17" t="s">
        <v>3657</v>
      </c>
      <c r="C1646" s="17" t="s">
        <v>3658</v>
      </c>
      <c r="D1646" s="18">
        <v>40602</v>
      </c>
      <c r="E1646" s="17" t="s">
        <v>44</v>
      </c>
      <c r="F1646" s="19">
        <v>0</v>
      </c>
      <c r="G1646" s="17">
        <v>0</v>
      </c>
      <c r="H1646" s="17">
        <v>0</v>
      </c>
      <c r="I1646" s="20">
        <f t="shared" si="393"/>
        <v>0</v>
      </c>
      <c r="J1646" s="21">
        <v>-173.76</v>
      </c>
      <c r="K1646" s="18">
        <v>44804</v>
      </c>
      <c r="L1646" s="21">
        <v>-173.76</v>
      </c>
      <c r="M1646" s="21">
        <v>0</v>
      </c>
      <c r="N1646" s="21">
        <v>0</v>
      </c>
      <c r="O1646" s="21">
        <f t="shared" si="394"/>
        <v>0</v>
      </c>
      <c r="P1646" s="21">
        <f t="shared" si="395"/>
        <v>0</v>
      </c>
      <c r="Q1646" s="21">
        <f t="shared" si="396"/>
        <v>0</v>
      </c>
      <c r="S1646" s="21">
        <f t="shared" si="400"/>
        <v>0</v>
      </c>
      <c r="T1646" s="19">
        <v>0</v>
      </c>
      <c r="U1646" s="19">
        <f t="shared" si="397"/>
        <v>0</v>
      </c>
      <c r="V1646" s="22">
        <f t="shared" si="398"/>
        <v>0</v>
      </c>
      <c r="W1646" s="23">
        <v>0</v>
      </c>
      <c r="X1646" s="21">
        <v>0</v>
      </c>
      <c r="Y1646" s="21">
        <f t="shared" si="410"/>
        <v>0</v>
      </c>
      <c r="Z1646" s="29">
        <v>0</v>
      </c>
      <c r="AA1646" s="29">
        <f t="shared" si="409"/>
        <v>0</v>
      </c>
      <c r="AC1646" s="5">
        <v>0</v>
      </c>
      <c r="AD1646" s="5">
        <v>0</v>
      </c>
      <c r="AE1646" s="5">
        <f t="shared" si="401"/>
        <v>0</v>
      </c>
    </row>
    <row r="1647" spans="1:31" ht="12.75" customHeight="1" x14ac:dyDescent="0.4">
      <c r="A1647" s="17" t="s">
        <v>3659</v>
      </c>
      <c r="B1647" s="17" t="s">
        <v>3660</v>
      </c>
      <c r="C1647" s="17" t="s">
        <v>3661</v>
      </c>
      <c r="D1647" s="18">
        <v>40877</v>
      </c>
      <c r="E1647" s="17" t="s">
        <v>44</v>
      </c>
      <c r="F1647" s="19">
        <v>0</v>
      </c>
      <c r="G1647" s="17">
        <v>0</v>
      </c>
      <c r="H1647" s="17">
        <v>0</v>
      </c>
      <c r="I1647" s="20">
        <f t="shared" si="393"/>
        <v>0</v>
      </c>
      <c r="J1647" s="21">
        <v>-1253.6600000000001</v>
      </c>
      <c r="K1647" s="18">
        <v>44804</v>
      </c>
      <c r="L1647" s="21">
        <v>-1253.6600000000001</v>
      </c>
      <c r="M1647" s="21">
        <v>0</v>
      </c>
      <c r="N1647" s="21">
        <v>0</v>
      </c>
      <c r="O1647" s="21">
        <f t="shared" si="394"/>
        <v>0</v>
      </c>
      <c r="P1647" s="21">
        <f t="shared" si="395"/>
        <v>0</v>
      </c>
      <c r="Q1647" s="21">
        <f t="shared" si="396"/>
        <v>0</v>
      </c>
      <c r="S1647" s="21">
        <f t="shared" si="400"/>
        <v>0</v>
      </c>
      <c r="T1647" s="19">
        <v>0</v>
      </c>
      <c r="U1647" s="19">
        <f t="shared" si="397"/>
        <v>0</v>
      </c>
      <c r="V1647" s="22">
        <f t="shared" si="398"/>
        <v>0</v>
      </c>
      <c r="W1647" s="23">
        <v>0</v>
      </c>
      <c r="X1647" s="21">
        <v>0</v>
      </c>
      <c r="Y1647" s="21">
        <f t="shared" si="410"/>
        <v>0</v>
      </c>
      <c r="Z1647" s="29">
        <v>0</v>
      </c>
      <c r="AA1647" s="29">
        <f t="shared" si="409"/>
        <v>0</v>
      </c>
      <c r="AC1647" s="5">
        <v>0</v>
      </c>
      <c r="AD1647" s="5">
        <v>0</v>
      </c>
      <c r="AE1647" s="5">
        <f t="shared" si="401"/>
        <v>0</v>
      </c>
    </row>
    <row r="1648" spans="1:31" ht="12.75" customHeight="1" x14ac:dyDescent="0.4">
      <c r="A1648" s="17" t="s">
        <v>3662</v>
      </c>
      <c r="B1648" s="17" t="s">
        <v>3663</v>
      </c>
      <c r="C1648" s="17" t="s">
        <v>2039</v>
      </c>
      <c r="D1648" s="18">
        <v>41274</v>
      </c>
      <c r="E1648" s="17" t="s">
        <v>118</v>
      </c>
      <c r="F1648" s="19">
        <v>50</v>
      </c>
      <c r="G1648" s="17">
        <v>40</v>
      </c>
      <c r="H1648" s="17">
        <v>4</v>
      </c>
      <c r="I1648" s="20">
        <f t="shared" si="393"/>
        <v>484</v>
      </c>
      <c r="J1648" s="21">
        <v>-97</v>
      </c>
      <c r="K1648" s="18">
        <v>44804</v>
      </c>
      <c r="L1648" s="21">
        <v>-97</v>
      </c>
      <c r="M1648" s="21">
        <v>0</v>
      </c>
      <c r="N1648" s="21">
        <v>0</v>
      </c>
      <c r="O1648" s="21">
        <f t="shared" si="394"/>
        <v>0</v>
      </c>
      <c r="P1648" s="21">
        <f t="shared" si="395"/>
        <v>0</v>
      </c>
      <c r="Q1648" s="21">
        <f t="shared" si="396"/>
        <v>0</v>
      </c>
      <c r="S1648" s="21">
        <f t="shared" si="400"/>
        <v>0</v>
      </c>
      <c r="T1648" s="19">
        <v>20</v>
      </c>
      <c r="U1648" s="19">
        <f t="shared" si="397"/>
        <v>-30</v>
      </c>
      <c r="V1648" s="22">
        <f t="shared" si="398"/>
        <v>-360</v>
      </c>
      <c r="W1648" s="23">
        <f t="shared" si="399"/>
        <v>132</v>
      </c>
      <c r="X1648" s="21">
        <f t="shared" ref="X1648:X1649" si="411">+S1648/W1648</f>
        <v>0</v>
      </c>
      <c r="Y1648" s="21">
        <f t="shared" si="410"/>
        <v>0</v>
      </c>
      <c r="Z1648" s="29">
        <v>0</v>
      </c>
      <c r="AA1648" s="29">
        <f t="shared" si="409"/>
        <v>0</v>
      </c>
      <c r="AC1648" s="5">
        <v>0</v>
      </c>
      <c r="AD1648" s="5">
        <v>0</v>
      </c>
      <c r="AE1648" s="5">
        <f t="shared" si="401"/>
        <v>0</v>
      </c>
    </row>
    <row r="1649" spans="1:31" ht="12.75" customHeight="1" x14ac:dyDescent="0.4">
      <c r="A1649" s="17" t="s">
        <v>3664</v>
      </c>
      <c r="B1649" s="17" t="s">
        <v>3665</v>
      </c>
      <c r="C1649" s="17" t="s">
        <v>3666</v>
      </c>
      <c r="D1649" s="18">
        <v>41274</v>
      </c>
      <c r="E1649" s="17" t="s">
        <v>118</v>
      </c>
      <c r="F1649" s="19">
        <v>50</v>
      </c>
      <c r="G1649" s="17">
        <v>40</v>
      </c>
      <c r="H1649" s="17">
        <v>4</v>
      </c>
      <c r="I1649" s="20">
        <f t="shared" si="393"/>
        <v>484</v>
      </c>
      <c r="J1649" s="21">
        <v>-175</v>
      </c>
      <c r="K1649" s="18">
        <v>44804</v>
      </c>
      <c r="L1649" s="21">
        <v>-175</v>
      </c>
      <c r="M1649" s="21">
        <v>0</v>
      </c>
      <c r="N1649" s="21">
        <v>0</v>
      </c>
      <c r="O1649" s="21">
        <f t="shared" si="394"/>
        <v>0</v>
      </c>
      <c r="P1649" s="21">
        <f t="shared" si="395"/>
        <v>0</v>
      </c>
      <c r="Q1649" s="21">
        <f t="shared" si="396"/>
        <v>0</v>
      </c>
      <c r="S1649" s="21">
        <f t="shared" si="400"/>
        <v>0</v>
      </c>
      <c r="T1649" s="19">
        <v>20</v>
      </c>
      <c r="U1649" s="19">
        <f t="shared" si="397"/>
        <v>-30</v>
      </c>
      <c r="V1649" s="22">
        <f t="shared" si="398"/>
        <v>-360</v>
      </c>
      <c r="W1649" s="23">
        <f t="shared" si="399"/>
        <v>132</v>
      </c>
      <c r="X1649" s="21">
        <f t="shared" si="411"/>
        <v>0</v>
      </c>
      <c r="Y1649" s="21">
        <f t="shared" si="410"/>
        <v>0</v>
      </c>
      <c r="Z1649" s="29">
        <v>0</v>
      </c>
      <c r="AA1649" s="29">
        <f t="shared" si="409"/>
        <v>0</v>
      </c>
      <c r="AC1649" s="5">
        <v>0</v>
      </c>
      <c r="AD1649" s="5">
        <v>0</v>
      </c>
      <c r="AE1649" s="5">
        <f t="shared" si="401"/>
        <v>0</v>
      </c>
    </row>
    <row r="1650" spans="1:31" ht="12.75" customHeight="1" x14ac:dyDescent="0.4">
      <c r="A1650" s="17" t="s">
        <v>3667</v>
      </c>
      <c r="B1650" s="17" t="s">
        <v>3668</v>
      </c>
      <c r="C1650" s="17" t="s">
        <v>3669</v>
      </c>
      <c r="D1650" s="18">
        <v>41639</v>
      </c>
      <c r="E1650" s="17" t="s">
        <v>44</v>
      </c>
      <c r="F1650" s="19">
        <v>0</v>
      </c>
      <c r="G1650" s="17">
        <v>0</v>
      </c>
      <c r="H1650" s="17">
        <v>0</v>
      </c>
      <c r="I1650" s="20">
        <f t="shared" si="393"/>
        <v>0</v>
      </c>
      <c r="J1650" s="21">
        <v>-4182.6099999999997</v>
      </c>
      <c r="K1650" s="18">
        <v>44804</v>
      </c>
      <c r="L1650" s="21">
        <v>-4182.6099999999997</v>
      </c>
      <c r="M1650" s="21">
        <v>0</v>
      </c>
      <c r="N1650" s="21">
        <v>0</v>
      </c>
      <c r="O1650" s="21">
        <f t="shared" si="394"/>
        <v>0</v>
      </c>
      <c r="P1650" s="21">
        <f t="shared" si="395"/>
        <v>0</v>
      </c>
      <c r="Q1650" s="21">
        <f t="shared" si="396"/>
        <v>0</v>
      </c>
      <c r="S1650" s="21">
        <f t="shared" si="400"/>
        <v>0</v>
      </c>
      <c r="T1650" s="19">
        <v>0</v>
      </c>
      <c r="U1650" s="19">
        <f t="shared" si="397"/>
        <v>0</v>
      </c>
      <c r="V1650" s="22">
        <f t="shared" si="398"/>
        <v>0</v>
      </c>
      <c r="W1650" s="23">
        <v>0</v>
      </c>
      <c r="X1650" s="21">
        <v>0</v>
      </c>
      <c r="Y1650" s="21">
        <f t="shared" si="410"/>
        <v>0</v>
      </c>
      <c r="Z1650" s="29">
        <v>0</v>
      </c>
      <c r="AA1650" s="29">
        <f t="shared" si="409"/>
        <v>0</v>
      </c>
      <c r="AC1650" s="5">
        <v>0</v>
      </c>
      <c r="AD1650" s="5">
        <v>0</v>
      </c>
      <c r="AE1650" s="5">
        <f t="shared" si="401"/>
        <v>0</v>
      </c>
    </row>
    <row r="1651" spans="1:31" ht="12.75" customHeight="1" x14ac:dyDescent="0.4">
      <c r="A1651" s="17" t="s">
        <v>3670</v>
      </c>
      <c r="B1651" s="17" t="s">
        <v>3671</v>
      </c>
      <c r="C1651" s="17" t="s">
        <v>2076</v>
      </c>
      <c r="D1651" s="18">
        <v>41639</v>
      </c>
      <c r="E1651" s="17" t="s">
        <v>44</v>
      </c>
      <c r="F1651" s="19">
        <v>0</v>
      </c>
      <c r="G1651" s="17">
        <v>0</v>
      </c>
      <c r="H1651" s="17">
        <v>0</v>
      </c>
      <c r="I1651" s="20">
        <f t="shared" si="393"/>
        <v>0</v>
      </c>
      <c r="J1651" s="21">
        <v>-2305</v>
      </c>
      <c r="K1651" s="18">
        <v>44804</v>
      </c>
      <c r="L1651" s="21">
        <v>-2305</v>
      </c>
      <c r="M1651" s="21">
        <v>0</v>
      </c>
      <c r="N1651" s="21">
        <v>0</v>
      </c>
      <c r="O1651" s="21">
        <f t="shared" si="394"/>
        <v>0</v>
      </c>
      <c r="P1651" s="21">
        <f t="shared" si="395"/>
        <v>0</v>
      </c>
      <c r="Q1651" s="21">
        <f t="shared" si="396"/>
        <v>0</v>
      </c>
      <c r="S1651" s="21">
        <f t="shared" si="400"/>
        <v>0</v>
      </c>
      <c r="T1651" s="19">
        <v>0</v>
      </c>
      <c r="U1651" s="19">
        <f t="shared" si="397"/>
        <v>0</v>
      </c>
      <c r="V1651" s="22">
        <f t="shared" si="398"/>
        <v>0</v>
      </c>
      <c r="W1651" s="23">
        <v>0</v>
      </c>
      <c r="X1651" s="21">
        <v>0</v>
      </c>
      <c r="Y1651" s="21">
        <f t="shared" si="410"/>
        <v>0</v>
      </c>
      <c r="Z1651" s="29">
        <v>0</v>
      </c>
      <c r="AA1651" s="29">
        <f t="shared" si="409"/>
        <v>0</v>
      </c>
      <c r="AC1651" s="5">
        <v>0</v>
      </c>
      <c r="AD1651" s="5">
        <v>0</v>
      </c>
      <c r="AE1651" s="5">
        <f t="shared" si="401"/>
        <v>0</v>
      </c>
    </row>
    <row r="1652" spans="1:31" ht="12.75" customHeight="1" x14ac:dyDescent="0.4">
      <c r="A1652" s="17" t="s">
        <v>3672</v>
      </c>
      <c r="B1652" s="17" t="s">
        <v>2134</v>
      </c>
      <c r="C1652" s="17" t="s">
        <v>3673</v>
      </c>
      <c r="D1652" s="18">
        <v>42004</v>
      </c>
      <c r="E1652" s="17" t="s">
        <v>118</v>
      </c>
      <c r="F1652" s="19">
        <v>7</v>
      </c>
      <c r="G1652" s="17">
        <v>0</v>
      </c>
      <c r="H1652" s="17">
        <v>0</v>
      </c>
      <c r="I1652" s="20">
        <f t="shared" si="393"/>
        <v>0</v>
      </c>
      <c r="J1652" s="21">
        <v>-14223.6</v>
      </c>
      <c r="K1652" s="18">
        <v>44804</v>
      </c>
      <c r="L1652" s="21">
        <v>-14223.6</v>
      </c>
      <c r="M1652" s="21">
        <v>0</v>
      </c>
      <c r="N1652" s="21">
        <v>0</v>
      </c>
      <c r="O1652" s="21">
        <f t="shared" si="394"/>
        <v>0</v>
      </c>
      <c r="P1652" s="21">
        <f t="shared" si="395"/>
        <v>0</v>
      </c>
      <c r="Q1652" s="21">
        <f t="shared" si="396"/>
        <v>0</v>
      </c>
      <c r="S1652" s="21">
        <f t="shared" si="400"/>
        <v>0</v>
      </c>
      <c r="T1652" s="19">
        <v>7</v>
      </c>
      <c r="U1652" s="19">
        <f t="shared" si="397"/>
        <v>0</v>
      </c>
      <c r="V1652" s="22">
        <f t="shared" si="398"/>
        <v>0</v>
      </c>
      <c r="W1652" s="23">
        <v>0</v>
      </c>
      <c r="X1652" s="21">
        <v>0</v>
      </c>
      <c r="Y1652" s="21">
        <f t="shared" si="410"/>
        <v>0</v>
      </c>
      <c r="Z1652" s="29">
        <v>0</v>
      </c>
      <c r="AA1652" s="29">
        <f t="shared" si="409"/>
        <v>0</v>
      </c>
      <c r="AC1652" s="5">
        <v>0</v>
      </c>
      <c r="AD1652" s="5">
        <v>0</v>
      </c>
      <c r="AE1652" s="5">
        <f t="shared" si="401"/>
        <v>0</v>
      </c>
    </row>
    <row r="1653" spans="1:31" ht="12.75" customHeight="1" x14ac:dyDescent="0.4">
      <c r="A1653" s="17" t="s">
        <v>3674</v>
      </c>
      <c r="B1653" s="17" t="s">
        <v>2151</v>
      </c>
      <c r="C1653" s="17" t="s">
        <v>3675</v>
      </c>
      <c r="D1653" s="18">
        <v>42369</v>
      </c>
      <c r="E1653" s="17" t="s">
        <v>118</v>
      </c>
      <c r="F1653" s="19">
        <v>50</v>
      </c>
      <c r="G1653" s="17">
        <v>43</v>
      </c>
      <c r="H1653" s="17">
        <v>4</v>
      </c>
      <c r="I1653" s="20">
        <f t="shared" si="393"/>
        <v>520</v>
      </c>
      <c r="J1653" s="21">
        <v>-9159</v>
      </c>
      <c r="K1653" s="18">
        <v>44804</v>
      </c>
      <c r="L1653" s="21">
        <v>-9159</v>
      </c>
      <c r="M1653" s="21">
        <v>0</v>
      </c>
      <c r="N1653" s="21">
        <v>0</v>
      </c>
      <c r="O1653" s="21">
        <f t="shared" si="394"/>
        <v>0</v>
      </c>
      <c r="P1653" s="21">
        <f t="shared" si="395"/>
        <v>0</v>
      </c>
      <c r="Q1653" s="21">
        <f t="shared" si="396"/>
        <v>0</v>
      </c>
      <c r="S1653" s="21">
        <f t="shared" si="400"/>
        <v>0</v>
      </c>
      <c r="T1653" s="19">
        <v>20</v>
      </c>
      <c r="U1653" s="19">
        <f t="shared" si="397"/>
        <v>-30</v>
      </c>
      <c r="V1653" s="22">
        <f t="shared" si="398"/>
        <v>-360</v>
      </c>
      <c r="W1653" s="23">
        <f t="shared" si="399"/>
        <v>168</v>
      </c>
      <c r="X1653" s="21">
        <f t="shared" ref="X1653:X1663" si="412">+S1653/W1653</f>
        <v>0</v>
      </c>
      <c r="Y1653" s="21">
        <f t="shared" si="410"/>
        <v>0</v>
      </c>
      <c r="Z1653" s="29">
        <v>0</v>
      </c>
      <c r="AA1653" s="29">
        <f t="shared" si="409"/>
        <v>0</v>
      </c>
      <c r="AC1653" s="5">
        <v>0</v>
      </c>
      <c r="AD1653" s="5">
        <v>0</v>
      </c>
      <c r="AE1653" s="5">
        <f t="shared" si="401"/>
        <v>0</v>
      </c>
    </row>
    <row r="1654" spans="1:31" ht="12.75" customHeight="1" x14ac:dyDescent="0.4">
      <c r="A1654" s="17" t="s">
        <v>3676</v>
      </c>
      <c r="B1654" s="17" t="s">
        <v>2151</v>
      </c>
      <c r="C1654" s="17" t="s">
        <v>3677</v>
      </c>
      <c r="D1654" s="18">
        <v>42369</v>
      </c>
      <c r="E1654" s="17" t="s">
        <v>118</v>
      </c>
      <c r="F1654" s="19">
        <v>50</v>
      </c>
      <c r="G1654" s="17">
        <v>43</v>
      </c>
      <c r="H1654" s="17">
        <v>4</v>
      </c>
      <c r="I1654" s="20">
        <f t="shared" si="393"/>
        <v>520</v>
      </c>
      <c r="J1654" s="21">
        <v>-1873</v>
      </c>
      <c r="K1654" s="18">
        <v>44804</v>
      </c>
      <c r="L1654" s="21">
        <v>-1873</v>
      </c>
      <c r="M1654" s="21">
        <v>0</v>
      </c>
      <c r="N1654" s="21">
        <v>0</v>
      </c>
      <c r="O1654" s="21">
        <f t="shared" si="394"/>
        <v>0</v>
      </c>
      <c r="P1654" s="21">
        <f t="shared" si="395"/>
        <v>0</v>
      </c>
      <c r="Q1654" s="21">
        <f t="shared" si="396"/>
        <v>0</v>
      </c>
      <c r="S1654" s="21">
        <f t="shared" si="400"/>
        <v>0</v>
      </c>
      <c r="T1654" s="19">
        <v>20</v>
      </c>
      <c r="U1654" s="19">
        <f t="shared" si="397"/>
        <v>-30</v>
      </c>
      <c r="V1654" s="22">
        <f t="shared" si="398"/>
        <v>-360</v>
      </c>
      <c r="W1654" s="23">
        <f t="shared" si="399"/>
        <v>168</v>
      </c>
      <c r="X1654" s="21">
        <f t="shared" si="412"/>
        <v>0</v>
      </c>
      <c r="Y1654" s="21">
        <f t="shared" si="410"/>
        <v>0</v>
      </c>
      <c r="Z1654" s="29">
        <v>0</v>
      </c>
      <c r="AA1654" s="29">
        <f t="shared" si="409"/>
        <v>0</v>
      </c>
      <c r="AC1654" s="5">
        <v>0</v>
      </c>
      <c r="AD1654" s="5">
        <v>0</v>
      </c>
      <c r="AE1654" s="5">
        <f t="shared" si="401"/>
        <v>0</v>
      </c>
    </row>
    <row r="1655" spans="1:31" ht="12.75" customHeight="1" x14ac:dyDescent="0.4">
      <c r="A1655" s="17" t="s">
        <v>3678</v>
      </c>
      <c r="B1655" s="17" t="s">
        <v>2151</v>
      </c>
      <c r="C1655" s="17" t="s">
        <v>3677</v>
      </c>
      <c r="D1655" s="18">
        <v>42735</v>
      </c>
      <c r="E1655" s="17" t="s">
        <v>118</v>
      </c>
      <c r="F1655" s="19">
        <v>50</v>
      </c>
      <c r="G1655" s="17">
        <v>44</v>
      </c>
      <c r="H1655" s="17">
        <v>4</v>
      </c>
      <c r="I1655" s="20">
        <f t="shared" si="393"/>
        <v>532</v>
      </c>
      <c r="J1655" s="21">
        <v>-8756.9599999999991</v>
      </c>
      <c r="K1655" s="18">
        <v>44804</v>
      </c>
      <c r="L1655" s="21">
        <v>-8756.9599999999991</v>
      </c>
      <c r="M1655" s="21">
        <v>0</v>
      </c>
      <c r="N1655" s="21">
        <v>0</v>
      </c>
      <c r="O1655" s="21">
        <f t="shared" si="394"/>
        <v>0</v>
      </c>
      <c r="P1655" s="21">
        <f t="shared" si="395"/>
        <v>0</v>
      </c>
      <c r="Q1655" s="21">
        <f t="shared" si="396"/>
        <v>0</v>
      </c>
      <c r="S1655" s="21">
        <f t="shared" si="400"/>
        <v>0</v>
      </c>
      <c r="T1655" s="19">
        <v>20</v>
      </c>
      <c r="U1655" s="19">
        <f t="shared" si="397"/>
        <v>-30</v>
      </c>
      <c r="V1655" s="22">
        <f t="shared" si="398"/>
        <v>-360</v>
      </c>
      <c r="W1655" s="23">
        <f t="shared" si="399"/>
        <v>180</v>
      </c>
      <c r="X1655" s="21">
        <f t="shared" si="412"/>
        <v>0</v>
      </c>
      <c r="Y1655" s="21">
        <f t="shared" si="410"/>
        <v>0</v>
      </c>
      <c r="Z1655" s="29">
        <v>0</v>
      </c>
      <c r="AA1655" s="29">
        <f t="shared" si="409"/>
        <v>0</v>
      </c>
      <c r="AC1655" s="5">
        <v>0</v>
      </c>
      <c r="AD1655" s="5">
        <v>0</v>
      </c>
      <c r="AE1655" s="5">
        <f t="shared" si="401"/>
        <v>0</v>
      </c>
    </row>
    <row r="1656" spans="1:31" ht="12.75" customHeight="1" x14ac:dyDescent="0.4">
      <c r="A1656" s="17" t="s">
        <v>3679</v>
      </c>
      <c r="B1656" s="17" t="s">
        <v>2151</v>
      </c>
      <c r="C1656" s="17" t="s">
        <v>3677</v>
      </c>
      <c r="D1656" s="18">
        <v>43100</v>
      </c>
      <c r="E1656" s="17" t="s">
        <v>118</v>
      </c>
      <c r="F1656" s="19">
        <v>50</v>
      </c>
      <c r="G1656" s="17">
        <v>45</v>
      </c>
      <c r="H1656" s="17">
        <v>4</v>
      </c>
      <c r="I1656" s="20">
        <f t="shared" si="393"/>
        <v>544</v>
      </c>
      <c r="J1656" s="21">
        <v>-15259.09</v>
      </c>
      <c r="K1656" s="18">
        <v>44804</v>
      </c>
      <c r="L1656" s="21">
        <v>-15259.09</v>
      </c>
      <c r="M1656" s="21">
        <v>0</v>
      </c>
      <c r="N1656" s="21">
        <v>0</v>
      </c>
      <c r="O1656" s="21">
        <f t="shared" si="394"/>
        <v>0</v>
      </c>
      <c r="P1656" s="21">
        <f t="shared" si="395"/>
        <v>0</v>
      </c>
      <c r="Q1656" s="21">
        <f t="shared" si="396"/>
        <v>0</v>
      </c>
      <c r="S1656" s="21">
        <f t="shared" si="400"/>
        <v>0</v>
      </c>
      <c r="T1656" s="19">
        <v>20</v>
      </c>
      <c r="U1656" s="19">
        <f t="shared" si="397"/>
        <v>-30</v>
      </c>
      <c r="V1656" s="22">
        <f t="shared" si="398"/>
        <v>-360</v>
      </c>
      <c r="W1656" s="23">
        <f t="shared" si="399"/>
        <v>192</v>
      </c>
      <c r="X1656" s="21">
        <f t="shared" si="412"/>
        <v>0</v>
      </c>
      <c r="Y1656" s="21">
        <f t="shared" si="410"/>
        <v>0</v>
      </c>
      <c r="Z1656" s="29">
        <v>0</v>
      </c>
      <c r="AA1656" s="29">
        <f t="shared" si="409"/>
        <v>0</v>
      </c>
      <c r="AC1656" s="5">
        <v>0</v>
      </c>
      <c r="AD1656" s="5">
        <v>0</v>
      </c>
      <c r="AE1656" s="5">
        <f t="shared" si="401"/>
        <v>0</v>
      </c>
    </row>
    <row r="1657" spans="1:31" ht="12.75" customHeight="1" x14ac:dyDescent="0.4">
      <c r="A1657" s="17" t="s">
        <v>3680</v>
      </c>
      <c r="B1657" s="17" t="s">
        <v>2151</v>
      </c>
      <c r="C1657" s="17" t="s">
        <v>3681</v>
      </c>
      <c r="D1657" s="18">
        <v>43465</v>
      </c>
      <c r="E1657" s="17" t="s">
        <v>118</v>
      </c>
      <c r="F1657" s="19">
        <v>50</v>
      </c>
      <c r="G1657" s="17">
        <v>46</v>
      </c>
      <c r="H1657" s="17">
        <v>4</v>
      </c>
      <c r="I1657" s="20">
        <f t="shared" si="393"/>
        <v>556</v>
      </c>
      <c r="J1657" s="21">
        <v>-5464.83</v>
      </c>
      <c r="K1657" s="18">
        <v>44804</v>
      </c>
      <c r="L1657" s="21">
        <v>-5464.83</v>
      </c>
      <c r="M1657" s="21">
        <v>0</v>
      </c>
      <c r="N1657" s="21">
        <v>0</v>
      </c>
      <c r="O1657" s="21">
        <f t="shared" si="394"/>
        <v>0</v>
      </c>
      <c r="P1657" s="21">
        <f t="shared" si="395"/>
        <v>0</v>
      </c>
      <c r="Q1657" s="21">
        <f t="shared" si="396"/>
        <v>0</v>
      </c>
      <c r="S1657" s="21">
        <f t="shared" si="400"/>
        <v>0</v>
      </c>
      <c r="T1657" s="19">
        <v>20</v>
      </c>
      <c r="U1657" s="19">
        <f t="shared" si="397"/>
        <v>-30</v>
      </c>
      <c r="V1657" s="22">
        <f t="shared" si="398"/>
        <v>-360</v>
      </c>
      <c r="W1657" s="23">
        <f t="shared" si="399"/>
        <v>204</v>
      </c>
      <c r="X1657" s="21">
        <f t="shared" si="412"/>
        <v>0</v>
      </c>
      <c r="Y1657" s="21">
        <f t="shared" si="410"/>
        <v>0</v>
      </c>
      <c r="Z1657" s="29">
        <v>0</v>
      </c>
      <c r="AA1657" s="29">
        <f t="shared" si="409"/>
        <v>0</v>
      </c>
      <c r="AC1657" s="5">
        <v>0</v>
      </c>
      <c r="AD1657" s="5">
        <v>0</v>
      </c>
      <c r="AE1657" s="5">
        <f t="shared" si="401"/>
        <v>0</v>
      </c>
    </row>
    <row r="1658" spans="1:31" ht="12.75" customHeight="1" x14ac:dyDescent="0.4">
      <c r="A1658" s="17" t="s">
        <v>3682</v>
      </c>
      <c r="B1658" s="17" t="s">
        <v>2151</v>
      </c>
      <c r="C1658" s="17" t="s">
        <v>3683</v>
      </c>
      <c r="D1658" s="18">
        <v>43466</v>
      </c>
      <c r="E1658" s="17" t="s">
        <v>44</v>
      </c>
      <c r="F1658" s="19">
        <v>0</v>
      </c>
      <c r="G1658" s="17">
        <v>0</v>
      </c>
      <c r="H1658" s="17">
        <v>0</v>
      </c>
      <c r="I1658" s="20">
        <f t="shared" si="393"/>
        <v>0</v>
      </c>
      <c r="J1658" s="21">
        <v>3159.6</v>
      </c>
      <c r="K1658" s="18">
        <v>44804</v>
      </c>
      <c r="L1658" s="21">
        <v>0</v>
      </c>
      <c r="M1658" s="21">
        <v>3159.6</v>
      </c>
      <c r="N1658" s="21">
        <v>0</v>
      </c>
      <c r="O1658" s="21">
        <f t="shared" si="394"/>
        <v>0</v>
      </c>
      <c r="P1658" s="21">
        <f t="shared" si="395"/>
        <v>0</v>
      </c>
      <c r="Q1658" s="21">
        <f t="shared" si="396"/>
        <v>3159.6</v>
      </c>
      <c r="S1658" s="21">
        <f t="shared" si="400"/>
        <v>3159.6</v>
      </c>
      <c r="T1658" s="19">
        <v>0</v>
      </c>
      <c r="U1658" s="19">
        <f t="shared" si="397"/>
        <v>0</v>
      </c>
      <c r="V1658" s="22">
        <f t="shared" si="398"/>
        <v>0</v>
      </c>
      <c r="W1658" s="23">
        <v>0</v>
      </c>
      <c r="X1658" s="21">
        <v>0</v>
      </c>
      <c r="Y1658" s="21">
        <f t="shared" si="410"/>
        <v>0</v>
      </c>
      <c r="Z1658" s="29">
        <v>0</v>
      </c>
      <c r="AA1658" s="29">
        <f t="shared" si="409"/>
        <v>-3159.6</v>
      </c>
      <c r="AC1658" s="5">
        <v>0</v>
      </c>
      <c r="AD1658" s="5">
        <v>3159.6</v>
      </c>
      <c r="AE1658" s="5">
        <f t="shared" si="401"/>
        <v>3159.6</v>
      </c>
    </row>
    <row r="1659" spans="1:31" ht="12.75" customHeight="1" x14ac:dyDescent="0.4">
      <c r="A1659" s="17" t="s">
        <v>3684</v>
      </c>
      <c r="B1659" s="17" t="s">
        <v>2151</v>
      </c>
      <c r="C1659" s="17" t="s">
        <v>3683</v>
      </c>
      <c r="D1659" s="18">
        <v>43466</v>
      </c>
      <c r="E1659" s="17" t="s">
        <v>118</v>
      </c>
      <c r="F1659" s="19">
        <v>29</v>
      </c>
      <c r="G1659" s="17">
        <v>25</v>
      </c>
      <c r="H1659" s="17">
        <v>4</v>
      </c>
      <c r="I1659" s="20">
        <f t="shared" si="393"/>
        <v>304</v>
      </c>
      <c r="J1659" s="21">
        <v>-3159.6</v>
      </c>
      <c r="K1659" s="18">
        <v>44804</v>
      </c>
      <c r="L1659" s="21">
        <v>-399.48</v>
      </c>
      <c r="M1659" s="21">
        <v>-2760.12</v>
      </c>
      <c r="N1659" s="21">
        <v>-72.63</v>
      </c>
      <c r="O1659" s="21">
        <f t="shared" si="394"/>
        <v>-36.314999999999998</v>
      </c>
      <c r="P1659" s="21">
        <f t="shared" si="395"/>
        <v>-108.94499999999999</v>
      </c>
      <c r="Q1659" s="21">
        <f t="shared" si="396"/>
        <v>-2723.8049999999998</v>
      </c>
      <c r="S1659" s="21">
        <f t="shared" si="400"/>
        <v>-2832.75</v>
      </c>
      <c r="T1659" s="19">
        <v>20</v>
      </c>
      <c r="U1659" s="19">
        <f t="shared" si="397"/>
        <v>-9</v>
      </c>
      <c r="V1659" s="22">
        <f t="shared" si="398"/>
        <v>-108</v>
      </c>
      <c r="W1659" s="23">
        <f t="shared" si="399"/>
        <v>204</v>
      </c>
      <c r="X1659" s="21">
        <f t="shared" si="412"/>
        <v>-13.886029411764707</v>
      </c>
      <c r="Y1659" s="21">
        <f t="shared" si="410"/>
        <v>-166.63235294117646</v>
      </c>
      <c r="Z1659" s="29">
        <v>0</v>
      </c>
      <c r="AA1659" s="29">
        <f t="shared" si="409"/>
        <v>2723.8049999999998</v>
      </c>
      <c r="AC1659" s="5">
        <v>0</v>
      </c>
      <c r="AD1659" s="5">
        <v>-2832.75</v>
      </c>
      <c r="AE1659" s="5">
        <f t="shared" si="401"/>
        <v>-2832.75</v>
      </c>
    </row>
    <row r="1660" spans="1:31" ht="12.75" customHeight="1" x14ac:dyDescent="0.4">
      <c r="A1660" s="17" t="s">
        <v>3685</v>
      </c>
      <c r="B1660" s="17" t="s">
        <v>2151</v>
      </c>
      <c r="C1660" s="17" t="s">
        <v>3686</v>
      </c>
      <c r="D1660" s="18">
        <v>43830</v>
      </c>
      <c r="E1660" s="17" t="s">
        <v>118</v>
      </c>
      <c r="F1660" s="19">
        <v>50</v>
      </c>
      <c r="G1660" s="17">
        <v>47</v>
      </c>
      <c r="H1660" s="17">
        <v>4</v>
      </c>
      <c r="I1660" s="20">
        <f t="shared" si="393"/>
        <v>568</v>
      </c>
      <c r="J1660" s="21">
        <v>-7367.85</v>
      </c>
      <c r="K1660" s="18">
        <v>44804</v>
      </c>
      <c r="L1660" s="21">
        <v>-7367.85</v>
      </c>
      <c r="M1660" s="21">
        <v>0</v>
      </c>
      <c r="N1660" s="21">
        <v>0</v>
      </c>
      <c r="O1660" s="21">
        <f t="shared" si="394"/>
        <v>0</v>
      </c>
      <c r="P1660" s="21">
        <f t="shared" si="395"/>
        <v>0</v>
      </c>
      <c r="Q1660" s="21">
        <f t="shared" si="396"/>
        <v>0</v>
      </c>
      <c r="S1660" s="21">
        <f t="shared" si="400"/>
        <v>0</v>
      </c>
      <c r="T1660" s="19">
        <v>20</v>
      </c>
      <c r="U1660" s="19">
        <f t="shared" si="397"/>
        <v>-30</v>
      </c>
      <c r="V1660" s="22">
        <f t="shared" si="398"/>
        <v>-360</v>
      </c>
      <c r="W1660" s="23">
        <f t="shared" si="399"/>
        <v>216</v>
      </c>
      <c r="X1660" s="21">
        <f t="shared" si="412"/>
        <v>0</v>
      </c>
      <c r="Y1660" s="21">
        <f t="shared" si="410"/>
        <v>0</v>
      </c>
      <c r="Z1660" s="29">
        <v>0</v>
      </c>
      <c r="AA1660" s="29">
        <f t="shared" si="409"/>
        <v>0</v>
      </c>
      <c r="AC1660" s="5">
        <v>0</v>
      </c>
      <c r="AD1660" s="5">
        <v>0</v>
      </c>
      <c r="AE1660" s="5">
        <f t="shared" si="401"/>
        <v>0</v>
      </c>
    </row>
    <row r="1661" spans="1:31" ht="12.75" customHeight="1" x14ac:dyDescent="0.4">
      <c r="A1661" s="17" t="s">
        <v>3687</v>
      </c>
      <c r="B1661" s="17" t="s">
        <v>2151</v>
      </c>
      <c r="C1661" s="17" t="s">
        <v>3688</v>
      </c>
      <c r="D1661" s="18">
        <v>43831</v>
      </c>
      <c r="E1661" s="17" t="s">
        <v>118</v>
      </c>
      <c r="F1661" s="19">
        <v>29</v>
      </c>
      <c r="G1661" s="17">
        <v>26</v>
      </c>
      <c r="H1661" s="17">
        <v>4</v>
      </c>
      <c r="I1661" s="20">
        <f t="shared" si="393"/>
        <v>316</v>
      </c>
      <c r="J1661" s="21">
        <v>-4250.6899999999996</v>
      </c>
      <c r="K1661" s="18">
        <v>44804</v>
      </c>
      <c r="L1661" s="21">
        <v>-390.88</v>
      </c>
      <c r="M1661" s="21">
        <v>-3859.81</v>
      </c>
      <c r="N1661" s="21">
        <v>-97.72</v>
      </c>
      <c r="O1661" s="21">
        <f t="shared" si="394"/>
        <v>-48.86</v>
      </c>
      <c r="P1661" s="21">
        <f t="shared" si="395"/>
        <v>-146.57999999999998</v>
      </c>
      <c r="Q1661" s="21">
        <f t="shared" si="396"/>
        <v>-3810.95</v>
      </c>
      <c r="S1661" s="21">
        <f t="shared" si="400"/>
        <v>-3957.5299999999997</v>
      </c>
      <c r="T1661" s="19">
        <v>20</v>
      </c>
      <c r="U1661" s="19">
        <f t="shared" si="397"/>
        <v>-9</v>
      </c>
      <c r="V1661" s="22">
        <f t="shared" si="398"/>
        <v>-108</v>
      </c>
      <c r="W1661" s="23">
        <f t="shared" si="399"/>
        <v>216</v>
      </c>
      <c r="X1661" s="21">
        <f t="shared" si="412"/>
        <v>-18.321898148148147</v>
      </c>
      <c r="Y1661" s="21">
        <f t="shared" si="410"/>
        <v>-219.86277777777775</v>
      </c>
      <c r="Z1661" s="29">
        <v>0</v>
      </c>
      <c r="AA1661" s="29">
        <f t="shared" si="409"/>
        <v>3810.95</v>
      </c>
      <c r="AC1661" s="5">
        <v>0</v>
      </c>
      <c r="AD1661" s="5">
        <v>-3957.5299999999997</v>
      </c>
      <c r="AE1661" s="5">
        <f t="shared" si="401"/>
        <v>-3957.5299999999997</v>
      </c>
    </row>
    <row r="1662" spans="1:31" ht="12.75" customHeight="1" x14ac:dyDescent="0.4">
      <c r="A1662" s="17" t="s">
        <v>3689</v>
      </c>
      <c r="B1662" s="17" t="s">
        <v>2151</v>
      </c>
      <c r="C1662" s="17" t="s">
        <v>3688</v>
      </c>
      <c r="D1662" s="18">
        <v>43831</v>
      </c>
      <c r="E1662" s="17" t="s">
        <v>44</v>
      </c>
      <c r="F1662" s="19">
        <v>0</v>
      </c>
      <c r="G1662" s="17">
        <v>0</v>
      </c>
      <c r="H1662" s="17">
        <v>0</v>
      </c>
      <c r="I1662" s="20">
        <f t="shared" si="393"/>
        <v>0</v>
      </c>
      <c r="J1662" s="21">
        <v>4250.6899999999996</v>
      </c>
      <c r="K1662" s="18">
        <v>44804</v>
      </c>
      <c r="L1662" s="21">
        <v>0</v>
      </c>
      <c r="M1662" s="21">
        <v>4250.6899999999996</v>
      </c>
      <c r="N1662" s="21">
        <v>0</v>
      </c>
      <c r="O1662" s="21">
        <f t="shared" si="394"/>
        <v>0</v>
      </c>
      <c r="P1662" s="21">
        <f t="shared" si="395"/>
        <v>0</v>
      </c>
      <c r="Q1662" s="21">
        <f t="shared" si="396"/>
        <v>4250.6899999999996</v>
      </c>
      <c r="S1662" s="21">
        <f t="shared" si="400"/>
        <v>4250.6899999999996</v>
      </c>
      <c r="T1662" s="19">
        <v>0</v>
      </c>
      <c r="U1662" s="19">
        <f t="shared" si="397"/>
        <v>0</v>
      </c>
      <c r="V1662" s="22">
        <f t="shared" si="398"/>
        <v>0</v>
      </c>
      <c r="W1662" s="23">
        <v>0</v>
      </c>
      <c r="X1662" s="21">
        <v>0</v>
      </c>
      <c r="Y1662" s="21">
        <f t="shared" si="410"/>
        <v>0</v>
      </c>
      <c r="Z1662" s="29">
        <v>0</v>
      </c>
      <c r="AA1662" s="29">
        <f t="shared" si="409"/>
        <v>-4250.6899999999996</v>
      </c>
      <c r="AC1662" s="5">
        <v>0</v>
      </c>
      <c r="AD1662" s="5">
        <v>4250.6899999999996</v>
      </c>
      <c r="AE1662" s="5">
        <f t="shared" si="401"/>
        <v>4250.6899999999996</v>
      </c>
    </row>
    <row r="1663" spans="1:31" ht="12.75" customHeight="1" x14ac:dyDescent="0.4">
      <c r="A1663" s="17" t="s">
        <v>3690</v>
      </c>
      <c r="B1663" s="17" t="s">
        <v>2151</v>
      </c>
      <c r="C1663" s="17" t="s">
        <v>3691</v>
      </c>
      <c r="D1663" s="18">
        <v>44561</v>
      </c>
      <c r="E1663" s="17" t="s">
        <v>118</v>
      </c>
      <c r="F1663" s="19">
        <v>29</v>
      </c>
      <c r="G1663" s="17">
        <v>28</v>
      </c>
      <c r="H1663" s="17">
        <v>4</v>
      </c>
      <c r="I1663" s="20">
        <f t="shared" si="393"/>
        <v>340</v>
      </c>
      <c r="J1663" s="21">
        <v>-1278.7</v>
      </c>
      <c r="K1663" s="18">
        <v>44804</v>
      </c>
      <c r="L1663" s="21">
        <v>-566.44000000000005</v>
      </c>
      <c r="M1663" s="21">
        <v>-712.26</v>
      </c>
      <c r="N1663" s="21">
        <v>-29.39</v>
      </c>
      <c r="O1663" s="21">
        <f t="shared" si="394"/>
        <v>-14.695</v>
      </c>
      <c r="P1663" s="21">
        <f t="shared" si="395"/>
        <v>-44.085000000000001</v>
      </c>
      <c r="Q1663" s="21">
        <f t="shared" si="396"/>
        <v>-697.56499999999994</v>
      </c>
      <c r="S1663" s="21">
        <f t="shared" si="400"/>
        <v>-741.65</v>
      </c>
      <c r="T1663" s="19">
        <v>20</v>
      </c>
      <c r="U1663" s="19">
        <f t="shared" si="397"/>
        <v>-9</v>
      </c>
      <c r="V1663" s="22">
        <f t="shared" si="398"/>
        <v>-108</v>
      </c>
      <c r="W1663" s="23">
        <f t="shared" si="399"/>
        <v>240</v>
      </c>
      <c r="X1663" s="21">
        <f t="shared" si="412"/>
        <v>-3.0902083333333334</v>
      </c>
      <c r="Y1663" s="21">
        <f t="shared" si="410"/>
        <v>-37.082500000000003</v>
      </c>
      <c r="Z1663" s="29">
        <v>0</v>
      </c>
      <c r="AA1663" s="29">
        <f t="shared" si="409"/>
        <v>697.56499999999994</v>
      </c>
      <c r="AC1663" s="5">
        <v>0</v>
      </c>
      <c r="AD1663" s="5">
        <v>-741.65</v>
      </c>
      <c r="AE1663" s="5">
        <f t="shared" si="401"/>
        <v>-741.65</v>
      </c>
    </row>
    <row r="1664" spans="1:31" ht="12.75" customHeight="1" x14ac:dyDescent="0.35">
      <c r="A1664" s="17" t="s">
        <v>3411</v>
      </c>
      <c r="J1664" s="21">
        <v>120438.99</v>
      </c>
      <c r="L1664" s="21">
        <v>48515.09</v>
      </c>
      <c r="M1664" s="21">
        <v>71923.899999999994</v>
      </c>
      <c r="N1664" s="5">
        <f>SUM(N1541:N1663)</f>
        <v>2201.9100000000008</v>
      </c>
      <c r="O1664" s="5">
        <f>SUM(O1541:O1663)</f>
        <v>1099.1650000000004</v>
      </c>
      <c r="P1664" s="5">
        <f>SUM(P1541:P1663)</f>
        <v>3301.0749999999998</v>
      </c>
      <c r="Q1664" s="5">
        <f>SUM(Q1541:Q1663)</f>
        <v>70824.734999999986</v>
      </c>
      <c r="S1664" s="5">
        <f>SUM(S1541:S1663)</f>
        <v>74125.810000000012</v>
      </c>
      <c r="T1664" s="3"/>
      <c r="U1664" s="3"/>
      <c r="V1664" s="4"/>
      <c r="X1664" s="5">
        <f>SUM(X1541:X1663)</f>
        <v>2038.4856022019915</v>
      </c>
      <c r="Y1664" s="5">
        <f>SUM(Y1541:Y1663)</f>
        <v>8400.8152264238997</v>
      </c>
      <c r="Z1664" s="5">
        <f>SUM(Z1541:Z1663)</f>
        <v>-0.41999999999999993</v>
      </c>
      <c r="AA1664" s="5">
        <f>SUM(AA1541:AA1663)</f>
        <v>-70825.154999999984</v>
      </c>
      <c r="AC1664" s="5">
        <f>SUM(AC1541:AC1663)</f>
        <v>0</v>
      </c>
      <c r="AD1664" s="5">
        <f t="shared" ref="AD1664:AE1664" si="413">SUM(AD1541:AD1663)</f>
        <v>74126.23000000001</v>
      </c>
      <c r="AE1664" s="5">
        <f t="shared" si="413"/>
        <v>74126.23000000001</v>
      </c>
    </row>
    <row r="1665" spans="1:31" ht="12.75" customHeight="1" x14ac:dyDescent="0.35">
      <c r="A1665" s="17" t="s">
        <v>69</v>
      </c>
      <c r="J1665" s="21">
        <v>0</v>
      </c>
      <c r="L1665" s="21">
        <v>0</v>
      </c>
      <c r="M1665" s="21">
        <v>0</v>
      </c>
      <c r="T1665" s="3"/>
      <c r="U1665" s="3"/>
      <c r="V1665" s="4"/>
      <c r="X1665" s="5"/>
      <c r="Y1665" s="5"/>
      <c r="Z1665" s="5"/>
      <c r="AA1665" s="5"/>
    </row>
    <row r="1666" spans="1:31" ht="12.75" customHeight="1" x14ac:dyDescent="0.35">
      <c r="A1666" s="17" t="s">
        <v>70</v>
      </c>
      <c r="T1666" s="3"/>
      <c r="U1666" s="3"/>
      <c r="V1666" s="4"/>
      <c r="X1666" s="5"/>
      <c r="Y1666" s="5"/>
      <c r="Z1666" s="5"/>
      <c r="AA1666" s="5"/>
    </row>
    <row r="1667" spans="1:31" ht="12.75" customHeight="1" x14ac:dyDescent="0.35">
      <c r="A1667" s="17" t="s">
        <v>71</v>
      </c>
      <c r="J1667" s="21">
        <v>120438.99</v>
      </c>
      <c r="L1667" s="21">
        <v>48515.09</v>
      </c>
      <c r="M1667" s="21">
        <v>71923.899999999994</v>
      </c>
      <c r="T1667" s="3"/>
      <c r="U1667" s="3"/>
      <c r="V1667" s="4"/>
      <c r="X1667" s="5"/>
      <c r="Y1667" s="5"/>
      <c r="Z1667" s="5"/>
      <c r="AA1667" s="5"/>
    </row>
    <row r="1668" spans="1:31" ht="12.75" customHeight="1" x14ac:dyDescent="0.35">
      <c r="A1668" s="17" t="s">
        <v>3692</v>
      </c>
      <c r="T1668" s="3"/>
      <c r="U1668" s="3"/>
      <c r="V1668" s="4"/>
      <c r="X1668" s="5"/>
      <c r="Y1668" s="5"/>
      <c r="Z1668" s="5"/>
      <c r="AA1668" s="5"/>
    </row>
    <row r="1669" spans="1:31" ht="12.75" customHeight="1" x14ac:dyDescent="0.35">
      <c r="A1669" s="17" t="s">
        <v>73</v>
      </c>
      <c r="T1669" s="3"/>
      <c r="U1669" s="3"/>
      <c r="V1669" s="4"/>
      <c r="X1669" s="5"/>
      <c r="Y1669" s="5"/>
      <c r="Z1669" s="5"/>
      <c r="AA1669" s="5"/>
    </row>
    <row r="1670" spans="1:31" ht="12.75" customHeight="1" x14ac:dyDescent="0.35">
      <c r="A1670" s="17" t="s">
        <v>3693</v>
      </c>
      <c r="T1670" s="3"/>
      <c r="U1670" s="3"/>
      <c r="V1670" s="4"/>
      <c r="X1670" s="5"/>
      <c r="Y1670" s="5"/>
      <c r="Z1670" s="5"/>
      <c r="AA1670" s="5"/>
    </row>
    <row r="1671" spans="1:31" ht="12.75" customHeight="1" x14ac:dyDescent="0.35">
      <c r="A1671" s="17" t="s">
        <v>3694</v>
      </c>
      <c r="B1671" s="17" t="s">
        <v>3695</v>
      </c>
      <c r="C1671" s="17" t="s">
        <v>2645</v>
      </c>
      <c r="D1671" s="18">
        <v>37438</v>
      </c>
      <c r="E1671" s="17" t="s">
        <v>118</v>
      </c>
      <c r="F1671" s="19">
        <v>20</v>
      </c>
      <c r="G1671" s="17">
        <v>0</v>
      </c>
      <c r="H1671" s="17">
        <v>0</v>
      </c>
      <c r="I1671" s="20">
        <f t="shared" ref="I1671:I1734" si="414">(G1671*12)+H1671</f>
        <v>0</v>
      </c>
      <c r="J1671" s="21">
        <v>127.84</v>
      </c>
      <c r="K1671" s="18">
        <v>44804</v>
      </c>
      <c r="L1671" s="21">
        <v>127.84</v>
      </c>
      <c r="M1671" s="21">
        <v>0</v>
      </c>
      <c r="N1671" s="21">
        <v>0</v>
      </c>
      <c r="O1671" s="21">
        <f t="shared" ref="O1671:O1734" si="415">+N1671/8*4</f>
        <v>0</v>
      </c>
      <c r="P1671" s="21">
        <f t="shared" ref="P1671:P1734" si="416">+N1671+O1671</f>
        <v>0</v>
      </c>
      <c r="Q1671" s="21">
        <f t="shared" ref="Q1671:Q1734" si="417">+M1671-O1671</f>
        <v>0</v>
      </c>
      <c r="S1671" s="21">
        <f>+M1671+N1671</f>
        <v>0</v>
      </c>
      <c r="T1671" s="19">
        <v>20</v>
      </c>
      <c r="U1671" s="19">
        <f t="shared" ref="U1671:U1734" si="418">+T1671-F1671</f>
        <v>0</v>
      </c>
      <c r="V1671" s="22">
        <f t="shared" ref="V1671:V1734" si="419">+U1671*12</f>
        <v>0</v>
      </c>
      <c r="W1671" s="5">
        <v>0</v>
      </c>
      <c r="X1671" s="21">
        <v>0</v>
      </c>
      <c r="Y1671" s="21">
        <f>+X1671*12</f>
        <v>0</v>
      </c>
      <c r="Z1671" s="21">
        <f>+S1671-Y1671</f>
        <v>0</v>
      </c>
      <c r="AA1671" s="21">
        <f>+Z1671-Q1671</f>
        <v>0</v>
      </c>
      <c r="AC1671" s="5">
        <v>0</v>
      </c>
      <c r="AD1671" s="5">
        <v>0</v>
      </c>
      <c r="AE1671" s="5">
        <f t="shared" ref="AE1671:AE1734" si="420">+AC1671+AD1671</f>
        <v>0</v>
      </c>
    </row>
    <row r="1672" spans="1:31" ht="12.75" customHeight="1" x14ac:dyDescent="0.35">
      <c r="A1672" s="17" t="s">
        <v>3696</v>
      </c>
      <c r="B1672" s="17" t="s">
        <v>3697</v>
      </c>
      <c r="C1672" s="17" t="s">
        <v>2645</v>
      </c>
      <c r="D1672" s="18">
        <v>37469</v>
      </c>
      <c r="E1672" s="17" t="s">
        <v>118</v>
      </c>
      <c r="F1672" s="19">
        <v>20</v>
      </c>
      <c r="G1672" s="17">
        <v>0</v>
      </c>
      <c r="H1672" s="17">
        <v>0</v>
      </c>
      <c r="I1672" s="20">
        <f t="shared" si="414"/>
        <v>0</v>
      </c>
      <c r="J1672" s="21">
        <v>867.09</v>
      </c>
      <c r="K1672" s="18">
        <v>44804</v>
      </c>
      <c r="L1672" s="21">
        <v>867.09</v>
      </c>
      <c r="M1672" s="21">
        <v>0</v>
      </c>
      <c r="N1672" s="21">
        <v>0</v>
      </c>
      <c r="O1672" s="21">
        <f t="shared" si="415"/>
        <v>0</v>
      </c>
      <c r="P1672" s="21">
        <f t="shared" si="416"/>
        <v>0</v>
      </c>
      <c r="Q1672" s="21">
        <f t="shared" si="417"/>
        <v>0</v>
      </c>
      <c r="S1672" s="21">
        <f t="shared" ref="S1672:S1735" si="421">+M1672+N1672</f>
        <v>0</v>
      </c>
      <c r="T1672" s="19">
        <v>20</v>
      </c>
      <c r="U1672" s="19">
        <f t="shared" si="418"/>
        <v>0</v>
      </c>
      <c r="V1672" s="22">
        <f t="shared" si="419"/>
        <v>0</v>
      </c>
      <c r="W1672" s="5">
        <v>0</v>
      </c>
      <c r="X1672" s="21">
        <v>0</v>
      </c>
      <c r="Y1672" s="21">
        <f t="shared" ref="Y1672:Y1674" si="422">+X1672*12</f>
        <v>0</v>
      </c>
      <c r="Z1672" s="21">
        <f t="shared" ref="Z1672:Z1680" si="423">+S1672-Y1672</f>
        <v>0</v>
      </c>
      <c r="AA1672" s="21">
        <f t="shared" ref="AA1672:AA1680" si="424">+Z1672-Q1672</f>
        <v>0</v>
      </c>
      <c r="AC1672" s="5">
        <v>0</v>
      </c>
      <c r="AD1672" s="5">
        <v>0</v>
      </c>
      <c r="AE1672" s="5">
        <f t="shared" si="420"/>
        <v>0</v>
      </c>
    </row>
    <row r="1673" spans="1:31" ht="12.75" customHeight="1" x14ac:dyDescent="0.35">
      <c r="A1673" s="17" t="s">
        <v>3698</v>
      </c>
      <c r="B1673" s="17" t="s">
        <v>3699</v>
      </c>
      <c r="C1673" s="17" t="s">
        <v>2645</v>
      </c>
      <c r="D1673" s="18">
        <v>37500</v>
      </c>
      <c r="E1673" s="17" t="s">
        <v>118</v>
      </c>
      <c r="F1673" s="19">
        <v>20</v>
      </c>
      <c r="G1673" s="17">
        <v>0</v>
      </c>
      <c r="H1673" s="17">
        <v>0</v>
      </c>
      <c r="I1673" s="20">
        <f t="shared" si="414"/>
        <v>0</v>
      </c>
      <c r="J1673" s="21">
        <v>241.89</v>
      </c>
      <c r="K1673" s="18">
        <v>44804</v>
      </c>
      <c r="L1673" s="21">
        <v>241.89</v>
      </c>
      <c r="M1673" s="21">
        <v>0</v>
      </c>
      <c r="N1673" s="21">
        <v>0</v>
      </c>
      <c r="O1673" s="21">
        <f t="shared" si="415"/>
        <v>0</v>
      </c>
      <c r="P1673" s="21">
        <f t="shared" si="416"/>
        <v>0</v>
      </c>
      <c r="Q1673" s="21">
        <f t="shared" si="417"/>
        <v>0</v>
      </c>
      <c r="S1673" s="21">
        <f t="shared" si="421"/>
        <v>0</v>
      </c>
      <c r="T1673" s="19">
        <v>20</v>
      </c>
      <c r="U1673" s="19">
        <f t="shared" si="418"/>
        <v>0</v>
      </c>
      <c r="V1673" s="22">
        <f t="shared" si="419"/>
        <v>0</v>
      </c>
      <c r="W1673" s="5">
        <v>0</v>
      </c>
      <c r="X1673" s="21">
        <v>0</v>
      </c>
      <c r="Y1673" s="21">
        <f t="shared" si="422"/>
        <v>0</v>
      </c>
      <c r="Z1673" s="21">
        <f t="shared" si="423"/>
        <v>0</v>
      </c>
      <c r="AA1673" s="21">
        <f t="shared" si="424"/>
        <v>0</v>
      </c>
      <c r="AC1673" s="5">
        <v>0</v>
      </c>
      <c r="AD1673" s="5">
        <v>0</v>
      </c>
      <c r="AE1673" s="5">
        <f t="shared" si="420"/>
        <v>0</v>
      </c>
    </row>
    <row r="1674" spans="1:31" ht="12.75" customHeight="1" x14ac:dyDescent="0.35">
      <c r="A1674" s="17" t="s">
        <v>3700</v>
      </c>
      <c r="B1674" s="17" t="s">
        <v>3701</v>
      </c>
      <c r="C1674" s="17" t="s">
        <v>3459</v>
      </c>
      <c r="D1674" s="18">
        <v>37500</v>
      </c>
      <c r="E1674" s="17" t="s">
        <v>118</v>
      </c>
      <c r="F1674" s="19">
        <v>20</v>
      </c>
      <c r="G1674" s="17">
        <v>0</v>
      </c>
      <c r="H1674" s="17">
        <v>0</v>
      </c>
      <c r="I1674" s="20">
        <f t="shared" si="414"/>
        <v>0</v>
      </c>
      <c r="J1674" s="21">
        <v>825.98</v>
      </c>
      <c r="K1674" s="18">
        <v>44804</v>
      </c>
      <c r="L1674" s="21">
        <v>825.98</v>
      </c>
      <c r="M1674" s="21">
        <v>0</v>
      </c>
      <c r="N1674" s="21">
        <v>0</v>
      </c>
      <c r="O1674" s="21">
        <f t="shared" si="415"/>
        <v>0</v>
      </c>
      <c r="P1674" s="21">
        <f t="shared" si="416"/>
        <v>0</v>
      </c>
      <c r="Q1674" s="21">
        <f t="shared" si="417"/>
        <v>0</v>
      </c>
      <c r="S1674" s="21">
        <f t="shared" si="421"/>
        <v>0</v>
      </c>
      <c r="T1674" s="19">
        <v>20</v>
      </c>
      <c r="U1674" s="19">
        <f t="shared" si="418"/>
        <v>0</v>
      </c>
      <c r="V1674" s="22">
        <f t="shared" si="419"/>
        <v>0</v>
      </c>
      <c r="W1674" s="5">
        <v>0</v>
      </c>
      <c r="X1674" s="21">
        <v>0</v>
      </c>
      <c r="Y1674" s="21">
        <f t="shared" si="422"/>
        <v>0</v>
      </c>
      <c r="Z1674" s="21">
        <f t="shared" si="423"/>
        <v>0</v>
      </c>
      <c r="AA1674" s="21">
        <f t="shared" si="424"/>
        <v>0</v>
      </c>
      <c r="AC1674" s="5">
        <v>0</v>
      </c>
      <c r="AD1674" s="5">
        <v>0</v>
      </c>
      <c r="AE1674" s="5">
        <f t="shared" si="420"/>
        <v>0</v>
      </c>
    </row>
    <row r="1675" spans="1:31" ht="12.75" customHeight="1" x14ac:dyDescent="0.4">
      <c r="A1675" s="17" t="s">
        <v>3702</v>
      </c>
      <c r="B1675" s="17" t="s">
        <v>3703</v>
      </c>
      <c r="C1675" s="17" t="s">
        <v>2645</v>
      </c>
      <c r="D1675" s="18">
        <v>37530</v>
      </c>
      <c r="E1675" s="17" t="s">
        <v>118</v>
      </c>
      <c r="F1675" s="19">
        <v>20</v>
      </c>
      <c r="G1675" s="17">
        <v>0</v>
      </c>
      <c r="H1675" s="17">
        <v>1</v>
      </c>
      <c r="I1675" s="20">
        <f t="shared" si="414"/>
        <v>1</v>
      </c>
      <c r="J1675" s="21">
        <v>570.95000000000005</v>
      </c>
      <c r="K1675" s="18">
        <v>44804</v>
      </c>
      <c r="L1675" s="21">
        <v>568.63</v>
      </c>
      <c r="M1675" s="21">
        <v>2.3199999999999998</v>
      </c>
      <c r="N1675" s="21">
        <v>19.03</v>
      </c>
      <c r="O1675" s="21">
        <f>+N1675/8*1</f>
        <v>2.3787500000000001</v>
      </c>
      <c r="P1675" s="21">
        <f t="shared" si="416"/>
        <v>21.408750000000001</v>
      </c>
      <c r="Q1675" s="21">
        <f t="shared" si="417"/>
        <v>-5.8750000000000302E-2</v>
      </c>
      <c r="S1675" s="21">
        <f t="shared" si="421"/>
        <v>21.35</v>
      </c>
      <c r="T1675" s="19">
        <v>20</v>
      </c>
      <c r="U1675" s="19">
        <f t="shared" si="418"/>
        <v>0</v>
      </c>
      <c r="V1675" s="22">
        <f t="shared" si="419"/>
        <v>0</v>
      </c>
      <c r="W1675" s="23">
        <f t="shared" ref="W1675:W1738" si="425">+I1675+8+V1675</f>
        <v>9</v>
      </c>
      <c r="X1675" s="21">
        <f>+S1675/W1675</f>
        <v>2.3722222222222222</v>
      </c>
      <c r="Y1675" s="21">
        <f>+X1675*W1675</f>
        <v>21.35</v>
      </c>
      <c r="Z1675" s="21">
        <f t="shared" si="423"/>
        <v>0</v>
      </c>
      <c r="AA1675" s="21">
        <f t="shared" si="424"/>
        <v>5.8750000000000302E-2</v>
      </c>
      <c r="AC1675" s="5">
        <v>21.35</v>
      </c>
      <c r="AD1675" s="5">
        <v>0</v>
      </c>
      <c r="AE1675" s="5">
        <f t="shared" si="420"/>
        <v>21.35</v>
      </c>
    </row>
    <row r="1676" spans="1:31" ht="12.75" customHeight="1" x14ac:dyDescent="0.4">
      <c r="A1676" s="17" t="s">
        <v>3704</v>
      </c>
      <c r="B1676" s="17" t="s">
        <v>3705</v>
      </c>
      <c r="C1676" s="17" t="s">
        <v>2645</v>
      </c>
      <c r="D1676" s="18">
        <v>37561</v>
      </c>
      <c r="E1676" s="17" t="s">
        <v>118</v>
      </c>
      <c r="F1676" s="19">
        <v>20</v>
      </c>
      <c r="G1676" s="17">
        <v>0</v>
      </c>
      <c r="H1676" s="17">
        <v>2</v>
      </c>
      <c r="I1676" s="20">
        <f t="shared" si="414"/>
        <v>2</v>
      </c>
      <c r="J1676" s="21">
        <v>546.62</v>
      </c>
      <c r="K1676" s="18">
        <v>44804</v>
      </c>
      <c r="L1676" s="21">
        <v>542.05999999999995</v>
      </c>
      <c r="M1676" s="21">
        <v>4.5599999999999996</v>
      </c>
      <c r="N1676" s="21">
        <v>18.22</v>
      </c>
      <c r="O1676" s="21">
        <f>+N1676/8*2</f>
        <v>4.5549999999999997</v>
      </c>
      <c r="P1676" s="21">
        <f t="shared" si="416"/>
        <v>22.774999999999999</v>
      </c>
      <c r="Q1676" s="21">
        <f t="shared" si="417"/>
        <v>4.9999999999998934E-3</v>
      </c>
      <c r="S1676" s="21">
        <f t="shared" si="421"/>
        <v>22.779999999999998</v>
      </c>
      <c r="T1676" s="19">
        <v>20</v>
      </c>
      <c r="U1676" s="19">
        <f t="shared" si="418"/>
        <v>0</v>
      </c>
      <c r="V1676" s="22">
        <f t="shared" si="419"/>
        <v>0</v>
      </c>
      <c r="W1676" s="23">
        <f t="shared" si="425"/>
        <v>10</v>
      </c>
      <c r="X1676" s="21">
        <f t="shared" ref="X1676:X1680" si="426">+S1676/W1676</f>
        <v>2.2779999999999996</v>
      </c>
      <c r="Y1676" s="21">
        <f t="shared" ref="Y1676:Y1680" si="427">+X1676*W1676</f>
        <v>22.779999999999994</v>
      </c>
      <c r="Z1676" s="21">
        <f t="shared" si="423"/>
        <v>0</v>
      </c>
      <c r="AA1676" s="21">
        <f t="shared" si="424"/>
        <v>-4.9999999999998934E-3</v>
      </c>
      <c r="AC1676" s="5">
        <v>22.779999999999994</v>
      </c>
      <c r="AD1676" s="5">
        <v>0</v>
      </c>
      <c r="AE1676" s="5">
        <f t="shared" si="420"/>
        <v>22.779999999999994</v>
      </c>
    </row>
    <row r="1677" spans="1:31" ht="12.75" customHeight="1" x14ac:dyDescent="0.4">
      <c r="A1677" s="17" t="s">
        <v>3706</v>
      </c>
      <c r="B1677" s="17" t="s">
        <v>3707</v>
      </c>
      <c r="C1677" s="17" t="s">
        <v>2645</v>
      </c>
      <c r="D1677" s="18">
        <v>37591</v>
      </c>
      <c r="E1677" s="17" t="s">
        <v>118</v>
      </c>
      <c r="F1677" s="19">
        <v>20</v>
      </c>
      <c r="G1677" s="17">
        <v>0</v>
      </c>
      <c r="H1677" s="17">
        <v>3</v>
      </c>
      <c r="I1677" s="20">
        <f t="shared" si="414"/>
        <v>3</v>
      </c>
      <c r="J1677" s="21">
        <v>497.24</v>
      </c>
      <c r="K1677" s="18">
        <v>44804</v>
      </c>
      <c r="L1677" s="21">
        <v>490.73</v>
      </c>
      <c r="M1677" s="21">
        <v>6.51</v>
      </c>
      <c r="N1677" s="21">
        <v>16.57</v>
      </c>
      <c r="O1677" s="21">
        <f>+N1677/8*3</f>
        <v>6.2137500000000001</v>
      </c>
      <c r="P1677" s="21">
        <f t="shared" si="416"/>
        <v>22.783750000000001</v>
      </c>
      <c r="Q1677" s="21">
        <f t="shared" si="417"/>
        <v>0.29624999999999968</v>
      </c>
      <c r="S1677" s="21">
        <f t="shared" si="421"/>
        <v>23.08</v>
      </c>
      <c r="T1677" s="19">
        <v>20</v>
      </c>
      <c r="U1677" s="19">
        <f t="shared" si="418"/>
        <v>0</v>
      </c>
      <c r="V1677" s="22">
        <f t="shared" si="419"/>
        <v>0</v>
      </c>
      <c r="W1677" s="23">
        <f t="shared" si="425"/>
        <v>11</v>
      </c>
      <c r="X1677" s="21">
        <f t="shared" si="426"/>
        <v>2.0981818181818181</v>
      </c>
      <c r="Y1677" s="21">
        <f t="shared" si="427"/>
        <v>23.08</v>
      </c>
      <c r="Z1677" s="21">
        <f t="shared" si="423"/>
        <v>0</v>
      </c>
      <c r="AA1677" s="21">
        <f t="shared" si="424"/>
        <v>-0.29624999999999968</v>
      </c>
      <c r="AC1677" s="5">
        <v>23.08</v>
      </c>
      <c r="AD1677" s="5">
        <v>0</v>
      </c>
      <c r="AE1677" s="5">
        <f t="shared" si="420"/>
        <v>23.08</v>
      </c>
    </row>
    <row r="1678" spans="1:31" ht="12.75" customHeight="1" x14ac:dyDescent="0.4">
      <c r="A1678" s="17" t="s">
        <v>3708</v>
      </c>
      <c r="B1678" s="17" t="s">
        <v>3709</v>
      </c>
      <c r="C1678" s="17" t="s">
        <v>2645</v>
      </c>
      <c r="D1678" s="18">
        <v>37622</v>
      </c>
      <c r="E1678" s="17" t="s">
        <v>118</v>
      </c>
      <c r="F1678" s="19">
        <v>20</v>
      </c>
      <c r="G1678" s="17">
        <v>0</v>
      </c>
      <c r="H1678" s="17">
        <v>4</v>
      </c>
      <c r="I1678" s="20">
        <f t="shared" si="414"/>
        <v>4</v>
      </c>
      <c r="J1678" s="21">
        <v>214.32</v>
      </c>
      <c r="K1678" s="18">
        <v>44804</v>
      </c>
      <c r="L1678" s="21">
        <v>210.82</v>
      </c>
      <c r="M1678" s="21">
        <v>3.5</v>
      </c>
      <c r="N1678" s="21">
        <v>7.14</v>
      </c>
      <c r="O1678" s="21">
        <f>+N1678/8*4</f>
        <v>3.57</v>
      </c>
      <c r="P1678" s="21">
        <f t="shared" si="416"/>
        <v>10.709999999999999</v>
      </c>
      <c r="Q1678" s="21">
        <f t="shared" si="417"/>
        <v>-6.999999999999984E-2</v>
      </c>
      <c r="S1678" s="21">
        <f t="shared" si="421"/>
        <v>10.64</v>
      </c>
      <c r="T1678" s="19">
        <v>20</v>
      </c>
      <c r="U1678" s="19">
        <f t="shared" si="418"/>
        <v>0</v>
      </c>
      <c r="V1678" s="22">
        <f t="shared" si="419"/>
        <v>0</v>
      </c>
      <c r="W1678" s="23">
        <f t="shared" si="425"/>
        <v>12</v>
      </c>
      <c r="X1678" s="21">
        <f t="shared" si="426"/>
        <v>0.88666666666666671</v>
      </c>
      <c r="Y1678" s="21">
        <f t="shared" si="427"/>
        <v>10.64</v>
      </c>
      <c r="Z1678" s="21">
        <f t="shared" si="423"/>
        <v>0</v>
      </c>
      <c r="AA1678" s="21">
        <f t="shared" si="424"/>
        <v>6.999999999999984E-2</v>
      </c>
      <c r="AC1678" s="5">
        <v>10.64</v>
      </c>
      <c r="AD1678" s="5">
        <v>0</v>
      </c>
      <c r="AE1678" s="5">
        <f t="shared" si="420"/>
        <v>10.64</v>
      </c>
    </row>
    <row r="1679" spans="1:31" ht="12.75" customHeight="1" x14ac:dyDescent="0.4">
      <c r="A1679" s="17" t="s">
        <v>3710</v>
      </c>
      <c r="B1679" s="17" t="s">
        <v>3711</v>
      </c>
      <c r="C1679" s="17" t="s">
        <v>863</v>
      </c>
      <c r="D1679" s="18">
        <v>37438</v>
      </c>
      <c r="E1679" s="17" t="s">
        <v>118</v>
      </c>
      <c r="F1679" s="19">
        <v>20</v>
      </c>
      <c r="G1679" s="17">
        <v>0</v>
      </c>
      <c r="H1679" s="17">
        <v>0</v>
      </c>
      <c r="I1679" s="20">
        <f t="shared" si="414"/>
        <v>0</v>
      </c>
      <c r="J1679" s="21">
        <v>27.67</v>
      </c>
      <c r="K1679" s="18">
        <v>44804</v>
      </c>
      <c r="L1679" s="21">
        <v>27.67</v>
      </c>
      <c r="M1679" s="21">
        <v>0</v>
      </c>
      <c r="N1679" s="21">
        <v>0.75</v>
      </c>
      <c r="O1679" s="21">
        <f t="shared" si="415"/>
        <v>0.375</v>
      </c>
      <c r="P1679" s="21">
        <f t="shared" si="416"/>
        <v>1.125</v>
      </c>
      <c r="Q1679" s="21">
        <f t="shared" si="417"/>
        <v>-0.375</v>
      </c>
      <c r="S1679" s="21">
        <f t="shared" si="421"/>
        <v>0.75</v>
      </c>
      <c r="T1679" s="19">
        <v>20</v>
      </c>
      <c r="U1679" s="19">
        <f t="shared" si="418"/>
        <v>0</v>
      </c>
      <c r="V1679" s="22">
        <f t="shared" si="419"/>
        <v>0</v>
      </c>
      <c r="W1679" s="23">
        <f t="shared" si="425"/>
        <v>8</v>
      </c>
      <c r="X1679" s="21">
        <f t="shared" si="426"/>
        <v>9.375E-2</v>
      </c>
      <c r="Y1679" s="21">
        <f t="shared" si="427"/>
        <v>0.75</v>
      </c>
      <c r="Z1679" s="21">
        <f t="shared" si="423"/>
        <v>0</v>
      </c>
      <c r="AA1679" s="21">
        <f t="shared" si="424"/>
        <v>0.375</v>
      </c>
      <c r="AC1679" s="5">
        <v>0.75</v>
      </c>
      <c r="AD1679" s="5">
        <v>0</v>
      </c>
      <c r="AE1679" s="5">
        <f t="shared" si="420"/>
        <v>0.75</v>
      </c>
    </row>
    <row r="1680" spans="1:31" ht="12.75" customHeight="1" x14ac:dyDescent="0.4">
      <c r="A1680" s="17" t="s">
        <v>3712</v>
      </c>
      <c r="B1680" s="17" t="s">
        <v>3713</v>
      </c>
      <c r="C1680" s="17" t="s">
        <v>863</v>
      </c>
      <c r="D1680" s="18">
        <v>37622</v>
      </c>
      <c r="E1680" s="17" t="s">
        <v>118</v>
      </c>
      <c r="F1680" s="19">
        <v>20</v>
      </c>
      <c r="G1680" s="17">
        <v>0</v>
      </c>
      <c r="H1680" s="17">
        <v>4</v>
      </c>
      <c r="I1680" s="20">
        <f t="shared" si="414"/>
        <v>4</v>
      </c>
      <c r="J1680" s="21">
        <v>470.35</v>
      </c>
      <c r="K1680" s="18">
        <v>44804</v>
      </c>
      <c r="L1680" s="21">
        <v>462.56</v>
      </c>
      <c r="M1680" s="21">
        <v>7.79</v>
      </c>
      <c r="N1680" s="21">
        <v>15.68</v>
      </c>
      <c r="O1680" s="21">
        <f t="shared" si="415"/>
        <v>7.84</v>
      </c>
      <c r="P1680" s="21">
        <f t="shared" si="416"/>
        <v>23.52</v>
      </c>
      <c r="Q1680" s="21">
        <f t="shared" si="417"/>
        <v>-4.9999999999999822E-2</v>
      </c>
      <c r="S1680" s="21">
        <f t="shared" si="421"/>
        <v>23.47</v>
      </c>
      <c r="T1680" s="19">
        <v>20</v>
      </c>
      <c r="U1680" s="19">
        <f t="shared" si="418"/>
        <v>0</v>
      </c>
      <c r="V1680" s="22">
        <f t="shared" si="419"/>
        <v>0</v>
      </c>
      <c r="W1680" s="23">
        <f t="shared" si="425"/>
        <v>12</v>
      </c>
      <c r="X1680" s="21">
        <f t="shared" si="426"/>
        <v>1.9558333333333333</v>
      </c>
      <c r="Y1680" s="21">
        <f t="shared" si="427"/>
        <v>23.47</v>
      </c>
      <c r="Z1680" s="21">
        <f t="shared" si="423"/>
        <v>0</v>
      </c>
      <c r="AA1680" s="21">
        <f t="shared" si="424"/>
        <v>4.9999999999999822E-2</v>
      </c>
      <c r="AC1680" s="5">
        <v>23.47</v>
      </c>
      <c r="AD1680" s="5">
        <v>0</v>
      </c>
      <c r="AE1680" s="5">
        <f t="shared" si="420"/>
        <v>23.47</v>
      </c>
    </row>
    <row r="1681" spans="1:31" ht="12.75" customHeight="1" x14ac:dyDescent="0.35">
      <c r="A1681" s="17" t="s">
        <v>3714</v>
      </c>
      <c r="B1681" s="17" t="s">
        <v>3715</v>
      </c>
      <c r="C1681" s="17" t="s">
        <v>2645</v>
      </c>
      <c r="D1681" s="18">
        <v>37653</v>
      </c>
      <c r="E1681" s="17" t="s">
        <v>118</v>
      </c>
      <c r="F1681" s="19">
        <v>20</v>
      </c>
      <c r="G1681" s="17">
        <v>0</v>
      </c>
      <c r="H1681" s="17">
        <v>5</v>
      </c>
      <c r="I1681" s="20">
        <f t="shared" si="414"/>
        <v>5</v>
      </c>
      <c r="J1681" s="21">
        <v>560.86</v>
      </c>
      <c r="K1681" s="18">
        <v>44804</v>
      </c>
      <c r="L1681" s="21">
        <v>549.13</v>
      </c>
      <c r="M1681" s="21">
        <v>11.73</v>
      </c>
      <c r="N1681" s="21">
        <v>18.690000000000001</v>
      </c>
      <c r="O1681" s="21">
        <f t="shared" si="415"/>
        <v>9.3450000000000006</v>
      </c>
      <c r="P1681" s="21">
        <f t="shared" si="416"/>
        <v>28.035000000000004</v>
      </c>
      <c r="Q1681" s="21">
        <f t="shared" si="417"/>
        <v>2.3849999999999998</v>
      </c>
      <c r="S1681" s="21">
        <f t="shared" si="421"/>
        <v>30.42</v>
      </c>
      <c r="T1681" s="19">
        <v>20</v>
      </c>
      <c r="U1681" s="19">
        <f t="shared" si="418"/>
        <v>0</v>
      </c>
      <c r="V1681" s="22">
        <f t="shared" si="419"/>
        <v>0</v>
      </c>
      <c r="W1681" s="5">
        <f>+I1681+8+V1681</f>
        <v>13</v>
      </c>
      <c r="X1681" s="21">
        <f>+S1681/W1681</f>
        <v>2.3400000000000003</v>
      </c>
      <c r="Y1681" s="21">
        <f>+X1681*12</f>
        <v>28.080000000000005</v>
      </c>
      <c r="Z1681" s="21">
        <f>+S1681-Y1681</f>
        <v>2.3399999999999963</v>
      </c>
      <c r="AA1681" s="21">
        <f>+Z1681-Q1681</f>
        <v>-4.5000000000003482E-2</v>
      </c>
      <c r="AC1681" s="5">
        <v>28.080000000000005</v>
      </c>
      <c r="AD1681" s="5">
        <v>0</v>
      </c>
      <c r="AE1681" s="5">
        <f t="shared" si="420"/>
        <v>28.080000000000005</v>
      </c>
    </row>
    <row r="1682" spans="1:31" ht="12.75" customHeight="1" x14ac:dyDescent="0.35">
      <c r="A1682" s="17" t="s">
        <v>3716</v>
      </c>
      <c r="B1682" s="17" t="s">
        <v>3717</v>
      </c>
      <c r="C1682" s="17" t="s">
        <v>2711</v>
      </c>
      <c r="D1682" s="18">
        <v>37681</v>
      </c>
      <c r="E1682" s="17" t="s">
        <v>118</v>
      </c>
      <c r="F1682" s="19">
        <v>20</v>
      </c>
      <c r="G1682" s="17">
        <v>0</v>
      </c>
      <c r="H1682" s="17">
        <v>6</v>
      </c>
      <c r="I1682" s="20">
        <f t="shared" si="414"/>
        <v>6</v>
      </c>
      <c r="J1682" s="21">
        <v>128.04</v>
      </c>
      <c r="K1682" s="18">
        <v>44804</v>
      </c>
      <c r="L1682" s="21">
        <v>124.8</v>
      </c>
      <c r="M1682" s="21">
        <v>3.24</v>
      </c>
      <c r="N1682" s="21">
        <v>4.26</v>
      </c>
      <c r="O1682" s="21">
        <f t="shared" si="415"/>
        <v>2.13</v>
      </c>
      <c r="P1682" s="21">
        <f t="shared" si="416"/>
        <v>6.39</v>
      </c>
      <c r="Q1682" s="21">
        <f t="shared" si="417"/>
        <v>1.1100000000000003</v>
      </c>
      <c r="S1682" s="21">
        <f t="shared" si="421"/>
        <v>7.5</v>
      </c>
      <c r="T1682" s="19">
        <v>20</v>
      </c>
      <c r="U1682" s="19">
        <f t="shared" si="418"/>
        <v>0</v>
      </c>
      <c r="V1682" s="22">
        <f t="shared" si="419"/>
        <v>0</v>
      </c>
      <c r="W1682" s="5">
        <f t="shared" si="425"/>
        <v>14</v>
      </c>
      <c r="X1682" s="21">
        <f>+S1682/W1682</f>
        <v>0.5357142857142857</v>
      </c>
      <c r="Y1682" s="21">
        <f t="shared" ref="Y1682:Y1745" si="428">+X1682*12</f>
        <v>6.4285714285714288</v>
      </c>
      <c r="Z1682" s="21">
        <f t="shared" ref="Z1682:Z1745" si="429">+S1682-Y1682</f>
        <v>1.0714285714285712</v>
      </c>
      <c r="AA1682" s="21">
        <f t="shared" ref="AA1682:AA1745" si="430">+Z1682-Q1682</f>
        <v>-3.8571428571429145E-2</v>
      </c>
      <c r="AC1682" s="5">
        <v>6.4285714285714288</v>
      </c>
      <c r="AD1682" s="5">
        <v>0</v>
      </c>
      <c r="AE1682" s="5">
        <f t="shared" si="420"/>
        <v>6.4285714285714288</v>
      </c>
    </row>
    <row r="1683" spans="1:31" ht="12.75" customHeight="1" x14ac:dyDescent="0.35">
      <c r="A1683" s="17" t="s">
        <v>3718</v>
      </c>
      <c r="B1683" s="17" t="s">
        <v>3719</v>
      </c>
      <c r="C1683" s="17" t="s">
        <v>2645</v>
      </c>
      <c r="D1683" s="18">
        <v>37712</v>
      </c>
      <c r="E1683" s="17" t="s">
        <v>118</v>
      </c>
      <c r="F1683" s="19">
        <v>20</v>
      </c>
      <c r="G1683" s="17">
        <v>0</v>
      </c>
      <c r="H1683" s="17">
        <v>7</v>
      </c>
      <c r="I1683" s="20">
        <f t="shared" si="414"/>
        <v>7</v>
      </c>
      <c r="J1683" s="21">
        <v>299.43</v>
      </c>
      <c r="K1683" s="18">
        <v>44804</v>
      </c>
      <c r="L1683" s="21">
        <v>290.68</v>
      </c>
      <c r="M1683" s="21">
        <v>8.75</v>
      </c>
      <c r="N1683" s="21">
        <v>9.98</v>
      </c>
      <c r="O1683" s="21">
        <f t="shared" si="415"/>
        <v>4.99</v>
      </c>
      <c r="P1683" s="21">
        <f t="shared" si="416"/>
        <v>14.97</v>
      </c>
      <c r="Q1683" s="21">
        <f t="shared" si="417"/>
        <v>3.76</v>
      </c>
      <c r="S1683" s="21">
        <f t="shared" si="421"/>
        <v>18.73</v>
      </c>
      <c r="T1683" s="19">
        <v>20</v>
      </c>
      <c r="U1683" s="19">
        <f t="shared" si="418"/>
        <v>0</v>
      </c>
      <c r="V1683" s="22">
        <f t="shared" si="419"/>
        <v>0</v>
      </c>
      <c r="W1683" s="5">
        <f t="shared" si="425"/>
        <v>15</v>
      </c>
      <c r="X1683" s="21">
        <f t="shared" ref="X1683:X1746" si="431">+S1683/W1683</f>
        <v>1.2486666666666666</v>
      </c>
      <c r="Y1683" s="21">
        <f t="shared" si="428"/>
        <v>14.983999999999998</v>
      </c>
      <c r="Z1683" s="21">
        <f t="shared" si="429"/>
        <v>3.7460000000000022</v>
      </c>
      <c r="AA1683" s="21">
        <f t="shared" si="430"/>
        <v>-1.399999999999757E-2</v>
      </c>
      <c r="AC1683" s="5">
        <v>14.983999999999998</v>
      </c>
      <c r="AD1683" s="5">
        <v>0</v>
      </c>
      <c r="AE1683" s="5">
        <f t="shared" si="420"/>
        <v>14.983999999999998</v>
      </c>
    </row>
    <row r="1684" spans="1:31" ht="12.75" customHeight="1" x14ac:dyDescent="0.35">
      <c r="A1684" s="17" t="s">
        <v>3720</v>
      </c>
      <c r="B1684" s="17" t="s">
        <v>3721</v>
      </c>
      <c r="C1684" s="17" t="s">
        <v>2611</v>
      </c>
      <c r="D1684" s="18">
        <v>37712</v>
      </c>
      <c r="E1684" s="17" t="s">
        <v>118</v>
      </c>
      <c r="F1684" s="19">
        <v>20</v>
      </c>
      <c r="G1684" s="17">
        <v>0</v>
      </c>
      <c r="H1684" s="17">
        <v>7</v>
      </c>
      <c r="I1684" s="20">
        <f t="shared" si="414"/>
        <v>7</v>
      </c>
      <c r="J1684" s="21">
        <v>420</v>
      </c>
      <c r="K1684" s="18">
        <v>44804</v>
      </c>
      <c r="L1684" s="21">
        <v>407.75</v>
      </c>
      <c r="M1684" s="21">
        <v>12.25</v>
      </c>
      <c r="N1684" s="21">
        <v>14</v>
      </c>
      <c r="O1684" s="21">
        <f t="shared" si="415"/>
        <v>7</v>
      </c>
      <c r="P1684" s="21">
        <f t="shared" si="416"/>
        <v>21</v>
      </c>
      <c r="Q1684" s="21">
        <f t="shared" si="417"/>
        <v>5.25</v>
      </c>
      <c r="S1684" s="21">
        <f t="shared" si="421"/>
        <v>26.25</v>
      </c>
      <c r="T1684" s="19">
        <v>20</v>
      </c>
      <c r="U1684" s="19">
        <f t="shared" si="418"/>
        <v>0</v>
      </c>
      <c r="V1684" s="22">
        <f t="shared" si="419"/>
        <v>0</v>
      </c>
      <c r="W1684" s="5">
        <f t="shared" si="425"/>
        <v>15</v>
      </c>
      <c r="X1684" s="21">
        <f t="shared" si="431"/>
        <v>1.75</v>
      </c>
      <c r="Y1684" s="21">
        <f t="shared" si="428"/>
        <v>21</v>
      </c>
      <c r="Z1684" s="21">
        <f t="shared" si="429"/>
        <v>5.25</v>
      </c>
      <c r="AA1684" s="21">
        <f t="shared" si="430"/>
        <v>0</v>
      </c>
      <c r="AC1684" s="5">
        <v>21</v>
      </c>
      <c r="AD1684" s="5">
        <v>0</v>
      </c>
      <c r="AE1684" s="5">
        <f t="shared" si="420"/>
        <v>21</v>
      </c>
    </row>
    <row r="1685" spans="1:31" ht="12.75" customHeight="1" x14ac:dyDescent="0.35">
      <c r="A1685" s="17" t="s">
        <v>3722</v>
      </c>
      <c r="B1685" s="17" t="s">
        <v>3723</v>
      </c>
      <c r="C1685" s="17" t="s">
        <v>2611</v>
      </c>
      <c r="D1685" s="18">
        <v>37712</v>
      </c>
      <c r="E1685" s="17" t="s">
        <v>118</v>
      </c>
      <c r="F1685" s="19">
        <v>20</v>
      </c>
      <c r="G1685" s="17">
        <v>0</v>
      </c>
      <c r="H1685" s="17">
        <v>7</v>
      </c>
      <c r="I1685" s="20">
        <f t="shared" si="414"/>
        <v>7</v>
      </c>
      <c r="J1685" s="21">
        <v>997.5</v>
      </c>
      <c r="K1685" s="18">
        <v>44804</v>
      </c>
      <c r="L1685" s="21">
        <v>968.51</v>
      </c>
      <c r="M1685" s="21">
        <v>28.99</v>
      </c>
      <c r="N1685" s="21">
        <v>33.25</v>
      </c>
      <c r="O1685" s="21">
        <f t="shared" si="415"/>
        <v>16.625</v>
      </c>
      <c r="P1685" s="21">
        <f t="shared" si="416"/>
        <v>49.875</v>
      </c>
      <c r="Q1685" s="21">
        <f t="shared" si="417"/>
        <v>12.364999999999998</v>
      </c>
      <c r="S1685" s="21">
        <f t="shared" si="421"/>
        <v>62.239999999999995</v>
      </c>
      <c r="T1685" s="19">
        <v>20</v>
      </c>
      <c r="U1685" s="19">
        <f t="shared" si="418"/>
        <v>0</v>
      </c>
      <c r="V1685" s="22">
        <f t="shared" si="419"/>
        <v>0</v>
      </c>
      <c r="W1685" s="5">
        <f t="shared" si="425"/>
        <v>15</v>
      </c>
      <c r="X1685" s="21">
        <f t="shared" si="431"/>
        <v>4.1493333333333329</v>
      </c>
      <c r="Y1685" s="21">
        <f t="shared" si="428"/>
        <v>49.791999999999994</v>
      </c>
      <c r="Z1685" s="21">
        <f t="shared" si="429"/>
        <v>12.448</v>
      </c>
      <c r="AA1685" s="21">
        <f t="shared" si="430"/>
        <v>8.3000000000001961E-2</v>
      </c>
      <c r="AC1685" s="5">
        <v>49.791999999999994</v>
      </c>
      <c r="AD1685" s="5">
        <v>0</v>
      </c>
      <c r="AE1685" s="5">
        <f t="shared" si="420"/>
        <v>49.791999999999994</v>
      </c>
    </row>
    <row r="1686" spans="1:31" ht="12.75" customHeight="1" x14ac:dyDescent="0.35">
      <c r="A1686" s="17" t="s">
        <v>3724</v>
      </c>
      <c r="B1686" s="17" t="s">
        <v>3725</v>
      </c>
      <c r="C1686" s="17" t="s">
        <v>863</v>
      </c>
      <c r="D1686" s="18">
        <v>37712</v>
      </c>
      <c r="E1686" s="17" t="s">
        <v>118</v>
      </c>
      <c r="F1686" s="19">
        <v>20</v>
      </c>
      <c r="G1686" s="17">
        <v>0</v>
      </c>
      <c r="H1686" s="17">
        <v>7</v>
      </c>
      <c r="I1686" s="20">
        <f t="shared" si="414"/>
        <v>7</v>
      </c>
      <c r="J1686" s="21">
        <v>102.35</v>
      </c>
      <c r="K1686" s="18">
        <v>44804</v>
      </c>
      <c r="L1686" s="21">
        <v>99.42</v>
      </c>
      <c r="M1686" s="21">
        <v>2.93</v>
      </c>
      <c r="N1686" s="21">
        <v>3.41</v>
      </c>
      <c r="O1686" s="21">
        <f t="shared" si="415"/>
        <v>1.7050000000000001</v>
      </c>
      <c r="P1686" s="21">
        <f t="shared" si="416"/>
        <v>5.1150000000000002</v>
      </c>
      <c r="Q1686" s="21">
        <f t="shared" si="417"/>
        <v>1.2250000000000001</v>
      </c>
      <c r="S1686" s="21">
        <f t="shared" si="421"/>
        <v>6.34</v>
      </c>
      <c r="T1686" s="19">
        <v>20</v>
      </c>
      <c r="U1686" s="19">
        <f t="shared" si="418"/>
        <v>0</v>
      </c>
      <c r="V1686" s="22">
        <f t="shared" si="419"/>
        <v>0</v>
      </c>
      <c r="W1686" s="5">
        <f t="shared" si="425"/>
        <v>15</v>
      </c>
      <c r="X1686" s="21">
        <f t="shared" si="431"/>
        <v>0.42266666666666663</v>
      </c>
      <c r="Y1686" s="21">
        <f t="shared" si="428"/>
        <v>5.0719999999999992</v>
      </c>
      <c r="Z1686" s="21">
        <f t="shared" si="429"/>
        <v>1.2680000000000007</v>
      </c>
      <c r="AA1686" s="21">
        <f t="shared" si="430"/>
        <v>4.3000000000000593E-2</v>
      </c>
      <c r="AC1686" s="5">
        <v>5.0719999999999992</v>
      </c>
      <c r="AD1686" s="5">
        <v>0</v>
      </c>
      <c r="AE1686" s="5">
        <f t="shared" si="420"/>
        <v>5.0719999999999992</v>
      </c>
    </row>
    <row r="1687" spans="1:31" ht="12.75" customHeight="1" x14ac:dyDescent="0.35">
      <c r="A1687" s="17" t="s">
        <v>3726</v>
      </c>
      <c r="B1687" s="17" t="s">
        <v>3727</v>
      </c>
      <c r="C1687" s="17" t="s">
        <v>3728</v>
      </c>
      <c r="D1687" s="18">
        <v>37712</v>
      </c>
      <c r="E1687" s="17" t="s">
        <v>118</v>
      </c>
      <c r="F1687" s="19">
        <v>20</v>
      </c>
      <c r="G1687" s="17">
        <v>0</v>
      </c>
      <c r="H1687" s="17">
        <v>7</v>
      </c>
      <c r="I1687" s="20">
        <f t="shared" si="414"/>
        <v>7</v>
      </c>
      <c r="J1687" s="21">
        <v>1267.98</v>
      </c>
      <c r="K1687" s="18">
        <v>44804</v>
      </c>
      <c r="L1687" s="21">
        <v>1231.01</v>
      </c>
      <c r="M1687" s="21">
        <v>36.97</v>
      </c>
      <c r="N1687" s="21">
        <v>42.26</v>
      </c>
      <c r="O1687" s="21">
        <f t="shared" si="415"/>
        <v>21.13</v>
      </c>
      <c r="P1687" s="21">
        <f t="shared" si="416"/>
        <v>63.39</v>
      </c>
      <c r="Q1687" s="21">
        <f t="shared" si="417"/>
        <v>15.84</v>
      </c>
      <c r="S1687" s="21">
        <f t="shared" si="421"/>
        <v>79.22999999999999</v>
      </c>
      <c r="T1687" s="19">
        <v>20</v>
      </c>
      <c r="U1687" s="19">
        <f t="shared" si="418"/>
        <v>0</v>
      </c>
      <c r="V1687" s="22">
        <f t="shared" si="419"/>
        <v>0</v>
      </c>
      <c r="W1687" s="5">
        <f t="shared" si="425"/>
        <v>15</v>
      </c>
      <c r="X1687" s="21">
        <f t="shared" si="431"/>
        <v>5.2819999999999991</v>
      </c>
      <c r="Y1687" s="21">
        <f t="shared" si="428"/>
        <v>63.383999999999986</v>
      </c>
      <c r="Z1687" s="21">
        <f t="shared" si="429"/>
        <v>15.846000000000004</v>
      </c>
      <c r="AA1687" s="21">
        <f t="shared" si="430"/>
        <v>6.0000000000037801E-3</v>
      </c>
      <c r="AC1687" s="5">
        <v>63.383999999999986</v>
      </c>
      <c r="AD1687" s="5">
        <v>0</v>
      </c>
      <c r="AE1687" s="5">
        <f t="shared" si="420"/>
        <v>63.383999999999986</v>
      </c>
    </row>
    <row r="1688" spans="1:31" ht="12.75" customHeight="1" x14ac:dyDescent="0.35">
      <c r="A1688" s="17" t="s">
        <v>3729</v>
      </c>
      <c r="B1688" s="17" t="s">
        <v>3730</v>
      </c>
      <c r="C1688" s="17" t="s">
        <v>2645</v>
      </c>
      <c r="D1688" s="18">
        <v>37742</v>
      </c>
      <c r="E1688" s="17" t="s">
        <v>118</v>
      </c>
      <c r="F1688" s="19">
        <v>20</v>
      </c>
      <c r="G1688" s="17">
        <v>0</v>
      </c>
      <c r="H1688" s="17">
        <v>8</v>
      </c>
      <c r="I1688" s="20">
        <f t="shared" si="414"/>
        <v>8</v>
      </c>
      <c r="J1688" s="21">
        <v>640.33000000000004</v>
      </c>
      <c r="K1688" s="18">
        <v>44804</v>
      </c>
      <c r="L1688" s="21">
        <v>619.05999999999995</v>
      </c>
      <c r="M1688" s="21">
        <v>21.27</v>
      </c>
      <c r="N1688" s="21">
        <v>21.34</v>
      </c>
      <c r="O1688" s="21">
        <f t="shared" si="415"/>
        <v>10.67</v>
      </c>
      <c r="P1688" s="21">
        <f t="shared" si="416"/>
        <v>32.01</v>
      </c>
      <c r="Q1688" s="21">
        <f t="shared" si="417"/>
        <v>10.6</v>
      </c>
      <c r="S1688" s="21">
        <f t="shared" si="421"/>
        <v>42.61</v>
      </c>
      <c r="T1688" s="19">
        <v>20</v>
      </c>
      <c r="U1688" s="19">
        <f t="shared" si="418"/>
        <v>0</v>
      </c>
      <c r="V1688" s="22">
        <f t="shared" si="419"/>
        <v>0</v>
      </c>
      <c r="W1688" s="5">
        <f t="shared" si="425"/>
        <v>16</v>
      </c>
      <c r="X1688" s="21">
        <f t="shared" si="431"/>
        <v>2.663125</v>
      </c>
      <c r="Y1688" s="21">
        <f t="shared" si="428"/>
        <v>31.9575</v>
      </c>
      <c r="Z1688" s="21">
        <f t="shared" si="429"/>
        <v>10.6525</v>
      </c>
      <c r="AA1688" s="21">
        <f t="shared" si="430"/>
        <v>5.2500000000000213E-2</v>
      </c>
      <c r="AC1688" s="5">
        <v>31.9575</v>
      </c>
      <c r="AD1688" s="5">
        <v>0</v>
      </c>
      <c r="AE1688" s="5">
        <f t="shared" si="420"/>
        <v>31.9575</v>
      </c>
    </row>
    <row r="1689" spans="1:31" ht="12.75" customHeight="1" x14ac:dyDescent="0.35">
      <c r="A1689" s="17" t="s">
        <v>3731</v>
      </c>
      <c r="B1689" s="17" t="s">
        <v>3732</v>
      </c>
      <c r="C1689" s="17" t="s">
        <v>2645</v>
      </c>
      <c r="D1689" s="18">
        <v>37773</v>
      </c>
      <c r="E1689" s="17" t="s">
        <v>118</v>
      </c>
      <c r="F1689" s="19">
        <v>20</v>
      </c>
      <c r="G1689" s="17">
        <v>0</v>
      </c>
      <c r="H1689" s="17">
        <v>9</v>
      </c>
      <c r="I1689" s="20">
        <f t="shared" si="414"/>
        <v>9</v>
      </c>
      <c r="J1689" s="21">
        <v>231.93</v>
      </c>
      <c r="K1689" s="18">
        <v>44804</v>
      </c>
      <c r="L1689" s="21">
        <v>223.31</v>
      </c>
      <c r="M1689" s="21">
        <v>8.6199999999999992</v>
      </c>
      <c r="N1689" s="21">
        <v>7.73</v>
      </c>
      <c r="O1689" s="21">
        <f t="shared" si="415"/>
        <v>3.8650000000000002</v>
      </c>
      <c r="P1689" s="21">
        <f t="shared" si="416"/>
        <v>11.595000000000001</v>
      </c>
      <c r="Q1689" s="21">
        <f t="shared" si="417"/>
        <v>4.754999999999999</v>
      </c>
      <c r="S1689" s="21">
        <f t="shared" si="421"/>
        <v>16.350000000000001</v>
      </c>
      <c r="T1689" s="19">
        <v>20</v>
      </c>
      <c r="U1689" s="19">
        <f t="shared" si="418"/>
        <v>0</v>
      </c>
      <c r="V1689" s="22">
        <f t="shared" si="419"/>
        <v>0</v>
      </c>
      <c r="W1689" s="5">
        <f t="shared" si="425"/>
        <v>17</v>
      </c>
      <c r="X1689" s="21">
        <f t="shared" si="431"/>
        <v>0.96176470588235308</v>
      </c>
      <c r="Y1689" s="21">
        <f t="shared" si="428"/>
        <v>11.541176470588237</v>
      </c>
      <c r="Z1689" s="21">
        <f t="shared" si="429"/>
        <v>4.8088235294117645</v>
      </c>
      <c r="AA1689" s="21">
        <f t="shared" si="430"/>
        <v>5.3823529411765492E-2</v>
      </c>
      <c r="AC1689" s="5">
        <v>11.541176470588237</v>
      </c>
      <c r="AD1689" s="5">
        <v>0</v>
      </c>
      <c r="AE1689" s="5">
        <f t="shared" si="420"/>
        <v>11.541176470588237</v>
      </c>
    </row>
    <row r="1690" spans="1:31" ht="12.75" customHeight="1" x14ac:dyDescent="0.35">
      <c r="A1690" s="17" t="s">
        <v>3733</v>
      </c>
      <c r="B1690" s="17" t="s">
        <v>3734</v>
      </c>
      <c r="C1690" s="17" t="s">
        <v>2672</v>
      </c>
      <c r="D1690" s="18">
        <v>37803</v>
      </c>
      <c r="E1690" s="17" t="s">
        <v>118</v>
      </c>
      <c r="F1690" s="19">
        <v>20</v>
      </c>
      <c r="G1690" s="17">
        <v>0</v>
      </c>
      <c r="H1690" s="17">
        <v>10</v>
      </c>
      <c r="I1690" s="20">
        <f t="shared" si="414"/>
        <v>10</v>
      </c>
      <c r="J1690" s="21">
        <v>820.1</v>
      </c>
      <c r="K1690" s="18">
        <v>44804</v>
      </c>
      <c r="L1690" s="21">
        <v>786.03</v>
      </c>
      <c r="M1690" s="21">
        <v>34.07</v>
      </c>
      <c r="N1690" s="21">
        <v>27.34</v>
      </c>
      <c r="O1690" s="21">
        <f t="shared" si="415"/>
        <v>13.67</v>
      </c>
      <c r="P1690" s="21">
        <f t="shared" si="416"/>
        <v>41.01</v>
      </c>
      <c r="Q1690" s="21">
        <f t="shared" si="417"/>
        <v>20.399999999999999</v>
      </c>
      <c r="S1690" s="21">
        <f t="shared" si="421"/>
        <v>61.41</v>
      </c>
      <c r="T1690" s="19">
        <v>20</v>
      </c>
      <c r="U1690" s="19">
        <f t="shared" si="418"/>
        <v>0</v>
      </c>
      <c r="V1690" s="22">
        <f t="shared" si="419"/>
        <v>0</v>
      </c>
      <c r="W1690" s="5">
        <f t="shared" si="425"/>
        <v>18</v>
      </c>
      <c r="X1690" s="21">
        <f t="shared" si="431"/>
        <v>3.4116666666666666</v>
      </c>
      <c r="Y1690" s="21">
        <f t="shared" si="428"/>
        <v>40.94</v>
      </c>
      <c r="Z1690" s="21">
        <f t="shared" si="429"/>
        <v>20.47</v>
      </c>
      <c r="AA1690" s="21">
        <f t="shared" si="430"/>
        <v>7.0000000000000284E-2</v>
      </c>
      <c r="AC1690" s="5">
        <v>40.94</v>
      </c>
      <c r="AD1690" s="5">
        <v>0</v>
      </c>
      <c r="AE1690" s="5">
        <f t="shared" si="420"/>
        <v>40.94</v>
      </c>
    </row>
    <row r="1691" spans="1:31" ht="12.75" customHeight="1" x14ac:dyDescent="0.35">
      <c r="A1691" s="17" t="s">
        <v>3735</v>
      </c>
      <c r="B1691" s="17" t="s">
        <v>3736</v>
      </c>
      <c r="C1691" s="17" t="s">
        <v>2645</v>
      </c>
      <c r="D1691" s="18">
        <v>37803</v>
      </c>
      <c r="E1691" s="17" t="s">
        <v>118</v>
      </c>
      <c r="F1691" s="19">
        <v>20</v>
      </c>
      <c r="G1691" s="17">
        <v>0</v>
      </c>
      <c r="H1691" s="17">
        <v>10</v>
      </c>
      <c r="I1691" s="20">
        <f t="shared" si="414"/>
        <v>10</v>
      </c>
      <c r="J1691" s="21">
        <v>283.51</v>
      </c>
      <c r="K1691" s="18">
        <v>44804</v>
      </c>
      <c r="L1691" s="21">
        <v>271.77999999999997</v>
      </c>
      <c r="M1691" s="21">
        <v>11.73</v>
      </c>
      <c r="N1691" s="21">
        <v>9.4499999999999993</v>
      </c>
      <c r="O1691" s="21">
        <f t="shared" si="415"/>
        <v>4.7249999999999996</v>
      </c>
      <c r="P1691" s="21">
        <f t="shared" si="416"/>
        <v>14.174999999999999</v>
      </c>
      <c r="Q1691" s="21">
        <f t="shared" si="417"/>
        <v>7.0050000000000008</v>
      </c>
      <c r="S1691" s="21">
        <f t="shared" si="421"/>
        <v>21.18</v>
      </c>
      <c r="T1691" s="19">
        <v>20</v>
      </c>
      <c r="U1691" s="19">
        <f t="shared" si="418"/>
        <v>0</v>
      </c>
      <c r="V1691" s="22">
        <f t="shared" si="419"/>
        <v>0</v>
      </c>
      <c r="W1691" s="5">
        <f t="shared" si="425"/>
        <v>18</v>
      </c>
      <c r="X1691" s="21">
        <f t="shared" si="431"/>
        <v>1.1766666666666667</v>
      </c>
      <c r="Y1691" s="21">
        <f t="shared" si="428"/>
        <v>14.120000000000001</v>
      </c>
      <c r="Z1691" s="21">
        <f t="shared" si="429"/>
        <v>7.0599999999999987</v>
      </c>
      <c r="AA1691" s="21">
        <f t="shared" si="430"/>
        <v>5.4999999999997939E-2</v>
      </c>
      <c r="AC1691" s="5">
        <v>14.120000000000001</v>
      </c>
      <c r="AD1691" s="5">
        <v>0</v>
      </c>
      <c r="AE1691" s="5">
        <f t="shared" si="420"/>
        <v>14.120000000000001</v>
      </c>
    </row>
    <row r="1692" spans="1:31" ht="12.75" customHeight="1" x14ac:dyDescent="0.35">
      <c r="A1692" s="17" t="s">
        <v>3737</v>
      </c>
      <c r="B1692" s="17" t="s">
        <v>3738</v>
      </c>
      <c r="C1692" s="17" t="s">
        <v>2569</v>
      </c>
      <c r="D1692" s="18">
        <v>37803</v>
      </c>
      <c r="E1692" s="17" t="s">
        <v>118</v>
      </c>
      <c r="F1692" s="19">
        <v>20</v>
      </c>
      <c r="G1692" s="17">
        <v>0</v>
      </c>
      <c r="H1692" s="17">
        <v>10</v>
      </c>
      <c r="I1692" s="20">
        <f t="shared" si="414"/>
        <v>10</v>
      </c>
      <c r="J1692" s="21">
        <v>4578.12</v>
      </c>
      <c r="K1692" s="18">
        <v>44804</v>
      </c>
      <c r="L1692" s="21">
        <v>4387.4399999999996</v>
      </c>
      <c r="M1692" s="21">
        <v>190.68</v>
      </c>
      <c r="N1692" s="21">
        <v>152.6</v>
      </c>
      <c r="O1692" s="21">
        <f t="shared" si="415"/>
        <v>76.3</v>
      </c>
      <c r="P1692" s="21">
        <f t="shared" si="416"/>
        <v>228.89999999999998</v>
      </c>
      <c r="Q1692" s="21">
        <f t="shared" si="417"/>
        <v>114.38000000000001</v>
      </c>
      <c r="S1692" s="21">
        <f t="shared" si="421"/>
        <v>343.28</v>
      </c>
      <c r="T1692" s="19">
        <v>20</v>
      </c>
      <c r="U1692" s="19">
        <f t="shared" si="418"/>
        <v>0</v>
      </c>
      <c r="V1692" s="22">
        <f t="shared" si="419"/>
        <v>0</v>
      </c>
      <c r="W1692" s="5">
        <f t="shared" si="425"/>
        <v>18</v>
      </c>
      <c r="X1692" s="21">
        <f t="shared" si="431"/>
        <v>19.071111111111108</v>
      </c>
      <c r="Y1692" s="21">
        <f t="shared" si="428"/>
        <v>228.8533333333333</v>
      </c>
      <c r="Z1692" s="21">
        <f t="shared" si="429"/>
        <v>114.42666666666668</v>
      </c>
      <c r="AA1692" s="21">
        <f t="shared" si="430"/>
        <v>4.6666666666666856E-2</v>
      </c>
      <c r="AC1692" s="5">
        <v>228.8533333333333</v>
      </c>
      <c r="AD1692" s="5">
        <v>0</v>
      </c>
      <c r="AE1692" s="5">
        <f t="shared" si="420"/>
        <v>228.8533333333333</v>
      </c>
    </row>
    <row r="1693" spans="1:31" ht="12.75" customHeight="1" x14ac:dyDescent="0.35">
      <c r="A1693" s="17" t="s">
        <v>3739</v>
      </c>
      <c r="B1693" s="17" t="s">
        <v>3740</v>
      </c>
      <c r="C1693" s="17" t="s">
        <v>2632</v>
      </c>
      <c r="D1693" s="18">
        <v>37803</v>
      </c>
      <c r="E1693" s="17" t="s">
        <v>118</v>
      </c>
      <c r="F1693" s="19">
        <v>20</v>
      </c>
      <c r="G1693" s="17">
        <v>0</v>
      </c>
      <c r="H1693" s="17">
        <v>10</v>
      </c>
      <c r="I1693" s="20">
        <f t="shared" si="414"/>
        <v>10</v>
      </c>
      <c r="J1693" s="21">
        <v>111.65</v>
      </c>
      <c r="K1693" s="18">
        <v>44804</v>
      </c>
      <c r="L1693" s="21">
        <v>106.96</v>
      </c>
      <c r="M1693" s="21">
        <v>4.6900000000000004</v>
      </c>
      <c r="N1693" s="21">
        <v>3.72</v>
      </c>
      <c r="O1693" s="21">
        <f t="shared" si="415"/>
        <v>1.86</v>
      </c>
      <c r="P1693" s="21">
        <f t="shared" si="416"/>
        <v>5.58</v>
      </c>
      <c r="Q1693" s="21">
        <f t="shared" si="417"/>
        <v>2.83</v>
      </c>
      <c r="S1693" s="21">
        <f t="shared" si="421"/>
        <v>8.41</v>
      </c>
      <c r="T1693" s="19">
        <v>20</v>
      </c>
      <c r="U1693" s="19">
        <f t="shared" si="418"/>
        <v>0</v>
      </c>
      <c r="V1693" s="22">
        <f t="shared" si="419"/>
        <v>0</v>
      </c>
      <c r="W1693" s="5">
        <f t="shared" si="425"/>
        <v>18</v>
      </c>
      <c r="X1693" s="21">
        <f t="shared" si="431"/>
        <v>0.46722222222222221</v>
      </c>
      <c r="Y1693" s="21">
        <f t="shared" si="428"/>
        <v>5.6066666666666665</v>
      </c>
      <c r="Z1693" s="21">
        <f t="shared" si="429"/>
        <v>2.8033333333333337</v>
      </c>
      <c r="AA1693" s="21">
        <f t="shared" si="430"/>
        <v>-2.6666666666666394E-2</v>
      </c>
      <c r="AC1693" s="5">
        <v>5.6066666666666665</v>
      </c>
      <c r="AD1693" s="5">
        <v>0</v>
      </c>
      <c r="AE1693" s="5">
        <f t="shared" si="420"/>
        <v>5.6066666666666665</v>
      </c>
    </row>
    <row r="1694" spans="1:31" ht="12.75" customHeight="1" x14ac:dyDescent="0.35">
      <c r="A1694" s="17" t="s">
        <v>3741</v>
      </c>
      <c r="B1694" s="17" t="s">
        <v>3742</v>
      </c>
      <c r="C1694" s="17" t="s">
        <v>863</v>
      </c>
      <c r="D1694" s="18">
        <v>37803</v>
      </c>
      <c r="E1694" s="17" t="s">
        <v>118</v>
      </c>
      <c r="F1694" s="19">
        <v>20</v>
      </c>
      <c r="G1694" s="17">
        <v>0</v>
      </c>
      <c r="H1694" s="17">
        <v>10</v>
      </c>
      <c r="I1694" s="20">
        <f t="shared" si="414"/>
        <v>10</v>
      </c>
      <c r="J1694" s="21">
        <v>116.77</v>
      </c>
      <c r="K1694" s="18">
        <v>44804</v>
      </c>
      <c r="L1694" s="21">
        <v>111.94</v>
      </c>
      <c r="M1694" s="21">
        <v>4.83</v>
      </c>
      <c r="N1694" s="21">
        <v>3.89</v>
      </c>
      <c r="O1694" s="21">
        <f t="shared" si="415"/>
        <v>1.9450000000000001</v>
      </c>
      <c r="P1694" s="21">
        <f t="shared" si="416"/>
        <v>5.835</v>
      </c>
      <c r="Q1694" s="21">
        <f t="shared" si="417"/>
        <v>2.8849999999999998</v>
      </c>
      <c r="S1694" s="21">
        <f t="shared" si="421"/>
        <v>8.7200000000000006</v>
      </c>
      <c r="T1694" s="19">
        <v>20</v>
      </c>
      <c r="U1694" s="19">
        <f t="shared" si="418"/>
        <v>0</v>
      </c>
      <c r="V1694" s="22">
        <f t="shared" si="419"/>
        <v>0</v>
      </c>
      <c r="W1694" s="5">
        <f t="shared" si="425"/>
        <v>18</v>
      </c>
      <c r="X1694" s="21">
        <f t="shared" si="431"/>
        <v>0.48444444444444446</v>
      </c>
      <c r="Y1694" s="21">
        <f t="shared" si="428"/>
        <v>5.8133333333333335</v>
      </c>
      <c r="Z1694" s="21">
        <f t="shared" si="429"/>
        <v>2.9066666666666672</v>
      </c>
      <c r="AA1694" s="21">
        <f t="shared" si="430"/>
        <v>2.1666666666667389E-2</v>
      </c>
      <c r="AC1694" s="5">
        <v>5.8133333333333335</v>
      </c>
      <c r="AD1694" s="5">
        <v>0</v>
      </c>
      <c r="AE1694" s="5">
        <f t="shared" si="420"/>
        <v>5.8133333333333335</v>
      </c>
    </row>
    <row r="1695" spans="1:31" ht="12.75" customHeight="1" x14ac:dyDescent="0.35">
      <c r="A1695" s="17" t="s">
        <v>3743</v>
      </c>
      <c r="B1695" s="17" t="s">
        <v>3744</v>
      </c>
      <c r="C1695" s="17" t="s">
        <v>2645</v>
      </c>
      <c r="D1695" s="18">
        <v>37834</v>
      </c>
      <c r="E1695" s="17" t="s">
        <v>118</v>
      </c>
      <c r="F1695" s="19">
        <v>20</v>
      </c>
      <c r="G1695" s="17">
        <v>0</v>
      </c>
      <c r="H1695" s="17">
        <v>11</v>
      </c>
      <c r="I1695" s="20">
        <f t="shared" si="414"/>
        <v>11</v>
      </c>
      <c r="J1695" s="21">
        <v>1599.07</v>
      </c>
      <c r="K1695" s="18">
        <v>44804</v>
      </c>
      <c r="L1695" s="21">
        <v>1525.63</v>
      </c>
      <c r="M1695" s="21">
        <v>73.44</v>
      </c>
      <c r="N1695" s="21">
        <v>53.3</v>
      </c>
      <c r="O1695" s="21">
        <f t="shared" si="415"/>
        <v>26.65</v>
      </c>
      <c r="P1695" s="21">
        <f t="shared" si="416"/>
        <v>79.949999999999989</v>
      </c>
      <c r="Q1695" s="21">
        <f t="shared" si="417"/>
        <v>46.79</v>
      </c>
      <c r="S1695" s="21">
        <f t="shared" si="421"/>
        <v>126.74</v>
      </c>
      <c r="T1695" s="19">
        <v>20</v>
      </c>
      <c r="U1695" s="19">
        <f t="shared" si="418"/>
        <v>0</v>
      </c>
      <c r="V1695" s="22">
        <f t="shared" si="419"/>
        <v>0</v>
      </c>
      <c r="W1695" s="5">
        <f t="shared" si="425"/>
        <v>19</v>
      </c>
      <c r="X1695" s="21">
        <f t="shared" si="431"/>
        <v>6.6705263157894734</v>
      </c>
      <c r="Y1695" s="21">
        <f t="shared" si="428"/>
        <v>80.046315789473681</v>
      </c>
      <c r="Z1695" s="21">
        <f t="shared" si="429"/>
        <v>46.693684210526314</v>
      </c>
      <c r="AA1695" s="21">
        <f t="shared" si="430"/>
        <v>-9.6315789473685243E-2</v>
      </c>
      <c r="AC1695" s="5">
        <v>80.046315789473681</v>
      </c>
      <c r="AD1695" s="5">
        <v>0</v>
      </c>
      <c r="AE1695" s="5">
        <f t="shared" si="420"/>
        <v>80.046315789473681</v>
      </c>
    </row>
    <row r="1696" spans="1:31" ht="12.75" customHeight="1" x14ac:dyDescent="0.35">
      <c r="A1696" s="17" t="s">
        <v>3745</v>
      </c>
      <c r="B1696" s="17" t="s">
        <v>3746</v>
      </c>
      <c r="C1696" s="17" t="s">
        <v>2645</v>
      </c>
      <c r="D1696" s="18">
        <v>37865</v>
      </c>
      <c r="E1696" s="17" t="s">
        <v>118</v>
      </c>
      <c r="F1696" s="19">
        <v>20</v>
      </c>
      <c r="G1696" s="17">
        <v>1</v>
      </c>
      <c r="H1696" s="17">
        <v>0</v>
      </c>
      <c r="I1696" s="20">
        <f t="shared" si="414"/>
        <v>12</v>
      </c>
      <c r="J1696" s="21">
        <v>801.39</v>
      </c>
      <c r="K1696" s="18">
        <v>44804</v>
      </c>
      <c r="L1696" s="21">
        <v>761.34</v>
      </c>
      <c r="M1696" s="21">
        <v>40.049999999999997</v>
      </c>
      <c r="N1696" s="21">
        <v>26.71</v>
      </c>
      <c r="O1696" s="21">
        <f t="shared" si="415"/>
        <v>13.355</v>
      </c>
      <c r="P1696" s="21">
        <f t="shared" si="416"/>
        <v>40.064999999999998</v>
      </c>
      <c r="Q1696" s="21">
        <f t="shared" si="417"/>
        <v>26.694999999999997</v>
      </c>
      <c r="S1696" s="21">
        <f t="shared" si="421"/>
        <v>66.759999999999991</v>
      </c>
      <c r="T1696" s="19">
        <v>20</v>
      </c>
      <c r="U1696" s="19">
        <f t="shared" si="418"/>
        <v>0</v>
      </c>
      <c r="V1696" s="22">
        <f t="shared" si="419"/>
        <v>0</v>
      </c>
      <c r="W1696" s="5">
        <f t="shared" si="425"/>
        <v>20</v>
      </c>
      <c r="X1696" s="21">
        <f t="shared" si="431"/>
        <v>3.3379999999999996</v>
      </c>
      <c r="Y1696" s="21">
        <f t="shared" si="428"/>
        <v>40.055999999999997</v>
      </c>
      <c r="Z1696" s="21">
        <f t="shared" si="429"/>
        <v>26.703999999999994</v>
      </c>
      <c r="AA1696" s="21">
        <f t="shared" si="430"/>
        <v>8.9999999999967883E-3</v>
      </c>
      <c r="AC1696" s="5">
        <v>40.055999999999997</v>
      </c>
      <c r="AD1696" s="5">
        <v>0</v>
      </c>
      <c r="AE1696" s="5">
        <f t="shared" si="420"/>
        <v>40.055999999999997</v>
      </c>
    </row>
    <row r="1697" spans="1:31" ht="12.75" customHeight="1" x14ac:dyDescent="0.35">
      <c r="A1697" s="17" t="s">
        <v>3747</v>
      </c>
      <c r="B1697" s="17" t="s">
        <v>3748</v>
      </c>
      <c r="C1697" s="17" t="s">
        <v>2711</v>
      </c>
      <c r="D1697" s="18">
        <v>37895</v>
      </c>
      <c r="E1697" s="17" t="s">
        <v>118</v>
      </c>
      <c r="F1697" s="19">
        <v>20</v>
      </c>
      <c r="G1697" s="17">
        <v>1</v>
      </c>
      <c r="H1697" s="17">
        <v>1</v>
      </c>
      <c r="I1697" s="20">
        <f t="shared" si="414"/>
        <v>13</v>
      </c>
      <c r="J1697" s="21">
        <v>160.07</v>
      </c>
      <c r="K1697" s="18">
        <v>44804</v>
      </c>
      <c r="L1697" s="21">
        <v>151.34</v>
      </c>
      <c r="M1697" s="21">
        <v>8.73</v>
      </c>
      <c r="N1697" s="21">
        <v>5.33</v>
      </c>
      <c r="O1697" s="21">
        <f t="shared" si="415"/>
        <v>2.665</v>
      </c>
      <c r="P1697" s="21">
        <f t="shared" si="416"/>
        <v>7.9950000000000001</v>
      </c>
      <c r="Q1697" s="21">
        <f t="shared" si="417"/>
        <v>6.0650000000000004</v>
      </c>
      <c r="S1697" s="21">
        <f t="shared" si="421"/>
        <v>14.06</v>
      </c>
      <c r="T1697" s="19">
        <v>20</v>
      </c>
      <c r="U1697" s="19">
        <f t="shared" si="418"/>
        <v>0</v>
      </c>
      <c r="V1697" s="22">
        <f t="shared" si="419"/>
        <v>0</v>
      </c>
      <c r="W1697" s="5">
        <f t="shared" si="425"/>
        <v>21</v>
      </c>
      <c r="X1697" s="21">
        <f t="shared" si="431"/>
        <v>0.66952380952380952</v>
      </c>
      <c r="Y1697" s="21">
        <f t="shared" si="428"/>
        <v>8.0342857142857138</v>
      </c>
      <c r="Z1697" s="21">
        <f t="shared" si="429"/>
        <v>6.0257142857142867</v>
      </c>
      <c r="AA1697" s="21">
        <f t="shared" si="430"/>
        <v>-3.9285714285713702E-2</v>
      </c>
      <c r="AC1697" s="5">
        <v>8.0342857142857138</v>
      </c>
      <c r="AD1697" s="5">
        <v>0</v>
      </c>
      <c r="AE1697" s="5">
        <f t="shared" si="420"/>
        <v>8.0342857142857138</v>
      </c>
    </row>
    <row r="1698" spans="1:31" ht="12.75" customHeight="1" x14ac:dyDescent="0.35">
      <c r="A1698" s="17" t="s">
        <v>3749</v>
      </c>
      <c r="B1698" s="17" t="s">
        <v>3750</v>
      </c>
      <c r="C1698" s="17" t="s">
        <v>3751</v>
      </c>
      <c r="D1698" s="18">
        <v>37712</v>
      </c>
      <c r="E1698" s="17" t="s">
        <v>118</v>
      </c>
      <c r="F1698" s="19">
        <v>20</v>
      </c>
      <c r="G1698" s="17">
        <v>0</v>
      </c>
      <c r="H1698" s="17">
        <v>7</v>
      </c>
      <c r="I1698" s="20">
        <f t="shared" si="414"/>
        <v>7</v>
      </c>
      <c r="J1698" s="21">
        <v>-577.5</v>
      </c>
      <c r="K1698" s="18">
        <v>44804</v>
      </c>
      <c r="L1698" s="21">
        <v>-560.76</v>
      </c>
      <c r="M1698" s="21">
        <v>-16.739999999999998</v>
      </c>
      <c r="N1698" s="21">
        <v>-19.25</v>
      </c>
      <c r="O1698" s="21">
        <f t="shared" si="415"/>
        <v>-9.625</v>
      </c>
      <c r="P1698" s="21">
        <f t="shared" si="416"/>
        <v>-28.875</v>
      </c>
      <c r="Q1698" s="21">
        <f t="shared" si="417"/>
        <v>-7.1149999999999984</v>
      </c>
      <c r="S1698" s="21">
        <f t="shared" si="421"/>
        <v>-35.989999999999995</v>
      </c>
      <c r="T1698" s="19">
        <v>20</v>
      </c>
      <c r="U1698" s="19">
        <f t="shared" si="418"/>
        <v>0</v>
      </c>
      <c r="V1698" s="22">
        <f t="shared" si="419"/>
        <v>0</v>
      </c>
      <c r="W1698" s="5">
        <f t="shared" si="425"/>
        <v>15</v>
      </c>
      <c r="X1698" s="21">
        <f t="shared" si="431"/>
        <v>-2.3993333333333329</v>
      </c>
      <c r="Y1698" s="21">
        <f t="shared" si="428"/>
        <v>-28.791999999999994</v>
      </c>
      <c r="Z1698" s="21">
        <f t="shared" si="429"/>
        <v>-7.1980000000000004</v>
      </c>
      <c r="AA1698" s="21">
        <f t="shared" si="430"/>
        <v>-8.3000000000001961E-2</v>
      </c>
      <c r="AC1698" s="5">
        <v>-28.791999999999994</v>
      </c>
      <c r="AD1698" s="5">
        <v>0</v>
      </c>
      <c r="AE1698" s="5">
        <f t="shared" si="420"/>
        <v>-28.791999999999994</v>
      </c>
    </row>
    <row r="1699" spans="1:31" ht="12.75" customHeight="1" x14ac:dyDescent="0.35">
      <c r="A1699" s="17" t="s">
        <v>3752</v>
      </c>
      <c r="B1699" s="17" t="s">
        <v>3753</v>
      </c>
      <c r="C1699" s="17" t="s">
        <v>1046</v>
      </c>
      <c r="D1699" s="18">
        <v>37895</v>
      </c>
      <c r="E1699" s="17" t="s">
        <v>118</v>
      </c>
      <c r="F1699" s="19">
        <v>20</v>
      </c>
      <c r="G1699" s="17">
        <v>1</v>
      </c>
      <c r="H1699" s="17">
        <v>1</v>
      </c>
      <c r="I1699" s="20">
        <f t="shared" si="414"/>
        <v>13</v>
      </c>
      <c r="J1699" s="21">
        <v>51.54</v>
      </c>
      <c r="K1699" s="18">
        <v>44804</v>
      </c>
      <c r="L1699" s="21">
        <v>48.82</v>
      </c>
      <c r="M1699" s="21">
        <v>2.72</v>
      </c>
      <c r="N1699" s="21">
        <v>1.72</v>
      </c>
      <c r="O1699" s="21">
        <f t="shared" si="415"/>
        <v>0.86</v>
      </c>
      <c r="P1699" s="21">
        <f t="shared" si="416"/>
        <v>2.58</v>
      </c>
      <c r="Q1699" s="21">
        <f t="shared" si="417"/>
        <v>1.8600000000000003</v>
      </c>
      <c r="S1699" s="21">
        <f t="shared" si="421"/>
        <v>4.4400000000000004</v>
      </c>
      <c r="T1699" s="19">
        <v>20</v>
      </c>
      <c r="U1699" s="19">
        <f t="shared" si="418"/>
        <v>0</v>
      </c>
      <c r="V1699" s="22">
        <f t="shared" si="419"/>
        <v>0</v>
      </c>
      <c r="W1699" s="5">
        <f t="shared" si="425"/>
        <v>21</v>
      </c>
      <c r="X1699" s="21">
        <f t="shared" si="431"/>
        <v>0.21142857142857144</v>
      </c>
      <c r="Y1699" s="21">
        <f t="shared" si="428"/>
        <v>2.5371428571428574</v>
      </c>
      <c r="Z1699" s="21">
        <f t="shared" si="429"/>
        <v>1.902857142857143</v>
      </c>
      <c r="AA1699" s="21">
        <f t="shared" si="430"/>
        <v>4.2857142857142705E-2</v>
      </c>
      <c r="AC1699" s="5">
        <v>2.5371428571428574</v>
      </c>
      <c r="AD1699" s="5">
        <v>0</v>
      </c>
      <c r="AE1699" s="5">
        <f t="shared" si="420"/>
        <v>2.5371428571428574</v>
      </c>
    </row>
    <row r="1700" spans="1:31" ht="12.75" customHeight="1" x14ac:dyDescent="0.35">
      <c r="A1700" s="17" t="s">
        <v>3754</v>
      </c>
      <c r="B1700" s="17" t="s">
        <v>3755</v>
      </c>
      <c r="C1700" s="17" t="s">
        <v>2645</v>
      </c>
      <c r="D1700" s="18">
        <v>37926</v>
      </c>
      <c r="E1700" s="17" t="s">
        <v>118</v>
      </c>
      <c r="F1700" s="19">
        <v>20</v>
      </c>
      <c r="G1700" s="17">
        <v>1</v>
      </c>
      <c r="H1700" s="17">
        <v>2</v>
      </c>
      <c r="I1700" s="20">
        <f t="shared" si="414"/>
        <v>14</v>
      </c>
      <c r="J1700" s="21">
        <v>1212.98</v>
      </c>
      <c r="K1700" s="18">
        <v>44804</v>
      </c>
      <c r="L1700" s="21">
        <v>1142.24</v>
      </c>
      <c r="M1700" s="21">
        <v>70.739999999999995</v>
      </c>
      <c r="N1700" s="21">
        <v>40.43</v>
      </c>
      <c r="O1700" s="21">
        <f t="shared" si="415"/>
        <v>20.215</v>
      </c>
      <c r="P1700" s="21">
        <f t="shared" si="416"/>
        <v>60.644999999999996</v>
      </c>
      <c r="Q1700" s="21">
        <f t="shared" si="417"/>
        <v>50.524999999999991</v>
      </c>
      <c r="S1700" s="21">
        <f t="shared" si="421"/>
        <v>111.16999999999999</v>
      </c>
      <c r="T1700" s="19">
        <v>20</v>
      </c>
      <c r="U1700" s="19">
        <f t="shared" si="418"/>
        <v>0</v>
      </c>
      <c r="V1700" s="22">
        <f t="shared" si="419"/>
        <v>0</v>
      </c>
      <c r="W1700" s="5">
        <f t="shared" si="425"/>
        <v>22</v>
      </c>
      <c r="X1700" s="21">
        <f t="shared" si="431"/>
        <v>5.0531818181818178</v>
      </c>
      <c r="Y1700" s="21">
        <f t="shared" si="428"/>
        <v>60.638181818181813</v>
      </c>
      <c r="Z1700" s="21">
        <f t="shared" si="429"/>
        <v>50.531818181818174</v>
      </c>
      <c r="AA1700" s="21">
        <f t="shared" si="430"/>
        <v>6.8181818181827225E-3</v>
      </c>
      <c r="AC1700" s="5">
        <v>60.638181818181813</v>
      </c>
      <c r="AD1700" s="5">
        <v>0</v>
      </c>
      <c r="AE1700" s="5">
        <f t="shared" si="420"/>
        <v>60.638181818181813</v>
      </c>
    </row>
    <row r="1701" spans="1:31" ht="12.75" customHeight="1" x14ac:dyDescent="0.35">
      <c r="A1701" s="17" t="s">
        <v>3756</v>
      </c>
      <c r="B1701" s="17" t="s">
        <v>3757</v>
      </c>
      <c r="C1701" s="17" t="s">
        <v>2645</v>
      </c>
      <c r="D1701" s="18">
        <v>37956</v>
      </c>
      <c r="E1701" s="17" t="s">
        <v>118</v>
      </c>
      <c r="F1701" s="19">
        <v>20</v>
      </c>
      <c r="G1701" s="17">
        <v>1</v>
      </c>
      <c r="H1701" s="17">
        <v>3</v>
      </c>
      <c r="I1701" s="20">
        <f t="shared" si="414"/>
        <v>15</v>
      </c>
      <c r="J1701" s="21">
        <v>937.87</v>
      </c>
      <c r="K1701" s="18">
        <v>44804</v>
      </c>
      <c r="L1701" s="21">
        <v>879.2</v>
      </c>
      <c r="M1701" s="21">
        <v>58.67</v>
      </c>
      <c r="N1701" s="21">
        <v>31.26</v>
      </c>
      <c r="O1701" s="21">
        <f t="shared" si="415"/>
        <v>15.63</v>
      </c>
      <c r="P1701" s="21">
        <f t="shared" si="416"/>
        <v>46.89</v>
      </c>
      <c r="Q1701" s="21">
        <f t="shared" si="417"/>
        <v>43.04</v>
      </c>
      <c r="S1701" s="21">
        <f t="shared" si="421"/>
        <v>89.93</v>
      </c>
      <c r="T1701" s="19">
        <v>20</v>
      </c>
      <c r="U1701" s="19">
        <f t="shared" si="418"/>
        <v>0</v>
      </c>
      <c r="V1701" s="22">
        <f t="shared" si="419"/>
        <v>0</v>
      </c>
      <c r="W1701" s="5">
        <f t="shared" si="425"/>
        <v>23</v>
      </c>
      <c r="X1701" s="21">
        <f t="shared" si="431"/>
        <v>3.91</v>
      </c>
      <c r="Y1701" s="21">
        <f t="shared" si="428"/>
        <v>46.92</v>
      </c>
      <c r="Z1701" s="21">
        <f t="shared" si="429"/>
        <v>43.010000000000005</v>
      </c>
      <c r="AA1701" s="21">
        <f t="shared" si="430"/>
        <v>-2.9999999999994031E-2</v>
      </c>
      <c r="AC1701" s="5">
        <v>46.92</v>
      </c>
      <c r="AD1701" s="5">
        <v>0</v>
      </c>
      <c r="AE1701" s="5">
        <f t="shared" si="420"/>
        <v>46.92</v>
      </c>
    </row>
    <row r="1702" spans="1:31" ht="12.75" customHeight="1" x14ac:dyDescent="0.35">
      <c r="A1702" s="17" t="s">
        <v>3758</v>
      </c>
      <c r="B1702" s="17" t="s">
        <v>3759</v>
      </c>
      <c r="C1702" s="17" t="s">
        <v>1046</v>
      </c>
      <c r="D1702" s="18">
        <v>37987</v>
      </c>
      <c r="E1702" s="17" t="s">
        <v>118</v>
      </c>
      <c r="F1702" s="19">
        <v>20</v>
      </c>
      <c r="G1702" s="17">
        <v>1</v>
      </c>
      <c r="H1702" s="17">
        <v>4</v>
      </c>
      <c r="I1702" s="20">
        <f t="shared" si="414"/>
        <v>16</v>
      </c>
      <c r="J1702" s="21">
        <v>85.45</v>
      </c>
      <c r="K1702" s="18">
        <v>44804</v>
      </c>
      <c r="L1702" s="21">
        <v>79.709999999999994</v>
      </c>
      <c r="M1702" s="21">
        <v>5.74</v>
      </c>
      <c r="N1702" s="21">
        <v>2.84</v>
      </c>
      <c r="O1702" s="21">
        <f t="shared" si="415"/>
        <v>1.42</v>
      </c>
      <c r="P1702" s="21">
        <f t="shared" si="416"/>
        <v>4.26</v>
      </c>
      <c r="Q1702" s="21">
        <f t="shared" si="417"/>
        <v>4.32</v>
      </c>
      <c r="S1702" s="21">
        <f t="shared" si="421"/>
        <v>8.58</v>
      </c>
      <c r="T1702" s="19">
        <v>20</v>
      </c>
      <c r="U1702" s="19">
        <f t="shared" si="418"/>
        <v>0</v>
      </c>
      <c r="V1702" s="22">
        <f t="shared" si="419"/>
        <v>0</v>
      </c>
      <c r="W1702" s="5">
        <f t="shared" si="425"/>
        <v>24</v>
      </c>
      <c r="X1702" s="21">
        <f t="shared" si="431"/>
        <v>0.35749999999999998</v>
      </c>
      <c r="Y1702" s="21">
        <f t="shared" si="428"/>
        <v>4.29</v>
      </c>
      <c r="Z1702" s="21">
        <f t="shared" si="429"/>
        <v>4.29</v>
      </c>
      <c r="AA1702" s="21">
        <f t="shared" si="430"/>
        <v>-3.0000000000000249E-2</v>
      </c>
      <c r="AC1702" s="5">
        <v>4.29</v>
      </c>
      <c r="AD1702" s="5">
        <v>0</v>
      </c>
      <c r="AE1702" s="5">
        <f t="shared" si="420"/>
        <v>4.29</v>
      </c>
    </row>
    <row r="1703" spans="1:31" ht="12.75" customHeight="1" x14ac:dyDescent="0.35">
      <c r="A1703" s="17" t="s">
        <v>3760</v>
      </c>
      <c r="B1703" s="17" t="s">
        <v>3761</v>
      </c>
      <c r="C1703" s="17" t="s">
        <v>2645</v>
      </c>
      <c r="D1703" s="18">
        <v>37987</v>
      </c>
      <c r="E1703" s="17" t="s">
        <v>118</v>
      </c>
      <c r="F1703" s="19">
        <v>20</v>
      </c>
      <c r="G1703" s="17">
        <v>1</v>
      </c>
      <c r="H1703" s="17">
        <v>4</v>
      </c>
      <c r="I1703" s="20">
        <f t="shared" si="414"/>
        <v>16</v>
      </c>
      <c r="J1703" s="21">
        <v>746.76</v>
      </c>
      <c r="K1703" s="18">
        <v>44804</v>
      </c>
      <c r="L1703" s="21">
        <v>697.01</v>
      </c>
      <c r="M1703" s="21">
        <v>49.75</v>
      </c>
      <c r="N1703" s="21">
        <v>24.89</v>
      </c>
      <c r="O1703" s="21">
        <f t="shared" si="415"/>
        <v>12.445</v>
      </c>
      <c r="P1703" s="21">
        <f t="shared" si="416"/>
        <v>37.335000000000001</v>
      </c>
      <c r="Q1703" s="21">
        <f t="shared" si="417"/>
        <v>37.305</v>
      </c>
      <c r="S1703" s="21">
        <f t="shared" si="421"/>
        <v>74.64</v>
      </c>
      <c r="T1703" s="19">
        <v>20</v>
      </c>
      <c r="U1703" s="19">
        <f t="shared" si="418"/>
        <v>0</v>
      </c>
      <c r="V1703" s="22">
        <f t="shared" si="419"/>
        <v>0</v>
      </c>
      <c r="W1703" s="5">
        <f t="shared" si="425"/>
        <v>24</v>
      </c>
      <c r="X1703" s="21">
        <f t="shared" si="431"/>
        <v>3.11</v>
      </c>
      <c r="Y1703" s="21">
        <f t="shared" si="428"/>
        <v>37.32</v>
      </c>
      <c r="Z1703" s="21">
        <f t="shared" si="429"/>
        <v>37.32</v>
      </c>
      <c r="AA1703" s="21">
        <f t="shared" si="430"/>
        <v>1.5000000000000568E-2</v>
      </c>
      <c r="AC1703" s="5">
        <v>37.32</v>
      </c>
      <c r="AD1703" s="5">
        <v>0</v>
      </c>
      <c r="AE1703" s="5">
        <f t="shared" si="420"/>
        <v>37.32</v>
      </c>
    </row>
    <row r="1704" spans="1:31" ht="12.75" customHeight="1" x14ac:dyDescent="0.35">
      <c r="A1704" s="17" t="s">
        <v>3762</v>
      </c>
      <c r="B1704" s="17" t="s">
        <v>3763</v>
      </c>
      <c r="C1704" s="17" t="s">
        <v>2645</v>
      </c>
      <c r="D1704" s="18">
        <v>38018</v>
      </c>
      <c r="E1704" s="17" t="s">
        <v>118</v>
      </c>
      <c r="F1704" s="19">
        <v>20</v>
      </c>
      <c r="G1704" s="17">
        <v>1</v>
      </c>
      <c r="H1704" s="17">
        <v>5</v>
      </c>
      <c r="I1704" s="20">
        <f t="shared" si="414"/>
        <v>17</v>
      </c>
      <c r="J1704" s="21">
        <v>468.35</v>
      </c>
      <c r="K1704" s="18">
        <v>44804</v>
      </c>
      <c r="L1704" s="21">
        <v>435.22</v>
      </c>
      <c r="M1704" s="21">
        <v>33.130000000000003</v>
      </c>
      <c r="N1704" s="21">
        <v>15.61</v>
      </c>
      <c r="O1704" s="21">
        <f t="shared" si="415"/>
        <v>7.8049999999999997</v>
      </c>
      <c r="P1704" s="21">
        <f t="shared" si="416"/>
        <v>23.414999999999999</v>
      </c>
      <c r="Q1704" s="21">
        <f t="shared" si="417"/>
        <v>25.325000000000003</v>
      </c>
      <c r="S1704" s="21">
        <f t="shared" si="421"/>
        <v>48.74</v>
      </c>
      <c r="T1704" s="19">
        <v>20</v>
      </c>
      <c r="U1704" s="19">
        <f t="shared" si="418"/>
        <v>0</v>
      </c>
      <c r="V1704" s="22">
        <f t="shared" si="419"/>
        <v>0</v>
      </c>
      <c r="W1704" s="5">
        <f t="shared" si="425"/>
        <v>25</v>
      </c>
      <c r="X1704" s="21">
        <f t="shared" si="431"/>
        <v>1.9496</v>
      </c>
      <c r="Y1704" s="21">
        <f t="shared" si="428"/>
        <v>23.395199999999999</v>
      </c>
      <c r="Z1704" s="21">
        <f t="shared" si="429"/>
        <v>25.344800000000003</v>
      </c>
      <c r="AA1704" s="21">
        <f t="shared" si="430"/>
        <v>1.980000000000004E-2</v>
      </c>
      <c r="AC1704" s="5">
        <v>23.395199999999999</v>
      </c>
      <c r="AD1704" s="5">
        <v>0</v>
      </c>
      <c r="AE1704" s="5">
        <f t="shared" si="420"/>
        <v>23.395199999999999</v>
      </c>
    </row>
    <row r="1705" spans="1:31" ht="12.75" customHeight="1" x14ac:dyDescent="0.35">
      <c r="A1705" s="17" t="s">
        <v>3764</v>
      </c>
      <c r="B1705" s="17" t="s">
        <v>3765</v>
      </c>
      <c r="C1705" s="17" t="s">
        <v>2645</v>
      </c>
      <c r="D1705" s="18">
        <v>38047</v>
      </c>
      <c r="E1705" s="17" t="s">
        <v>118</v>
      </c>
      <c r="F1705" s="19">
        <v>20</v>
      </c>
      <c r="G1705" s="17">
        <v>1</v>
      </c>
      <c r="H1705" s="17">
        <v>6</v>
      </c>
      <c r="I1705" s="20">
        <f t="shared" si="414"/>
        <v>18</v>
      </c>
      <c r="J1705" s="21">
        <v>355.93</v>
      </c>
      <c r="K1705" s="18">
        <v>44804</v>
      </c>
      <c r="L1705" s="21">
        <v>329.29</v>
      </c>
      <c r="M1705" s="21">
        <v>26.64</v>
      </c>
      <c r="N1705" s="21">
        <v>11.86</v>
      </c>
      <c r="O1705" s="21">
        <f t="shared" si="415"/>
        <v>5.93</v>
      </c>
      <c r="P1705" s="21">
        <f t="shared" si="416"/>
        <v>17.79</v>
      </c>
      <c r="Q1705" s="21">
        <f t="shared" si="417"/>
        <v>20.71</v>
      </c>
      <c r="S1705" s="21">
        <f t="shared" si="421"/>
        <v>38.5</v>
      </c>
      <c r="T1705" s="19">
        <v>20</v>
      </c>
      <c r="U1705" s="19">
        <f t="shared" si="418"/>
        <v>0</v>
      </c>
      <c r="V1705" s="22">
        <f t="shared" si="419"/>
        <v>0</v>
      </c>
      <c r="W1705" s="5">
        <f t="shared" si="425"/>
        <v>26</v>
      </c>
      <c r="X1705" s="21">
        <f t="shared" si="431"/>
        <v>1.4807692307692308</v>
      </c>
      <c r="Y1705" s="21">
        <f t="shared" si="428"/>
        <v>17.76923076923077</v>
      </c>
      <c r="Z1705" s="21">
        <f t="shared" si="429"/>
        <v>20.73076923076923</v>
      </c>
      <c r="AA1705" s="21">
        <f t="shared" si="430"/>
        <v>2.0769230769229097E-2</v>
      </c>
      <c r="AC1705" s="5">
        <v>17.76923076923077</v>
      </c>
      <c r="AD1705" s="5">
        <v>0</v>
      </c>
      <c r="AE1705" s="5">
        <f t="shared" si="420"/>
        <v>17.76923076923077</v>
      </c>
    </row>
    <row r="1706" spans="1:31" ht="12.75" customHeight="1" x14ac:dyDescent="0.35">
      <c r="A1706" s="17" t="s">
        <v>3766</v>
      </c>
      <c r="B1706" s="17" t="s">
        <v>3767</v>
      </c>
      <c r="C1706" s="17" t="s">
        <v>2645</v>
      </c>
      <c r="D1706" s="18">
        <v>38078</v>
      </c>
      <c r="E1706" s="17" t="s">
        <v>118</v>
      </c>
      <c r="F1706" s="19">
        <v>20</v>
      </c>
      <c r="G1706" s="17">
        <v>1</v>
      </c>
      <c r="H1706" s="17">
        <v>7</v>
      </c>
      <c r="I1706" s="20">
        <f t="shared" si="414"/>
        <v>19</v>
      </c>
      <c r="J1706" s="21">
        <v>353.37</v>
      </c>
      <c r="K1706" s="18">
        <v>44804</v>
      </c>
      <c r="L1706" s="21">
        <v>325.42</v>
      </c>
      <c r="M1706" s="21">
        <v>27.95</v>
      </c>
      <c r="N1706" s="21">
        <v>11.78</v>
      </c>
      <c r="O1706" s="21">
        <f t="shared" si="415"/>
        <v>5.89</v>
      </c>
      <c r="P1706" s="21">
        <f t="shared" si="416"/>
        <v>17.669999999999998</v>
      </c>
      <c r="Q1706" s="21">
        <f t="shared" si="417"/>
        <v>22.06</v>
      </c>
      <c r="S1706" s="21">
        <f t="shared" si="421"/>
        <v>39.729999999999997</v>
      </c>
      <c r="T1706" s="19">
        <v>20</v>
      </c>
      <c r="U1706" s="19">
        <f t="shared" si="418"/>
        <v>0</v>
      </c>
      <c r="V1706" s="22">
        <f t="shared" si="419"/>
        <v>0</v>
      </c>
      <c r="W1706" s="5">
        <f t="shared" si="425"/>
        <v>27</v>
      </c>
      <c r="X1706" s="21">
        <f t="shared" si="431"/>
        <v>1.4714814814814814</v>
      </c>
      <c r="Y1706" s="21">
        <f t="shared" si="428"/>
        <v>17.657777777777778</v>
      </c>
      <c r="Z1706" s="21">
        <f t="shared" si="429"/>
        <v>22.072222222222219</v>
      </c>
      <c r="AA1706" s="21">
        <f t="shared" si="430"/>
        <v>1.222222222222058E-2</v>
      </c>
      <c r="AC1706" s="5">
        <v>17.657777777777778</v>
      </c>
      <c r="AD1706" s="5">
        <v>0</v>
      </c>
      <c r="AE1706" s="5">
        <f t="shared" si="420"/>
        <v>17.657777777777778</v>
      </c>
    </row>
    <row r="1707" spans="1:31" ht="12.75" customHeight="1" x14ac:dyDescent="0.35">
      <c r="A1707" s="17" t="s">
        <v>3768</v>
      </c>
      <c r="B1707" s="17" t="s">
        <v>3769</v>
      </c>
      <c r="C1707" s="17" t="s">
        <v>2645</v>
      </c>
      <c r="D1707" s="18">
        <v>38108</v>
      </c>
      <c r="E1707" s="17" t="s">
        <v>118</v>
      </c>
      <c r="F1707" s="19">
        <v>20</v>
      </c>
      <c r="G1707" s="17">
        <v>1</v>
      </c>
      <c r="H1707" s="17">
        <v>8</v>
      </c>
      <c r="I1707" s="20">
        <f t="shared" si="414"/>
        <v>20</v>
      </c>
      <c r="J1707" s="21">
        <v>684.82</v>
      </c>
      <c r="K1707" s="18">
        <v>44804</v>
      </c>
      <c r="L1707" s="21">
        <v>627.73</v>
      </c>
      <c r="M1707" s="21">
        <v>57.09</v>
      </c>
      <c r="N1707" s="21">
        <v>22.82</v>
      </c>
      <c r="O1707" s="21">
        <f t="shared" si="415"/>
        <v>11.41</v>
      </c>
      <c r="P1707" s="21">
        <f t="shared" si="416"/>
        <v>34.230000000000004</v>
      </c>
      <c r="Q1707" s="21">
        <f t="shared" si="417"/>
        <v>45.680000000000007</v>
      </c>
      <c r="S1707" s="21">
        <f t="shared" si="421"/>
        <v>79.91</v>
      </c>
      <c r="T1707" s="19">
        <v>20</v>
      </c>
      <c r="U1707" s="19">
        <f t="shared" si="418"/>
        <v>0</v>
      </c>
      <c r="V1707" s="22">
        <f t="shared" si="419"/>
        <v>0</v>
      </c>
      <c r="W1707" s="5">
        <f t="shared" si="425"/>
        <v>28</v>
      </c>
      <c r="X1707" s="21">
        <f t="shared" si="431"/>
        <v>2.8539285714285714</v>
      </c>
      <c r="Y1707" s="21">
        <f t="shared" si="428"/>
        <v>34.247142857142855</v>
      </c>
      <c r="Z1707" s="21">
        <f t="shared" si="429"/>
        <v>45.662857142857142</v>
      </c>
      <c r="AA1707" s="21">
        <f t="shared" si="430"/>
        <v>-1.7142857142864898E-2</v>
      </c>
      <c r="AC1707" s="5">
        <v>34.247142857142855</v>
      </c>
      <c r="AD1707" s="5">
        <v>0</v>
      </c>
      <c r="AE1707" s="5">
        <f t="shared" si="420"/>
        <v>34.247142857142855</v>
      </c>
    </row>
    <row r="1708" spans="1:31" ht="12.75" customHeight="1" x14ac:dyDescent="0.35">
      <c r="A1708" s="17" t="s">
        <v>3770</v>
      </c>
      <c r="B1708" s="17" t="s">
        <v>3771</v>
      </c>
      <c r="C1708" s="17" t="s">
        <v>2665</v>
      </c>
      <c r="D1708" s="18">
        <v>38108</v>
      </c>
      <c r="E1708" s="17" t="s">
        <v>118</v>
      </c>
      <c r="F1708" s="19">
        <v>20</v>
      </c>
      <c r="G1708" s="17">
        <v>1</v>
      </c>
      <c r="H1708" s="17">
        <v>8</v>
      </c>
      <c r="I1708" s="20">
        <f t="shared" si="414"/>
        <v>20</v>
      </c>
      <c r="J1708" s="21">
        <v>134.32</v>
      </c>
      <c r="K1708" s="18">
        <v>44804</v>
      </c>
      <c r="L1708" s="21">
        <v>123.2</v>
      </c>
      <c r="M1708" s="21">
        <v>11.12</v>
      </c>
      <c r="N1708" s="21">
        <v>4.4800000000000004</v>
      </c>
      <c r="O1708" s="21">
        <f t="shared" si="415"/>
        <v>2.2400000000000002</v>
      </c>
      <c r="P1708" s="21">
        <f t="shared" si="416"/>
        <v>6.7200000000000006</v>
      </c>
      <c r="Q1708" s="21">
        <f t="shared" si="417"/>
        <v>8.879999999999999</v>
      </c>
      <c r="S1708" s="21">
        <f t="shared" si="421"/>
        <v>15.6</v>
      </c>
      <c r="T1708" s="19">
        <v>20</v>
      </c>
      <c r="U1708" s="19">
        <f t="shared" si="418"/>
        <v>0</v>
      </c>
      <c r="V1708" s="22">
        <f t="shared" si="419"/>
        <v>0</v>
      </c>
      <c r="W1708" s="5">
        <f t="shared" si="425"/>
        <v>28</v>
      </c>
      <c r="X1708" s="21">
        <f t="shared" si="431"/>
        <v>0.55714285714285716</v>
      </c>
      <c r="Y1708" s="21">
        <f t="shared" si="428"/>
        <v>6.6857142857142859</v>
      </c>
      <c r="Z1708" s="21">
        <f t="shared" si="429"/>
        <v>8.9142857142857146</v>
      </c>
      <c r="AA1708" s="21">
        <f t="shared" si="430"/>
        <v>3.4285714285715585E-2</v>
      </c>
      <c r="AC1708" s="5">
        <v>6.6857142857142859</v>
      </c>
      <c r="AD1708" s="5">
        <v>0</v>
      </c>
      <c r="AE1708" s="5">
        <f t="shared" si="420"/>
        <v>6.6857142857142859</v>
      </c>
    </row>
    <row r="1709" spans="1:31" ht="12.75" customHeight="1" x14ac:dyDescent="0.35">
      <c r="A1709" s="17" t="s">
        <v>3772</v>
      </c>
      <c r="B1709" s="17" t="s">
        <v>3773</v>
      </c>
      <c r="C1709" s="17" t="s">
        <v>2645</v>
      </c>
      <c r="D1709" s="18">
        <v>38139</v>
      </c>
      <c r="E1709" s="17" t="s">
        <v>118</v>
      </c>
      <c r="F1709" s="19">
        <v>20</v>
      </c>
      <c r="G1709" s="17">
        <v>1</v>
      </c>
      <c r="H1709" s="17">
        <v>9</v>
      </c>
      <c r="I1709" s="20">
        <f t="shared" si="414"/>
        <v>21</v>
      </c>
      <c r="J1709" s="21">
        <v>241.98</v>
      </c>
      <c r="K1709" s="18">
        <v>44804</v>
      </c>
      <c r="L1709" s="21">
        <v>220.83</v>
      </c>
      <c r="M1709" s="21">
        <v>21.15</v>
      </c>
      <c r="N1709" s="21">
        <v>8.06</v>
      </c>
      <c r="O1709" s="21">
        <f t="shared" si="415"/>
        <v>4.03</v>
      </c>
      <c r="P1709" s="21">
        <f t="shared" si="416"/>
        <v>12.09</v>
      </c>
      <c r="Q1709" s="21">
        <f t="shared" si="417"/>
        <v>17.119999999999997</v>
      </c>
      <c r="S1709" s="21">
        <f t="shared" si="421"/>
        <v>29.21</v>
      </c>
      <c r="T1709" s="19">
        <v>20</v>
      </c>
      <c r="U1709" s="19">
        <f t="shared" si="418"/>
        <v>0</v>
      </c>
      <c r="V1709" s="22">
        <f t="shared" si="419"/>
        <v>0</v>
      </c>
      <c r="W1709" s="5">
        <f t="shared" si="425"/>
        <v>29</v>
      </c>
      <c r="X1709" s="21">
        <f t="shared" si="431"/>
        <v>1.007241379310345</v>
      </c>
      <c r="Y1709" s="21">
        <f t="shared" si="428"/>
        <v>12.08689655172414</v>
      </c>
      <c r="Z1709" s="21">
        <f t="shared" si="429"/>
        <v>17.123103448275863</v>
      </c>
      <c r="AA1709" s="21">
        <f t="shared" si="430"/>
        <v>3.1034482758656168E-3</v>
      </c>
      <c r="AC1709" s="5">
        <v>12.08689655172414</v>
      </c>
      <c r="AD1709" s="5">
        <v>0</v>
      </c>
      <c r="AE1709" s="5">
        <f t="shared" si="420"/>
        <v>12.08689655172414</v>
      </c>
    </row>
    <row r="1710" spans="1:31" ht="12.75" customHeight="1" x14ac:dyDescent="0.35">
      <c r="A1710" s="17" t="s">
        <v>3774</v>
      </c>
      <c r="B1710" s="17" t="s">
        <v>3775</v>
      </c>
      <c r="C1710" s="17" t="s">
        <v>2645</v>
      </c>
      <c r="D1710" s="18">
        <v>38169</v>
      </c>
      <c r="E1710" s="17" t="s">
        <v>118</v>
      </c>
      <c r="F1710" s="19">
        <v>20</v>
      </c>
      <c r="G1710" s="17">
        <v>1</v>
      </c>
      <c r="H1710" s="17">
        <v>10</v>
      </c>
      <c r="I1710" s="20">
        <f t="shared" si="414"/>
        <v>22</v>
      </c>
      <c r="J1710" s="21">
        <v>395.97</v>
      </c>
      <c r="K1710" s="18">
        <v>44804</v>
      </c>
      <c r="L1710" s="21">
        <v>359.7</v>
      </c>
      <c r="M1710" s="21">
        <v>36.270000000000003</v>
      </c>
      <c r="N1710" s="21">
        <v>13.2</v>
      </c>
      <c r="O1710" s="21">
        <f t="shared" si="415"/>
        <v>6.6</v>
      </c>
      <c r="P1710" s="21">
        <f t="shared" si="416"/>
        <v>19.799999999999997</v>
      </c>
      <c r="Q1710" s="21">
        <f t="shared" si="417"/>
        <v>29.67</v>
      </c>
      <c r="S1710" s="21">
        <f t="shared" si="421"/>
        <v>49.47</v>
      </c>
      <c r="T1710" s="19">
        <v>20</v>
      </c>
      <c r="U1710" s="19">
        <f t="shared" si="418"/>
        <v>0</v>
      </c>
      <c r="V1710" s="22">
        <f t="shared" si="419"/>
        <v>0</v>
      </c>
      <c r="W1710" s="5">
        <f t="shared" si="425"/>
        <v>30</v>
      </c>
      <c r="X1710" s="21">
        <f t="shared" si="431"/>
        <v>1.649</v>
      </c>
      <c r="Y1710" s="21">
        <f t="shared" si="428"/>
        <v>19.788</v>
      </c>
      <c r="Z1710" s="21">
        <f t="shared" si="429"/>
        <v>29.681999999999999</v>
      </c>
      <c r="AA1710" s="21">
        <f t="shared" si="430"/>
        <v>1.1999999999996902E-2</v>
      </c>
      <c r="AC1710" s="5">
        <v>19.788</v>
      </c>
      <c r="AD1710" s="5">
        <v>0</v>
      </c>
      <c r="AE1710" s="5">
        <f t="shared" si="420"/>
        <v>19.788</v>
      </c>
    </row>
    <row r="1711" spans="1:31" ht="12.75" customHeight="1" x14ac:dyDescent="0.35">
      <c r="A1711" s="17" t="s">
        <v>3776</v>
      </c>
      <c r="B1711" s="17" t="s">
        <v>3777</v>
      </c>
      <c r="C1711" s="17" t="s">
        <v>2672</v>
      </c>
      <c r="D1711" s="18">
        <v>38169</v>
      </c>
      <c r="E1711" s="17" t="s">
        <v>118</v>
      </c>
      <c r="F1711" s="19">
        <v>20</v>
      </c>
      <c r="G1711" s="17">
        <v>1</v>
      </c>
      <c r="H1711" s="17">
        <v>10</v>
      </c>
      <c r="I1711" s="20">
        <f t="shared" si="414"/>
        <v>22</v>
      </c>
      <c r="J1711" s="21">
        <v>877.09</v>
      </c>
      <c r="K1711" s="18">
        <v>44804</v>
      </c>
      <c r="L1711" s="21">
        <v>796.8</v>
      </c>
      <c r="M1711" s="21">
        <v>80.290000000000006</v>
      </c>
      <c r="N1711" s="21">
        <v>29.24</v>
      </c>
      <c r="O1711" s="21">
        <f t="shared" si="415"/>
        <v>14.62</v>
      </c>
      <c r="P1711" s="21">
        <f t="shared" si="416"/>
        <v>43.86</v>
      </c>
      <c r="Q1711" s="21">
        <f t="shared" si="417"/>
        <v>65.67</v>
      </c>
      <c r="S1711" s="21">
        <f t="shared" si="421"/>
        <v>109.53</v>
      </c>
      <c r="T1711" s="19">
        <v>20</v>
      </c>
      <c r="U1711" s="19">
        <f t="shared" si="418"/>
        <v>0</v>
      </c>
      <c r="V1711" s="22">
        <f t="shared" si="419"/>
        <v>0</v>
      </c>
      <c r="W1711" s="5">
        <f t="shared" si="425"/>
        <v>30</v>
      </c>
      <c r="X1711" s="21">
        <f t="shared" si="431"/>
        <v>3.6510000000000002</v>
      </c>
      <c r="Y1711" s="21">
        <f t="shared" si="428"/>
        <v>43.812000000000005</v>
      </c>
      <c r="Z1711" s="21">
        <f t="shared" si="429"/>
        <v>65.717999999999989</v>
      </c>
      <c r="AA1711" s="21">
        <f t="shared" si="430"/>
        <v>4.7999999999987608E-2</v>
      </c>
      <c r="AC1711" s="5">
        <v>43.812000000000005</v>
      </c>
      <c r="AD1711" s="5">
        <v>0</v>
      </c>
      <c r="AE1711" s="5">
        <f t="shared" si="420"/>
        <v>43.812000000000005</v>
      </c>
    </row>
    <row r="1712" spans="1:31" ht="12.75" customHeight="1" x14ac:dyDescent="0.35">
      <c r="A1712" s="17" t="s">
        <v>3778</v>
      </c>
      <c r="B1712" s="17" t="s">
        <v>3779</v>
      </c>
      <c r="C1712" s="17" t="s">
        <v>2645</v>
      </c>
      <c r="D1712" s="18">
        <v>38200</v>
      </c>
      <c r="E1712" s="17" t="s">
        <v>118</v>
      </c>
      <c r="F1712" s="19">
        <v>20</v>
      </c>
      <c r="G1712" s="17">
        <v>1</v>
      </c>
      <c r="H1712" s="17">
        <v>11</v>
      </c>
      <c r="I1712" s="20">
        <f t="shared" si="414"/>
        <v>23</v>
      </c>
      <c r="J1712" s="21">
        <v>1529.85</v>
      </c>
      <c r="K1712" s="18">
        <v>44804</v>
      </c>
      <c r="L1712" s="21">
        <v>1383.19</v>
      </c>
      <c r="M1712" s="21">
        <v>146.66</v>
      </c>
      <c r="N1712" s="21">
        <v>50.99</v>
      </c>
      <c r="O1712" s="21">
        <f t="shared" si="415"/>
        <v>25.495000000000001</v>
      </c>
      <c r="P1712" s="21">
        <f t="shared" si="416"/>
        <v>76.484999999999999</v>
      </c>
      <c r="Q1712" s="21">
        <f t="shared" si="417"/>
        <v>121.16499999999999</v>
      </c>
      <c r="S1712" s="21">
        <f t="shared" si="421"/>
        <v>197.65</v>
      </c>
      <c r="T1712" s="19">
        <v>20</v>
      </c>
      <c r="U1712" s="19">
        <f t="shared" si="418"/>
        <v>0</v>
      </c>
      <c r="V1712" s="22">
        <f t="shared" si="419"/>
        <v>0</v>
      </c>
      <c r="W1712" s="5">
        <f t="shared" si="425"/>
        <v>31</v>
      </c>
      <c r="X1712" s="21">
        <f t="shared" si="431"/>
        <v>6.3758064516129034</v>
      </c>
      <c r="Y1712" s="21">
        <f t="shared" si="428"/>
        <v>76.509677419354844</v>
      </c>
      <c r="Z1712" s="21">
        <f t="shared" si="429"/>
        <v>121.14032258064516</v>
      </c>
      <c r="AA1712" s="21">
        <f t="shared" si="430"/>
        <v>-2.4677419354830477E-2</v>
      </c>
      <c r="AC1712" s="5">
        <v>76.509677419354844</v>
      </c>
      <c r="AD1712" s="5">
        <v>0</v>
      </c>
      <c r="AE1712" s="5">
        <f t="shared" si="420"/>
        <v>76.509677419354844</v>
      </c>
    </row>
    <row r="1713" spans="1:31" ht="12.75" customHeight="1" x14ac:dyDescent="0.35">
      <c r="A1713" s="17" t="s">
        <v>3780</v>
      </c>
      <c r="B1713" s="17" t="s">
        <v>3781</v>
      </c>
      <c r="C1713" s="17" t="s">
        <v>2645</v>
      </c>
      <c r="D1713" s="18">
        <v>38231</v>
      </c>
      <c r="E1713" s="17" t="s">
        <v>118</v>
      </c>
      <c r="F1713" s="19">
        <v>20</v>
      </c>
      <c r="G1713" s="17">
        <v>2</v>
      </c>
      <c r="H1713" s="17">
        <v>0</v>
      </c>
      <c r="I1713" s="20">
        <f t="shared" si="414"/>
        <v>24</v>
      </c>
      <c r="J1713" s="21">
        <v>1203.99</v>
      </c>
      <c r="K1713" s="18">
        <v>44804</v>
      </c>
      <c r="L1713" s="21">
        <v>1083.6099999999999</v>
      </c>
      <c r="M1713" s="21">
        <v>120.38</v>
      </c>
      <c r="N1713" s="21">
        <v>40.130000000000003</v>
      </c>
      <c r="O1713" s="21">
        <f t="shared" si="415"/>
        <v>20.065000000000001</v>
      </c>
      <c r="P1713" s="21">
        <f t="shared" si="416"/>
        <v>60.195000000000007</v>
      </c>
      <c r="Q1713" s="21">
        <f t="shared" si="417"/>
        <v>100.315</v>
      </c>
      <c r="S1713" s="21">
        <f t="shared" si="421"/>
        <v>160.51</v>
      </c>
      <c r="T1713" s="19">
        <v>20</v>
      </c>
      <c r="U1713" s="19">
        <f t="shared" si="418"/>
        <v>0</v>
      </c>
      <c r="V1713" s="22">
        <f t="shared" si="419"/>
        <v>0</v>
      </c>
      <c r="W1713" s="5">
        <f t="shared" si="425"/>
        <v>32</v>
      </c>
      <c r="X1713" s="21">
        <f t="shared" si="431"/>
        <v>5.0159374999999997</v>
      </c>
      <c r="Y1713" s="21">
        <f t="shared" si="428"/>
        <v>60.191249999999997</v>
      </c>
      <c r="Z1713" s="21">
        <f t="shared" si="429"/>
        <v>100.31874999999999</v>
      </c>
      <c r="AA1713" s="21">
        <f t="shared" si="430"/>
        <v>3.7499999999965894E-3</v>
      </c>
      <c r="AC1713" s="5">
        <v>60.191249999999997</v>
      </c>
      <c r="AD1713" s="5">
        <v>0</v>
      </c>
      <c r="AE1713" s="5">
        <f t="shared" si="420"/>
        <v>60.191249999999997</v>
      </c>
    </row>
    <row r="1714" spans="1:31" ht="12.75" customHeight="1" x14ac:dyDescent="0.35">
      <c r="A1714" s="17" t="s">
        <v>3782</v>
      </c>
      <c r="B1714" s="17" t="s">
        <v>3783</v>
      </c>
      <c r="C1714" s="17" t="s">
        <v>2645</v>
      </c>
      <c r="D1714" s="18">
        <v>38261</v>
      </c>
      <c r="E1714" s="17" t="s">
        <v>118</v>
      </c>
      <c r="F1714" s="19">
        <v>20</v>
      </c>
      <c r="G1714" s="17">
        <v>2</v>
      </c>
      <c r="H1714" s="17">
        <v>1</v>
      </c>
      <c r="I1714" s="20">
        <f t="shared" si="414"/>
        <v>25</v>
      </c>
      <c r="J1714" s="21">
        <v>788.34</v>
      </c>
      <c r="K1714" s="18">
        <v>44804</v>
      </c>
      <c r="L1714" s="21">
        <v>706.29</v>
      </c>
      <c r="M1714" s="21">
        <v>82.05</v>
      </c>
      <c r="N1714" s="21">
        <v>26.28</v>
      </c>
      <c r="O1714" s="21">
        <f t="shared" si="415"/>
        <v>13.14</v>
      </c>
      <c r="P1714" s="21">
        <f t="shared" si="416"/>
        <v>39.42</v>
      </c>
      <c r="Q1714" s="21">
        <f t="shared" si="417"/>
        <v>68.91</v>
      </c>
      <c r="S1714" s="21">
        <f t="shared" si="421"/>
        <v>108.33</v>
      </c>
      <c r="T1714" s="19">
        <v>20</v>
      </c>
      <c r="U1714" s="19">
        <f t="shared" si="418"/>
        <v>0</v>
      </c>
      <c r="V1714" s="22">
        <f t="shared" si="419"/>
        <v>0</v>
      </c>
      <c r="W1714" s="5">
        <f t="shared" si="425"/>
        <v>33</v>
      </c>
      <c r="X1714" s="21">
        <f t="shared" si="431"/>
        <v>3.2827272727272727</v>
      </c>
      <c r="Y1714" s="21">
        <f t="shared" si="428"/>
        <v>39.392727272727271</v>
      </c>
      <c r="Z1714" s="21">
        <f t="shared" si="429"/>
        <v>68.937272727272727</v>
      </c>
      <c r="AA1714" s="21">
        <f t="shared" si="430"/>
        <v>2.727272727273089E-2</v>
      </c>
      <c r="AC1714" s="5">
        <v>39.392727272727271</v>
      </c>
      <c r="AD1714" s="5">
        <v>0</v>
      </c>
      <c r="AE1714" s="5">
        <f t="shared" si="420"/>
        <v>39.392727272727271</v>
      </c>
    </row>
    <row r="1715" spans="1:31" ht="12.75" customHeight="1" x14ac:dyDescent="0.35">
      <c r="A1715" s="17" t="s">
        <v>3784</v>
      </c>
      <c r="B1715" s="17" t="s">
        <v>3785</v>
      </c>
      <c r="C1715" s="17" t="s">
        <v>2645</v>
      </c>
      <c r="D1715" s="18">
        <v>38292</v>
      </c>
      <c r="E1715" s="17" t="s">
        <v>118</v>
      </c>
      <c r="F1715" s="19">
        <v>20</v>
      </c>
      <c r="G1715" s="17">
        <v>2</v>
      </c>
      <c r="H1715" s="17">
        <v>2</v>
      </c>
      <c r="I1715" s="20">
        <f t="shared" si="414"/>
        <v>26</v>
      </c>
      <c r="J1715" s="21">
        <v>316.74</v>
      </c>
      <c r="K1715" s="18">
        <v>44804</v>
      </c>
      <c r="L1715" s="21">
        <v>282.48</v>
      </c>
      <c r="M1715" s="21">
        <v>34.26</v>
      </c>
      <c r="N1715" s="21">
        <v>10.56</v>
      </c>
      <c r="O1715" s="21">
        <f t="shared" si="415"/>
        <v>5.28</v>
      </c>
      <c r="P1715" s="21">
        <f t="shared" si="416"/>
        <v>15.84</v>
      </c>
      <c r="Q1715" s="21">
        <f t="shared" si="417"/>
        <v>28.979999999999997</v>
      </c>
      <c r="S1715" s="21">
        <f t="shared" si="421"/>
        <v>44.82</v>
      </c>
      <c r="T1715" s="19">
        <v>20</v>
      </c>
      <c r="U1715" s="19">
        <f t="shared" si="418"/>
        <v>0</v>
      </c>
      <c r="V1715" s="22">
        <f t="shared" si="419"/>
        <v>0</v>
      </c>
      <c r="W1715" s="5">
        <f t="shared" si="425"/>
        <v>34</v>
      </c>
      <c r="X1715" s="21">
        <f t="shared" si="431"/>
        <v>1.3182352941176472</v>
      </c>
      <c r="Y1715" s="21">
        <f t="shared" si="428"/>
        <v>15.818823529411766</v>
      </c>
      <c r="Z1715" s="21">
        <f t="shared" si="429"/>
        <v>29.001176470588234</v>
      </c>
      <c r="AA1715" s="21">
        <f t="shared" si="430"/>
        <v>2.1176470588237351E-2</v>
      </c>
      <c r="AC1715" s="5">
        <v>15.818823529411766</v>
      </c>
      <c r="AD1715" s="5">
        <v>0</v>
      </c>
      <c r="AE1715" s="5">
        <f t="shared" si="420"/>
        <v>15.818823529411766</v>
      </c>
    </row>
    <row r="1716" spans="1:31" ht="12.75" customHeight="1" x14ac:dyDescent="0.35">
      <c r="A1716" s="17" t="s">
        <v>3786</v>
      </c>
      <c r="B1716" s="17" t="s">
        <v>3787</v>
      </c>
      <c r="C1716" s="17" t="s">
        <v>2645</v>
      </c>
      <c r="D1716" s="18">
        <v>38322</v>
      </c>
      <c r="E1716" s="17" t="s">
        <v>118</v>
      </c>
      <c r="F1716" s="19">
        <v>20</v>
      </c>
      <c r="G1716" s="17">
        <v>2</v>
      </c>
      <c r="H1716" s="17">
        <v>3</v>
      </c>
      <c r="I1716" s="20">
        <f t="shared" si="414"/>
        <v>27</v>
      </c>
      <c r="J1716" s="21">
        <v>1042.99</v>
      </c>
      <c r="K1716" s="18">
        <v>44804</v>
      </c>
      <c r="L1716" s="21">
        <v>925.67</v>
      </c>
      <c r="M1716" s="21">
        <v>117.32</v>
      </c>
      <c r="N1716" s="21">
        <v>34.76</v>
      </c>
      <c r="O1716" s="21">
        <f t="shared" si="415"/>
        <v>17.38</v>
      </c>
      <c r="P1716" s="21">
        <f t="shared" si="416"/>
        <v>52.14</v>
      </c>
      <c r="Q1716" s="21">
        <f t="shared" si="417"/>
        <v>99.94</v>
      </c>
      <c r="S1716" s="21">
        <f t="shared" si="421"/>
        <v>152.07999999999998</v>
      </c>
      <c r="T1716" s="19">
        <v>20</v>
      </c>
      <c r="U1716" s="19">
        <f t="shared" si="418"/>
        <v>0</v>
      </c>
      <c r="V1716" s="22">
        <f t="shared" si="419"/>
        <v>0</v>
      </c>
      <c r="W1716" s="5">
        <f t="shared" si="425"/>
        <v>35</v>
      </c>
      <c r="X1716" s="21">
        <f t="shared" si="431"/>
        <v>4.3451428571428563</v>
      </c>
      <c r="Y1716" s="21">
        <f t="shared" si="428"/>
        <v>52.141714285714272</v>
      </c>
      <c r="Z1716" s="21">
        <f t="shared" si="429"/>
        <v>99.938285714285712</v>
      </c>
      <c r="AA1716" s="21">
        <f t="shared" si="430"/>
        <v>-1.7142857142857792E-3</v>
      </c>
      <c r="AC1716" s="5">
        <v>52.141714285714272</v>
      </c>
      <c r="AD1716" s="5">
        <v>0</v>
      </c>
      <c r="AE1716" s="5">
        <f t="shared" si="420"/>
        <v>52.141714285714272</v>
      </c>
    </row>
    <row r="1717" spans="1:31" ht="12.75" customHeight="1" x14ac:dyDescent="0.35">
      <c r="A1717" s="17" t="s">
        <v>3788</v>
      </c>
      <c r="B1717" s="17" t="s">
        <v>3789</v>
      </c>
      <c r="C1717" s="17" t="s">
        <v>2685</v>
      </c>
      <c r="D1717" s="18">
        <v>38353</v>
      </c>
      <c r="E1717" s="17" t="s">
        <v>118</v>
      </c>
      <c r="F1717" s="19">
        <v>20</v>
      </c>
      <c r="G1717" s="17">
        <v>2</v>
      </c>
      <c r="H1717" s="17">
        <v>4</v>
      </c>
      <c r="I1717" s="20">
        <f t="shared" si="414"/>
        <v>28</v>
      </c>
      <c r="J1717" s="21">
        <v>12.55</v>
      </c>
      <c r="K1717" s="18">
        <v>44804</v>
      </c>
      <c r="L1717" s="21">
        <v>11.13</v>
      </c>
      <c r="M1717" s="21">
        <v>1.42</v>
      </c>
      <c r="N1717" s="21">
        <v>0.42</v>
      </c>
      <c r="O1717" s="21">
        <f t="shared" si="415"/>
        <v>0.21</v>
      </c>
      <c r="P1717" s="21">
        <f t="shared" si="416"/>
        <v>0.63</v>
      </c>
      <c r="Q1717" s="21">
        <f t="shared" si="417"/>
        <v>1.21</v>
      </c>
      <c r="S1717" s="21">
        <f t="shared" si="421"/>
        <v>1.8399999999999999</v>
      </c>
      <c r="T1717" s="19">
        <v>20</v>
      </c>
      <c r="U1717" s="19">
        <f t="shared" si="418"/>
        <v>0</v>
      </c>
      <c r="V1717" s="22">
        <f t="shared" si="419"/>
        <v>0</v>
      </c>
      <c r="W1717" s="5">
        <f t="shared" si="425"/>
        <v>36</v>
      </c>
      <c r="X1717" s="21">
        <f t="shared" si="431"/>
        <v>5.1111111111111107E-2</v>
      </c>
      <c r="Y1717" s="21">
        <f t="shared" si="428"/>
        <v>0.61333333333333329</v>
      </c>
      <c r="Z1717" s="21">
        <f t="shared" si="429"/>
        <v>1.2266666666666666</v>
      </c>
      <c r="AA1717" s="21">
        <f t="shared" si="430"/>
        <v>1.6666666666666607E-2</v>
      </c>
      <c r="AC1717" s="5">
        <v>0.61333333333333329</v>
      </c>
      <c r="AD1717" s="5">
        <v>0</v>
      </c>
      <c r="AE1717" s="5">
        <f t="shared" si="420"/>
        <v>0.61333333333333329</v>
      </c>
    </row>
    <row r="1718" spans="1:31" ht="12.75" customHeight="1" x14ac:dyDescent="0.35">
      <c r="A1718" s="17" t="s">
        <v>3790</v>
      </c>
      <c r="B1718" s="17" t="s">
        <v>3791</v>
      </c>
      <c r="C1718" s="17" t="s">
        <v>2645</v>
      </c>
      <c r="D1718" s="18">
        <v>38353</v>
      </c>
      <c r="E1718" s="17" t="s">
        <v>118</v>
      </c>
      <c r="F1718" s="19">
        <v>20</v>
      </c>
      <c r="G1718" s="17">
        <v>2</v>
      </c>
      <c r="H1718" s="17">
        <v>4</v>
      </c>
      <c r="I1718" s="20">
        <f t="shared" si="414"/>
        <v>28</v>
      </c>
      <c r="J1718" s="21">
        <v>540.72</v>
      </c>
      <c r="K1718" s="18">
        <v>44804</v>
      </c>
      <c r="L1718" s="21">
        <v>477.7</v>
      </c>
      <c r="M1718" s="21">
        <v>63.02</v>
      </c>
      <c r="N1718" s="21">
        <v>18.02</v>
      </c>
      <c r="O1718" s="21">
        <f t="shared" si="415"/>
        <v>9.01</v>
      </c>
      <c r="P1718" s="21">
        <f t="shared" si="416"/>
        <v>27.03</v>
      </c>
      <c r="Q1718" s="21">
        <f t="shared" si="417"/>
        <v>54.010000000000005</v>
      </c>
      <c r="S1718" s="21">
        <f t="shared" si="421"/>
        <v>81.040000000000006</v>
      </c>
      <c r="T1718" s="19">
        <v>20</v>
      </c>
      <c r="U1718" s="19">
        <f t="shared" si="418"/>
        <v>0</v>
      </c>
      <c r="V1718" s="22">
        <f t="shared" si="419"/>
        <v>0</v>
      </c>
      <c r="W1718" s="5">
        <f t="shared" si="425"/>
        <v>36</v>
      </c>
      <c r="X1718" s="21">
        <f t="shared" si="431"/>
        <v>2.2511111111111113</v>
      </c>
      <c r="Y1718" s="21">
        <f t="shared" si="428"/>
        <v>27.013333333333335</v>
      </c>
      <c r="Z1718" s="21">
        <f t="shared" si="429"/>
        <v>54.026666666666671</v>
      </c>
      <c r="AA1718" s="21">
        <f t="shared" si="430"/>
        <v>1.6666666666665719E-2</v>
      </c>
      <c r="AC1718" s="5">
        <v>27.013333333333335</v>
      </c>
      <c r="AD1718" s="5">
        <v>0</v>
      </c>
      <c r="AE1718" s="5">
        <f t="shared" si="420"/>
        <v>27.013333333333335</v>
      </c>
    </row>
    <row r="1719" spans="1:31" ht="12.75" customHeight="1" x14ac:dyDescent="0.35">
      <c r="A1719" s="17" t="s">
        <v>3792</v>
      </c>
      <c r="B1719" s="17" t="s">
        <v>3793</v>
      </c>
      <c r="C1719" s="17" t="s">
        <v>2711</v>
      </c>
      <c r="D1719" s="18">
        <v>38384</v>
      </c>
      <c r="E1719" s="17" t="s">
        <v>118</v>
      </c>
      <c r="F1719" s="19">
        <v>20</v>
      </c>
      <c r="G1719" s="17">
        <v>2</v>
      </c>
      <c r="H1719" s="17">
        <v>5</v>
      </c>
      <c r="I1719" s="20">
        <f t="shared" si="414"/>
        <v>29</v>
      </c>
      <c r="J1719" s="21">
        <v>124.05</v>
      </c>
      <c r="K1719" s="18">
        <v>44804</v>
      </c>
      <c r="L1719" s="21">
        <v>109.03</v>
      </c>
      <c r="M1719" s="21">
        <v>15.02</v>
      </c>
      <c r="N1719" s="21">
        <v>4.13</v>
      </c>
      <c r="O1719" s="21">
        <f t="shared" si="415"/>
        <v>2.0649999999999999</v>
      </c>
      <c r="P1719" s="21">
        <f t="shared" si="416"/>
        <v>6.1950000000000003</v>
      </c>
      <c r="Q1719" s="21">
        <f t="shared" si="417"/>
        <v>12.955</v>
      </c>
      <c r="S1719" s="21">
        <f t="shared" si="421"/>
        <v>19.149999999999999</v>
      </c>
      <c r="T1719" s="19">
        <v>20</v>
      </c>
      <c r="U1719" s="19">
        <f t="shared" si="418"/>
        <v>0</v>
      </c>
      <c r="V1719" s="22">
        <f t="shared" si="419"/>
        <v>0</v>
      </c>
      <c r="W1719" s="5">
        <f t="shared" si="425"/>
        <v>37</v>
      </c>
      <c r="X1719" s="21">
        <f t="shared" si="431"/>
        <v>0.5175675675675675</v>
      </c>
      <c r="Y1719" s="21">
        <f t="shared" si="428"/>
        <v>6.21081081081081</v>
      </c>
      <c r="Z1719" s="21">
        <f t="shared" si="429"/>
        <v>12.939189189189189</v>
      </c>
      <c r="AA1719" s="21">
        <f t="shared" si="430"/>
        <v>-1.5810810810810594E-2</v>
      </c>
      <c r="AC1719" s="5">
        <v>6.21081081081081</v>
      </c>
      <c r="AD1719" s="5">
        <v>0</v>
      </c>
      <c r="AE1719" s="5">
        <f t="shared" si="420"/>
        <v>6.21081081081081</v>
      </c>
    </row>
    <row r="1720" spans="1:31" ht="12.75" customHeight="1" x14ac:dyDescent="0.35">
      <c r="A1720" s="17" t="s">
        <v>3794</v>
      </c>
      <c r="B1720" s="17" t="s">
        <v>3795</v>
      </c>
      <c r="C1720" s="17" t="s">
        <v>2645</v>
      </c>
      <c r="D1720" s="18">
        <v>38412</v>
      </c>
      <c r="E1720" s="17" t="s">
        <v>118</v>
      </c>
      <c r="F1720" s="19">
        <v>20</v>
      </c>
      <c r="G1720" s="17">
        <v>2</v>
      </c>
      <c r="H1720" s="17">
        <v>6</v>
      </c>
      <c r="I1720" s="20">
        <f t="shared" si="414"/>
        <v>30</v>
      </c>
      <c r="J1720" s="21">
        <v>536.42999999999995</v>
      </c>
      <c r="K1720" s="18">
        <v>44804</v>
      </c>
      <c r="L1720" s="21">
        <v>469.36</v>
      </c>
      <c r="M1720" s="21">
        <v>67.069999999999993</v>
      </c>
      <c r="N1720" s="21">
        <v>17.88</v>
      </c>
      <c r="O1720" s="21">
        <f t="shared" si="415"/>
        <v>8.94</v>
      </c>
      <c r="P1720" s="21">
        <f t="shared" si="416"/>
        <v>26.82</v>
      </c>
      <c r="Q1720" s="21">
        <f t="shared" si="417"/>
        <v>58.129999999999995</v>
      </c>
      <c r="S1720" s="21">
        <f t="shared" si="421"/>
        <v>84.949999999999989</v>
      </c>
      <c r="T1720" s="19">
        <v>20</v>
      </c>
      <c r="U1720" s="19">
        <f t="shared" si="418"/>
        <v>0</v>
      </c>
      <c r="V1720" s="22">
        <f t="shared" si="419"/>
        <v>0</v>
      </c>
      <c r="W1720" s="5">
        <f t="shared" si="425"/>
        <v>38</v>
      </c>
      <c r="X1720" s="21">
        <f t="shared" si="431"/>
        <v>2.2355263157894734</v>
      </c>
      <c r="Y1720" s="21">
        <f t="shared" si="428"/>
        <v>26.826315789473682</v>
      </c>
      <c r="Z1720" s="21">
        <f t="shared" si="429"/>
        <v>58.123684210526307</v>
      </c>
      <c r="AA1720" s="21">
        <f t="shared" si="430"/>
        <v>-6.3157894736889375E-3</v>
      </c>
      <c r="AC1720" s="5">
        <v>26.826315789473682</v>
      </c>
      <c r="AD1720" s="5">
        <v>0</v>
      </c>
      <c r="AE1720" s="5">
        <f t="shared" si="420"/>
        <v>26.826315789473682</v>
      </c>
    </row>
    <row r="1721" spans="1:31" ht="12.75" customHeight="1" x14ac:dyDescent="0.35">
      <c r="A1721" s="17" t="s">
        <v>3796</v>
      </c>
      <c r="B1721" s="17" t="s">
        <v>3797</v>
      </c>
      <c r="C1721" s="17" t="s">
        <v>2645</v>
      </c>
      <c r="D1721" s="18">
        <v>38443</v>
      </c>
      <c r="E1721" s="17" t="s">
        <v>118</v>
      </c>
      <c r="F1721" s="19">
        <v>20</v>
      </c>
      <c r="G1721" s="17">
        <v>2</v>
      </c>
      <c r="H1721" s="17">
        <v>7</v>
      </c>
      <c r="I1721" s="20">
        <f t="shared" si="414"/>
        <v>31</v>
      </c>
      <c r="J1721" s="21">
        <v>910.13</v>
      </c>
      <c r="K1721" s="18">
        <v>44804</v>
      </c>
      <c r="L1721" s="21">
        <v>792.63</v>
      </c>
      <c r="M1721" s="21">
        <v>117.5</v>
      </c>
      <c r="N1721" s="21">
        <v>30.34</v>
      </c>
      <c r="O1721" s="21">
        <f t="shared" si="415"/>
        <v>15.17</v>
      </c>
      <c r="P1721" s="21">
        <f t="shared" si="416"/>
        <v>45.51</v>
      </c>
      <c r="Q1721" s="21">
        <f t="shared" si="417"/>
        <v>102.33</v>
      </c>
      <c r="S1721" s="21">
        <f t="shared" si="421"/>
        <v>147.84</v>
      </c>
      <c r="T1721" s="19">
        <v>20</v>
      </c>
      <c r="U1721" s="19">
        <f t="shared" si="418"/>
        <v>0</v>
      </c>
      <c r="V1721" s="22">
        <f t="shared" si="419"/>
        <v>0</v>
      </c>
      <c r="W1721" s="5">
        <f t="shared" si="425"/>
        <v>39</v>
      </c>
      <c r="X1721" s="21">
        <f t="shared" si="431"/>
        <v>3.7907692307692309</v>
      </c>
      <c r="Y1721" s="21">
        <f t="shared" si="428"/>
        <v>45.489230769230772</v>
      </c>
      <c r="Z1721" s="21">
        <f t="shared" si="429"/>
        <v>102.35076923076923</v>
      </c>
      <c r="AA1721" s="21">
        <f t="shared" si="430"/>
        <v>2.0769230769232649E-2</v>
      </c>
      <c r="AC1721" s="5">
        <v>45.489230769230772</v>
      </c>
      <c r="AD1721" s="5">
        <v>0</v>
      </c>
      <c r="AE1721" s="5">
        <f t="shared" si="420"/>
        <v>45.489230769230772</v>
      </c>
    </row>
    <row r="1722" spans="1:31" ht="12.75" customHeight="1" x14ac:dyDescent="0.35">
      <c r="A1722" s="17" t="s">
        <v>3798</v>
      </c>
      <c r="B1722" s="17" t="s">
        <v>3799</v>
      </c>
      <c r="C1722" s="17" t="s">
        <v>2665</v>
      </c>
      <c r="D1722" s="18">
        <v>38443</v>
      </c>
      <c r="E1722" s="17" t="s">
        <v>118</v>
      </c>
      <c r="F1722" s="19">
        <v>20</v>
      </c>
      <c r="G1722" s="17">
        <v>2</v>
      </c>
      <c r="H1722" s="17">
        <v>7</v>
      </c>
      <c r="I1722" s="20">
        <f t="shared" si="414"/>
        <v>31</v>
      </c>
      <c r="J1722" s="21">
        <v>96.99</v>
      </c>
      <c r="K1722" s="18">
        <v>44804</v>
      </c>
      <c r="L1722" s="21">
        <v>84.47</v>
      </c>
      <c r="M1722" s="21">
        <v>12.52</v>
      </c>
      <c r="N1722" s="21">
        <v>3.23</v>
      </c>
      <c r="O1722" s="21">
        <f t="shared" si="415"/>
        <v>1.615</v>
      </c>
      <c r="P1722" s="21">
        <f t="shared" si="416"/>
        <v>4.8449999999999998</v>
      </c>
      <c r="Q1722" s="21">
        <f t="shared" si="417"/>
        <v>10.904999999999999</v>
      </c>
      <c r="S1722" s="21">
        <f t="shared" si="421"/>
        <v>15.75</v>
      </c>
      <c r="T1722" s="19">
        <v>20</v>
      </c>
      <c r="U1722" s="19">
        <f t="shared" si="418"/>
        <v>0</v>
      </c>
      <c r="V1722" s="22">
        <f t="shared" si="419"/>
        <v>0</v>
      </c>
      <c r="W1722" s="5">
        <f t="shared" si="425"/>
        <v>39</v>
      </c>
      <c r="X1722" s="21">
        <f t="shared" si="431"/>
        <v>0.40384615384615385</v>
      </c>
      <c r="Y1722" s="21">
        <f t="shared" si="428"/>
        <v>4.8461538461538467</v>
      </c>
      <c r="Z1722" s="21">
        <f t="shared" si="429"/>
        <v>10.903846153846153</v>
      </c>
      <c r="AA1722" s="21">
        <f t="shared" si="430"/>
        <v>-1.1538461538460609E-3</v>
      </c>
      <c r="AC1722" s="5">
        <v>4.8461538461538467</v>
      </c>
      <c r="AD1722" s="5">
        <v>0</v>
      </c>
      <c r="AE1722" s="5">
        <f t="shared" si="420"/>
        <v>4.8461538461538467</v>
      </c>
    </row>
    <row r="1723" spans="1:31" ht="12.75" customHeight="1" x14ac:dyDescent="0.35">
      <c r="A1723" s="17" t="s">
        <v>3800</v>
      </c>
      <c r="B1723" s="17" t="s">
        <v>3801</v>
      </c>
      <c r="C1723" s="17" t="s">
        <v>2645</v>
      </c>
      <c r="D1723" s="18">
        <v>38473</v>
      </c>
      <c r="E1723" s="17" t="s">
        <v>118</v>
      </c>
      <c r="F1723" s="19">
        <v>20</v>
      </c>
      <c r="G1723" s="17">
        <v>2</v>
      </c>
      <c r="H1723" s="17">
        <v>8</v>
      </c>
      <c r="I1723" s="20">
        <f t="shared" si="414"/>
        <v>32</v>
      </c>
      <c r="J1723" s="21">
        <v>691.23</v>
      </c>
      <c r="K1723" s="18">
        <v>44804</v>
      </c>
      <c r="L1723" s="21">
        <v>599.04</v>
      </c>
      <c r="M1723" s="21">
        <v>92.19</v>
      </c>
      <c r="N1723" s="21">
        <v>23.04</v>
      </c>
      <c r="O1723" s="21">
        <f t="shared" si="415"/>
        <v>11.52</v>
      </c>
      <c r="P1723" s="21">
        <f t="shared" si="416"/>
        <v>34.56</v>
      </c>
      <c r="Q1723" s="21">
        <f t="shared" si="417"/>
        <v>80.67</v>
      </c>
      <c r="S1723" s="21">
        <f t="shared" si="421"/>
        <v>115.22999999999999</v>
      </c>
      <c r="T1723" s="19">
        <v>20</v>
      </c>
      <c r="U1723" s="19">
        <f t="shared" si="418"/>
        <v>0</v>
      </c>
      <c r="V1723" s="22">
        <f t="shared" si="419"/>
        <v>0</v>
      </c>
      <c r="W1723" s="5">
        <f t="shared" si="425"/>
        <v>40</v>
      </c>
      <c r="X1723" s="21">
        <f t="shared" si="431"/>
        <v>2.8807499999999999</v>
      </c>
      <c r="Y1723" s="21">
        <f t="shared" si="428"/>
        <v>34.569000000000003</v>
      </c>
      <c r="Z1723" s="21">
        <f t="shared" si="429"/>
        <v>80.660999999999987</v>
      </c>
      <c r="AA1723" s="21">
        <f t="shared" si="430"/>
        <v>-9.0000000000145519E-3</v>
      </c>
      <c r="AC1723" s="5">
        <v>34.569000000000003</v>
      </c>
      <c r="AD1723" s="5">
        <v>0</v>
      </c>
      <c r="AE1723" s="5">
        <f t="shared" si="420"/>
        <v>34.569000000000003</v>
      </c>
    </row>
    <row r="1724" spans="1:31" ht="12.75" customHeight="1" x14ac:dyDescent="0.35">
      <c r="A1724" s="17" t="s">
        <v>3802</v>
      </c>
      <c r="B1724" s="17" t="s">
        <v>3803</v>
      </c>
      <c r="C1724" s="17" t="s">
        <v>2645</v>
      </c>
      <c r="D1724" s="18">
        <v>38504</v>
      </c>
      <c r="E1724" s="17" t="s">
        <v>118</v>
      </c>
      <c r="F1724" s="19">
        <v>20</v>
      </c>
      <c r="G1724" s="17">
        <v>2</v>
      </c>
      <c r="H1724" s="17">
        <v>9</v>
      </c>
      <c r="I1724" s="20">
        <f t="shared" si="414"/>
        <v>33</v>
      </c>
      <c r="J1724" s="21">
        <v>543.77</v>
      </c>
      <c r="K1724" s="18">
        <v>44804</v>
      </c>
      <c r="L1724" s="21">
        <v>469.03</v>
      </c>
      <c r="M1724" s="21">
        <v>74.739999999999995</v>
      </c>
      <c r="N1724" s="21">
        <v>18.12</v>
      </c>
      <c r="O1724" s="21">
        <f t="shared" si="415"/>
        <v>9.06</v>
      </c>
      <c r="P1724" s="21">
        <f t="shared" si="416"/>
        <v>27.18</v>
      </c>
      <c r="Q1724" s="21">
        <f t="shared" si="417"/>
        <v>65.679999999999993</v>
      </c>
      <c r="S1724" s="21">
        <f t="shared" si="421"/>
        <v>92.86</v>
      </c>
      <c r="T1724" s="19">
        <v>20</v>
      </c>
      <c r="U1724" s="19">
        <f t="shared" si="418"/>
        <v>0</v>
      </c>
      <c r="V1724" s="22">
        <f t="shared" si="419"/>
        <v>0</v>
      </c>
      <c r="W1724" s="5">
        <f t="shared" si="425"/>
        <v>41</v>
      </c>
      <c r="X1724" s="21">
        <f t="shared" si="431"/>
        <v>2.2648780487804876</v>
      </c>
      <c r="Y1724" s="21">
        <f t="shared" si="428"/>
        <v>27.178536585365851</v>
      </c>
      <c r="Z1724" s="21">
        <f t="shared" si="429"/>
        <v>65.681463414634152</v>
      </c>
      <c r="AA1724" s="21">
        <f t="shared" si="430"/>
        <v>1.4634146341592214E-3</v>
      </c>
      <c r="AC1724" s="5">
        <v>27.178536585365851</v>
      </c>
      <c r="AD1724" s="5">
        <v>0</v>
      </c>
      <c r="AE1724" s="5">
        <f t="shared" si="420"/>
        <v>27.178536585365851</v>
      </c>
    </row>
    <row r="1725" spans="1:31" ht="12.75" customHeight="1" x14ac:dyDescent="0.35">
      <c r="A1725" s="17" t="s">
        <v>3804</v>
      </c>
      <c r="B1725" s="17" t="s">
        <v>3805</v>
      </c>
      <c r="C1725" s="17" t="s">
        <v>2645</v>
      </c>
      <c r="D1725" s="18">
        <v>38534</v>
      </c>
      <c r="E1725" s="17" t="s">
        <v>118</v>
      </c>
      <c r="F1725" s="19">
        <v>20</v>
      </c>
      <c r="G1725" s="17">
        <v>2</v>
      </c>
      <c r="H1725" s="17">
        <v>10</v>
      </c>
      <c r="I1725" s="20">
        <f t="shared" si="414"/>
        <v>34</v>
      </c>
      <c r="J1725" s="21">
        <v>2220.77</v>
      </c>
      <c r="K1725" s="18">
        <v>44804</v>
      </c>
      <c r="L1725" s="21">
        <v>1906.18</v>
      </c>
      <c r="M1725" s="21">
        <v>314.58999999999997</v>
      </c>
      <c r="N1725" s="21">
        <v>74.02</v>
      </c>
      <c r="O1725" s="21">
        <f t="shared" si="415"/>
        <v>37.01</v>
      </c>
      <c r="P1725" s="21">
        <f t="shared" si="416"/>
        <v>111.03</v>
      </c>
      <c r="Q1725" s="21">
        <f t="shared" si="417"/>
        <v>277.58</v>
      </c>
      <c r="S1725" s="21">
        <f t="shared" si="421"/>
        <v>388.60999999999996</v>
      </c>
      <c r="T1725" s="19">
        <v>20</v>
      </c>
      <c r="U1725" s="19">
        <f t="shared" si="418"/>
        <v>0</v>
      </c>
      <c r="V1725" s="22">
        <f t="shared" si="419"/>
        <v>0</v>
      </c>
      <c r="W1725" s="5">
        <f t="shared" si="425"/>
        <v>42</v>
      </c>
      <c r="X1725" s="21">
        <f t="shared" si="431"/>
        <v>9.2526190476190457</v>
      </c>
      <c r="Y1725" s="21">
        <f t="shared" si="428"/>
        <v>111.03142857142855</v>
      </c>
      <c r="Z1725" s="21">
        <f t="shared" si="429"/>
        <v>277.57857142857142</v>
      </c>
      <c r="AA1725" s="21">
        <f t="shared" si="430"/>
        <v>-1.4285714285620088E-3</v>
      </c>
      <c r="AC1725" s="5">
        <v>111.03142857142855</v>
      </c>
      <c r="AD1725" s="5">
        <v>0</v>
      </c>
      <c r="AE1725" s="5">
        <f t="shared" si="420"/>
        <v>111.03142857142855</v>
      </c>
    </row>
    <row r="1726" spans="1:31" ht="12.75" customHeight="1" x14ac:dyDescent="0.35">
      <c r="A1726" s="17" t="s">
        <v>3806</v>
      </c>
      <c r="B1726" s="17" t="s">
        <v>3807</v>
      </c>
      <c r="C1726" s="17" t="s">
        <v>2645</v>
      </c>
      <c r="D1726" s="18">
        <v>38565</v>
      </c>
      <c r="E1726" s="17" t="s">
        <v>118</v>
      </c>
      <c r="F1726" s="19">
        <v>20</v>
      </c>
      <c r="G1726" s="17">
        <v>2</v>
      </c>
      <c r="H1726" s="17">
        <v>11</v>
      </c>
      <c r="I1726" s="20">
        <f t="shared" si="414"/>
        <v>35</v>
      </c>
      <c r="J1726" s="21">
        <v>1037.3900000000001</v>
      </c>
      <c r="K1726" s="18">
        <v>44804</v>
      </c>
      <c r="L1726" s="21">
        <v>886.11</v>
      </c>
      <c r="M1726" s="21">
        <v>151.28</v>
      </c>
      <c r="N1726" s="21">
        <v>34.58</v>
      </c>
      <c r="O1726" s="21">
        <f t="shared" si="415"/>
        <v>17.29</v>
      </c>
      <c r="P1726" s="21">
        <f t="shared" si="416"/>
        <v>51.87</v>
      </c>
      <c r="Q1726" s="21">
        <f t="shared" si="417"/>
        <v>133.99</v>
      </c>
      <c r="S1726" s="21">
        <f t="shared" si="421"/>
        <v>185.86</v>
      </c>
      <c r="T1726" s="19">
        <v>20</v>
      </c>
      <c r="U1726" s="19">
        <f t="shared" si="418"/>
        <v>0</v>
      </c>
      <c r="V1726" s="22">
        <f t="shared" si="419"/>
        <v>0</v>
      </c>
      <c r="W1726" s="5">
        <f t="shared" si="425"/>
        <v>43</v>
      </c>
      <c r="X1726" s="21">
        <f t="shared" si="431"/>
        <v>4.3223255813953489</v>
      </c>
      <c r="Y1726" s="21">
        <f t="shared" si="428"/>
        <v>51.867906976744187</v>
      </c>
      <c r="Z1726" s="21">
        <f t="shared" si="429"/>
        <v>133.99209302325582</v>
      </c>
      <c r="AA1726" s="21">
        <f t="shared" si="430"/>
        <v>2.093023255810067E-3</v>
      </c>
      <c r="AC1726" s="5">
        <v>51.867906976744187</v>
      </c>
      <c r="AD1726" s="5">
        <v>0</v>
      </c>
      <c r="AE1726" s="5">
        <f t="shared" si="420"/>
        <v>51.867906976744187</v>
      </c>
    </row>
    <row r="1727" spans="1:31" ht="12.75" customHeight="1" x14ac:dyDescent="0.35">
      <c r="A1727" s="17" t="s">
        <v>3808</v>
      </c>
      <c r="B1727" s="17" t="s">
        <v>3809</v>
      </c>
      <c r="C1727" s="17" t="s">
        <v>2645</v>
      </c>
      <c r="D1727" s="18">
        <v>38596</v>
      </c>
      <c r="E1727" s="17" t="s">
        <v>118</v>
      </c>
      <c r="F1727" s="19">
        <v>20</v>
      </c>
      <c r="G1727" s="17">
        <v>3</v>
      </c>
      <c r="H1727" s="17">
        <v>0</v>
      </c>
      <c r="I1727" s="20">
        <f t="shared" si="414"/>
        <v>36</v>
      </c>
      <c r="J1727" s="21">
        <v>266.5</v>
      </c>
      <c r="K1727" s="18">
        <v>44804</v>
      </c>
      <c r="L1727" s="21">
        <v>226.53</v>
      </c>
      <c r="M1727" s="21">
        <v>39.97</v>
      </c>
      <c r="N1727" s="21">
        <v>8.8800000000000008</v>
      </c>
      <c r="O1727" s="21">
        <f t="shared" si="415"/>
        <v>4.4400000000000004</v>
      </c>
      <c r="P1727" s="21">
        <f t="shared" si="416"/>
        <v>13.32</v>
      </c>
      <c r="Q1727" s="21">
        <f t="shared" si="417"/>
        <v>35.53</v>
      </c>
      <c r="S1727" s="21">
        <f t="shared" si="421"/>
        <v>48.85</v>
      </c>
      <c r="T1727" s="19">
        <v>20</v>
      </c>
      <c r="U1727" s="19">
        <f t="shared" si="418"/>
        <v>0</v>
      </c>
      <c r="V1727" s="22">
        <f t="shared" si="419"/>
        <v>0</v>
      </c>
      <c r="W1727" s="5">
        <f t="shared" si="425"/>
        <v>44</v>
      </c>
      <c r="X1727" s="21">
        <f t="shared" si="431"/>
        <v>1.1102272727272728</v>
      </c>
      <c r="Y1727" s="21">
        <f t="shared" si="428"/>
        <v>13.322727272727274</v>
      </c>
      <c r="Z1727" s="21">
        <f t="shared" si="429"/>
        <v>35.527272727272731</v>
      </c>
      <c r="AA1727" s="21">
        <f t="shared" si="430"/>
        <v>-2.7272727272702468E-3</v>
      </c>
      <c r="AC1727" s="5">
        <v>13.322727272727274</v>
      </c>
      <c r="AD1727" s="5">
        <v>0</v>
      </c>
      <c r="AE1727" s="5">
        <f t="shared" si="420"/>
        <v>13.322727272727274</v>
      </c>
    </row>
    <row r="1728" spans="1:31" ht="12.75" customHeight="1" x14ac:dyDescent="0.35">
      <c r="A1728" s="17" t="s">
        <v>3810</v>
      </c>
      <c r="B1728" s="17" t="s">
        <v>3811</v>
      </c>
      <c r="C1728" s="17" t="s">
        <v>2711</v>
      </c>
      <c r="D1728" s="18">
        <v>38626</v>
      </c>
      <c r="E1728" s="17" t="s">
        <v>118</v>
      </c>
      <c r="F1728" s="19">
        <v>20</v>
      </c>
      <c r="G1728" s="17">
        <v>3</v>
      </c>
      <c r="H1728" s="17">
        <v>1</v>
      </c>
      <c r="I1728" s="20">
        <f t="shared" si="414"/>
        <v>37</v>
      </c>
      <c r="J1728" s="21">
        <v>1202.98</v>
      </c>
      <c r="K1728" s="18">
        <v>44804</v>
      </c>
      <c r="L1728" s="21">
        <v>1017.54</v>
      </c>
      <c r="M1728" s="21">
        <v>185.44</v>
      </c>
      <c r="N1728" s="21">
        <v>40.1</v>
      </c>
      <c r="O1728" s="21">
        <f t="shared" si="415"/>
        <v>20.05</v>
      </c>
      <c r="P1728" s="21">
        <f t="shared" si="416"/>
        <v>60.150000000000006</v>
      </c>
      <c r="Q1728" s="21">
        <f t="shared" si="417"/>
        <v>165.39</v>
      </c>
      <c r="S1728" s="21">
        <f t="shared" si="421"/>
        <v>225.54</v>
      </c>
      <c r="T1728" s="19">
        <v>20</v>
      </c>
      <c r="U1728" s="19">
        <f t="shared" si="418"/>
        <v>0</v>
      </c>
      <c r="V1728" s="22">
        <f t="shared" si="419"/>
        <v>0</v>
      </c>
      <c r="W1728" s="5">
        <f t="shared" si="425"/>
        <v>45</v>
      </c>
      <c r="X1728" s="21">
        <f t="shared" si="431"/>
        <v>5.0119999999999996</v>
      </c>
      <c r="Y1728" s="21">
        <f t="shared" si="428"/>
        <v>60.143999999999991</v>
      </c>
      <c r="Z1728" s="21">
        <f t="shared" si="429"/>
        <v>165.39600000000002</v>
      </c>
      <c r="AA1728" s="21">
        <f t="shared" si="430"/>
        <v>6.0000000000286491E-3</v>
      </c>
      <c r="AC1728" s="5">
        <v>60.143999999999991</v>
      </c>
      <c r="AD1728" s="5">
        <v>0</v>
      </c>
      <c r="AE1728" s="5">
        <f t="shared" si="420"/>
        <v>60.143999999999991</v>
      </c>
    </row>
    <row r="1729" spans="1:31" ht="12.75" customHeight="1" x14ac:dyDescent="0.35">
      <c r="A1729" s="17" t="s">
        <v>3812</v>
      </c>
      <c r="B1729" s="17" t="s">
        <v>3813</v>
      </c>
      <c r="C1729" s="17" t="s">
        <v>2711</v>
      </c>
      <c r="D1729" s="18">
        <v>38626</v>
      </c>
      <c r="E1729" s="17" t="s">
        <v>118</v>
      </c>
      <c r="F1729" s="19">
        <v>20</v>
      </c>
      <c r="G1729" s="17">
        <v>3</v>
      </c>
      <c r="H1729" s="17">
        <v>1</v>
      </c>
      <c r="I1729" s="20">
        <f t="shared" si="414"/>
        <v>37</v>
      </c>
      <c r="J1729" s="21">
        <v>96.83</v>
      </c>
      <c r="K1729" s="18">
        <v>44804</v>
      </c>
      <c r="L1729" s="21">
        <v>81.87</v>
      </c>
      <c r="M1729" s="21">
        <v>14.96</v>
      </c>
      <c r="N1729" s="21">
        <v>3.22</v>
      </c>
      <c r="O1729" s="21">
        <f t="shared" si="415"/>
        <v>1.61</v>
      </c>
      <c r="P1729" s="21">
        <f t="shared" si="416"/>
        <v>4.83</v>
      </c>
      <c r="Q1729" s="21">
        <f t="shared" si="417"/>
        <v>13.350000000000001</v>
      </c>
      <c r="S1729" s="21">
        <f t="shared" si="421"/>
        <v>18.18</v>
      </c>
      <c r="T1729" s="19">
        <v>20</v>
      </c>
      <c r="U1729" s="19">
        <f t="shared" si="418"/>
        <v>0</v>
      </c>
      <c r="V1729" s="22">
        <f t="shared" si="419"/>
        <v>0</v>
      </c>
      <c r="W1729" s="5">
        <f t="shared" si="425"/>
        <v>45</v>
      </c>
      <c r="X1729" s="21">
        <f t="shared" si="431"/>
        <v>0.40399999999999997</v>
      </c>
      <c r="Y1729" s="21">
        <f t="shared" si="428"/>
        <v>4.8479999999999999</v>
      </c>
      <c r="Z1729" s="21">
        <f t="shared" si="429"/>
        <v>13.332000000000001</v>
      </c>
      <c r="AA1729" s="21">
        <f t="shared" si="430"/>
        <v>-1.8000000000000682E-2</v>
      </c>
      <c r="AC1729" s="5">
        <v>4.8479999999999999</v>
      </c>
      <c r="AD1729" s="5">
        <v>0</v>
      </c>
      <c r="AE1729" s="5">
        <f t="shared" si="420"/>
        <v>4.8479999999999999</v>
      </c>
    </row>
    <row r="1730" spans="1:31" ht="12.75" customHeight="1" x14ac:dyDescent="0.35">
      <c r="A1730" s="17" t="s">
        <v>3814</v>
      </c>
      <c r="B1730" s="17" t="s">
        <v>3815</v>
      </c>
      <c r="C1730" s="17" t="s">
        <v>2645</v>
      </c>
      <c r="D1730" s="18">
        <v>38626</v>
      </c>
      <c r="E1730" s="17" t="s">
        <v>118</v>
      </c>
      <c r="F1730" s="19">
        <v>20</v>
      </c>
      <c r="G1730" s="17">
        <v>3</v>
      </c>
      <c r="H1730" s="17">
        <v>1</v>
      </c>
      <c r="I1730" s="20">
        <f t="shared" si="414"/>
        <v>37</v>
      </c>
      <c r="J1730" s="21">
        <v>796.72</v>
      </c>
      <c r="K1730" s="18">
        <v>44804</v>
      </c>
      <c r="L1730" s="21">
        <v>673.96</v>
      </c>
      <c r="M1730" s="21">
        <v>122.76</v>
      </c>
      <c r="N1730" s="21">
        <v>26.56</v>
      </c>
      <c r="O1730" s="21">
        <f t="shared" si="415"/>
        <v>13.28</v>
      </c>
      <c r="P1730" s="21">
        <f t="shared" si="416"/>
        <v>39.839999999999996</v>
      </c>
      <c r="Q1730" s="21">
        <f t="shared" si="417"/>
        <v>109.48</v>
      </c>
      <c r="S1730" s="21">
        <f t="shared" si="421"/>
        <v>149.32</v>
      </c>
      <c r="T1730" s="19">
        <v>20</v>
      </c>
      <c r="U1730" s="19">
        <f t="shared" si="418"/>
        <v>0</v>
      </c>
      <c r="V1730" s="22">
        <f t="shared" si="419"/>
        <v>0</v>
      </c>
      <c r="W1730" s="5">
        <f t="shared" si="425"/>
        <v>45</v>
      </c>
      <c r="X1730" s="21">
        <f t="shared" si="431"/>
        <v>3.318222222222222</v>
      </c>
      <c r="Y1730" s="21">
        <f t="shared" si="428"/>
        <v>39.818666666666665</v>
      </c>
      <c r="Z1730" s="21">
        <f t="shared" si="429"/>
        <v>109.50133333333332</v>
      </c>
      <c r="AA1730" s="21">
        <f t="shared" si="430"/>
        <v>2.1333333333316773E-2</v>
      </c>
      <c r="AC1730" s="5">
        <v>39.818666666666665</v>
      </c>
      <c r="AD1730" s="5">
        <v>0</v>
      </c>
      <c r="AE1730" s="5">
        <f t="shared" si="420"/>
        <v>39.818666666666665</v>
      </c>
    </row>
    <row r="1731" spans="1:31" ht="12.75" customHeight="1" x14ac:dyDescent="0.35">
      <c r="A1731" s="17" t="s">
        <v>3816</v>
      </c>
      <c r="B1731" s="17" t="s">
        <v>3817</v>
      </c>
      <c r="C1731" s="17" t="s">
        <v>2645</v>
      </c>
      <c r="D1731" s="18">
        <v>38657</v>
      </c>
      <c r="E1731" s="17" t="s">
        <v>118</v>
      </c>
      <c r="F1731" s="19">
        <v>20</v>
      </c>
      <c r="G1731" s="17">
        <v>3</v>
      </c>
      <c r="H1731" s="17">
        <v>2</v>
      </c>
      <c r="I1731" s="20">
        <f t="shared" si="414"/>
        <v>38</v>
      </c>
      <c r="J1731" s="21">
        <v>302.93</v>
      </c>
      <c r="K1731" s="18">
        <v>44804</v>
      </c>
      <c r="L1731" s="21">
        <v>255.03</v>
      </c>
      <c r="M1731" s="21">
        <v>47.9</v>
      </c>
      <c r="N1731" s="21">
        <v>10.1</v>
      </c>
      <c r="O1731" s="21">
        <f t="shared" si="415"/>
        <v>5.05</v>
      </c>
      <c r="P1731" s="21">
        <f t="shared" si="416"/>
        <v>15.149999999999999</v>
      </c>
      <c r="Q1731" s="21">
        <f t="shared" si="417"/>
        <v>42.85</v>
      </c>
      <c r="S1731" s="21">
        <f t="shared" si="421"/>
        <v>58</v>
      </c>
      <c r="T1731" s="19">
        <v>20</v>
      </c>
      <c r="U1731" s="19">
        <f t="shared" si="418"/>
        <v>0</v>
      </c>
      <c r="V1731" s="22">
        <f t="shared" si="419"/>
        <v>0</v>
      </c>
      <c r="W1731" s="5">
        <f t="shared" si="425"/>
        <v>46</v>
      </c>
      <c r="X1731" s="21">
        <f t="shared" si="431"/>
        <v>1.2608695652173914</v>
      </c>
      <c r="Y1731" s="21">
        <f t="shared" si="428"/>
        <v>15.130434782608695</v>
      </c>
      <c r="Z1731" s="21">
        <f t="shared" si="429"/>
        <v>42.869565217391305</v>
      </c>
      <c r="AA1731" s="21">
        <f t="shared" si="430"/>
        <v>1.9565217391303236E-2</v>
      </c>
      <c r="AC1731" s="5">
        <v>15.130434782608695</v>
      </c>
      <c r="AD1731" s="5">
        <v>0</v>
      </c>
      <c r="AE1731" s="5">
        <f t="shared" si="420"/>
        <v>15.130434782608695</v>
      </c>
    </row>
    <row r="1732" spans="1:31" ht="12.75" customHeight="1" x14ac:dyDescent="0.35">
      <c r="A1732" s="17" t="s">
        <v>3818</v>
      </c>
      <c r="B1732" s="17" t="s">
        <v>3819</v>
      </c>
      <c r="C1732" s="17" t="s">
        <v>2645</v>
      </c>
      <c r="D1732" s="18">
        <v>38687</v>
      </c>
      <c r="E1732" s="17" t="s">
        <v>118</v>
      </c>
      <c r="F1732" s="19">
        <v>20</v>
      </c>
      <c r="G1732" s="17">
        <v>3</v>
      </c>
      <c r="H1732" s="17">
        <v>3</v>
      </c>
      <c r="I1732" s="20">
        <f t="shared" si="414"/>
        <v>39</v>
      </c>
      <c r="J1732" s="21">
        <v>953.43</v>
      </c>
      <c r="K1732" s="18">
        <v>44804</v>
      </c>
      <c r="L1732" s="21">
        <v>798.47</v>
      </c>
      <c r="M1732" s="21">
        <v>154.96</v>
      </c>
      <c r="N1732" s="21">
        <v>31.78</v>
      </c>
      <c r="O1732" s="21">
        <f t="shared" si="415"/>
        <v>15.89</v>
      </c>
      <c r="P1732" s="21">
        <f t="shared" si="416"/>
        <v>47.67</v>
      </c>
      <c r="Q1732" s="21">
        <f t="shared" si="417"/>
        <v>139.07</v>
      </c>
      <c r="S1732" s="21">
        <f t="shared" si="421"/>
        <v>186.74</v>
      </c>
      <c r="T1732" s="19">
        <v>20</v>
      </c>
      <c r="U1732" s="19">
        <f t="shared" si="418"/>
        <v>0</v>
      </c>
      <c r="V1732" s="22">
        <f t="shared" si="419"/>
        <v>0</v>
      </c>
      <c r="W1732" s="5">
        <f t="shared" si="425"/>
        <v>47</v>
      </c>
      <c r="X1732" s="21">
        <f t="shared" si="431"/>
        <v>3.9731914893617022</v>
      </c>
      <c r="Y1732" s="21">
        <f t="shared" si="428"/>
        <v>47.678297872340423</v>
      </c>
      <c r="Z1732" s="21">
        <f t="shared" si="429"/>
        <v>139.0617021276596</v>
      </c>
      <c r="AA1732" s="21">
        <f t="shared" si="430"/>
        <v>-8.2978723403925869E-3</v>
      </c>
      <c r="AC1732" s="5">
        <v>47.678297872340423</v>
      </c>
      <c r="AD1732" s="5">
        <v>0</v>
      </c>
      <c r="AE1732" s="5">
        <f t="shared" si="420"/>
        <v>47.678297872340423</v>
      </c>
    </row>
    <row r="1733" spans="1:31" ht="12.75" customHeight="1" x14ac:dyDescent="0.35">
      <c r="A1733" s="17" t="s">
        <v>3820</v>
      </c>
      <c r="B1733" s="17" t="s">
        <v>3821</v>
      </c>
      <c r="C1733" s="17" t="s">
        <v>2645</v>
      </c>
      <c r="D1733" s="18">
        <v>38718</v>
      </c>
      <c r="E1733" s="17" t="s">
        <v>118</v>
      </c>
      <c r="F1733" s="19">
        <v>20</v>
      </c>
      <c r="G1733" s="17">
        <v>3</v>
      </c>
      <c r="H1733" s="17">
        <v>4</v>
      </c>
      <c r="I1733" s="20">
        <f t="shared" si="414"/>
        <v>40</v>
      </c>
      <c r="J1733" s="21">
        <v>681.77</v>
      </c>
      <c r="K1733" s="18">
        <v>44804</v>
      </c>
      <c r="L1733" s="21">
        <v>568.16</v>
      </c>
      <c r="M1733" s="21">
        <v>113.61</v>
      </c>
      <c r="N1733" s="21">
        <v>22.72</v>
      </c>
      <c r="O1733" s="21">
        <f t="shared" si="415"/>
        <v>11.36</v>
      </c>
      <c r="P1733" s="21">
        <f t="shared" si="416"/>
        <v>34.08</v>
      </c>
      <c r="Q1733" s="21">
        <f t="shared" si="417"/>
        <v>102.25</v>
      </c>
      <c r="S1733" s="21">
        <f t="shared" si="421"/>
        <v>136.32999999999998</v>
      </c>
      <c r="T1733" s="19">
        <v>20</v>
      </c>
      <c r="U1733" s="19">
        <f t="shared" si="418"/>
        <v>0</v>
      </c>
      <c r="V1733" s="22">
        <f t="shared" si="419"/>
        <v>0</v>
      </c>
      <c r="W1733" s="5">
        <f t="shared" si="425"/>
        <v>48</v>
      </c>
      <c r="X1733" s="21">
        <f t="shared" si="431"/>
        <v>2.840208333333333</v>
      </c>
      <c r="Y1733" s="21">
        <f t="shared" si="428"/>
        <v>34.082499999999996</v>
      </c>
      <c r="Z1733" s="21">
        <f t="shared" si="429"/>
        <v>102.24749999999999</v>
      </c>
      <c r="AA1733" s="21">
        <f t="shared" si="430"/>
        <v>-2.5000000000119371E-3</v>
      </c>
      <c r="AC1733" s="5">
        <v>34.082499999999996</v>
      </c>
      <c r="AD1733" s="5">
        <v>0</v>
      </c>
      <c r="AE1733" s="5">
        <f t="shared" si="420"/>
        <v>34.082499999999996</v>
      </c>
    </row>
    <row r="1734" spans="1:31" ht="12.75" customHeight="1" x14ac:dyDescent="0.35">
      <c r="A1734" s="17" t="s">
        <v>3822</v>
      </c>
      <c r="B1734" s="17" t="s">
        <v>3823</v>
      </c>
      <c r="C1734" s="17" t="s">
        <v>2731</v>
      </c>
      <c r="D1734" s="18">
        <v>38718</v>
      </c>
      <c r="E1734" s="17" t="s">
        <v>118</v>
      </c>
      <c r="F1734" s="19">
        <v>20</v>
      </c>
      <c r="G1734" s="17">
        <v>3</v>
      </c>
      <c r="H1734" s="17">
        <v>4</v>
      </c>
      <c r="I1734" s="20">
        <f t="shared" si="414"/>
        <v>40</v>
      </c>
      <c r="J1734" s="21">
        <v>856</v>
      </c>
      <c r="K1734" s="18">
        <v>44804</v>
      </c>
      <c r="L1734" s="21">
        <v>713.34</v>
      </c>
      <c r="M1734" s="21">
        <v>142.66</v>
      </c>
      <c r="N1734" s="21">
        <v>28.53</v>
      </c>
      <c r="O1734" s="21">
        <f t="shared" si="415"/>
        <v>14.265000000000001</v>
      </c>
      <c r="P1734" s="21">
        <f t="shared" si="416"/>
        <v>42.795000000000002</v>
      </c>
      <c r="Q1734" s="21">
        <f t="shared" si="417"/>
        <v>128.39499999999998</v>
      </c>
      <c r="S1734" s="21">
        <f t="shared" si="421"/>
        <v>171.19</v>
      </c>
      <c r="T1734" s="19">
        <v>20</v>
      </c>
      <c r="U1734" s="19">
        <f t="shared" si="418"/>
        <v>0</v>
      </c>
      <c r="V1734" s="22">
        <f t="shared" si="419"/>
        <v>0</v>
      </c>
      <c r="W1734" s="5">
        <f t="shared" si="425"/>
        <v>48</v>
      </c>
      <c r="X1734" s="21">
        <f t="shared" si="431"/>
        <v>3.5664583333333333</v>
      </c>
      <c r="Y1734" s="21">
        <f t="shared" si="428"/>
        <v>42.797499999999999</v>
      </c>
      <c r="Z1734" s="21">
        <f t="shared" si="429"/>
        <v>128.39249999999998</v>
      </c>
      <c r="AA1734" s="21">
        <f t="shared" si="430"/>
        <v>-2.4999999999977263E-3</v>
      </c>
      <c r="AC1734" s="5">
        <v>42.797499999999999</v>
      </c>
      <c r="AD1734" s="5">
        <v>0</v>
      </c>
      <c r="AE1734" s="5">
        <f t="shared" si="420"/>
        <v>42.797499999999999</v>
      </c>
    </row>
    <row r="1735" spans="1:31" ht="12.75" customHeight="1" x14ac:dyDescent="0.35">
      <c r="A1735" s="17" t="s">
        <v>3824</v>
      </c>
      <c r="B1735" s="17" t="s">
        <v>3825</v>
      </c>
      <c r="C1735" s="17" t="s">
        <v>3826</v>
      </c>
      <c r="D1735" s="18">
        <v>38718</v>
      </c>
      <c r="E1735" s="17" t="s">
        <v>118</v>
      </c>
      <c r="F1735" s="19">
        <v>20</v>
      </c>
      <c r="G1735" s="17">
        <v>3</v>
      </c>
      <c r="H1735" s="17">
        <v>4</v>
      </c>
      <c r="I1735" s="20">
        <f t="shared" ref="I1735:I1798" si="432">(G1735*12)+H1735</f>
        <v>40</v>
      </c>
      <c r="J1735" s="21">
        <v>6565.7</v>
      </c>
      <c r="K1735" s="18">
        <v>44804</v>
      </c>
      <c r="L1735" s="21">
        <v>5471.51</v>
      </c>
      <c r="M1735" s="21">
        <v>1094.19</v>
      </c>
      <c r="N1735" s="21">
        <v>218.86</v>
      </c>
      <c r="O1735" s="21">
        <f t="shared" ref="O1735:O1798" si="433">+N1735/8*4</f>
        <v>109.43</v>
      </c>
      <c r="P1735" s="21">
        <f t="shared" ref="P1735:P1798" si="434">+N1735+O1735</f>
        <v>328.29</v>
      </c>
      <c r="Q1735" s="21">
        <f t="shared" ref="Q1735:Q1798" si="435">+M1735-O1735</f>
        <v>984.76</v>
      </c>
      <c r="S1735" s="21">
        <f t="shared" si="421"/>
        <v>1313.0500000000002</v>
      </c>
      <c r="T1735" s="19">
        <v>20</v>
      </c>
      <c r="U1735" s="19">
        <f t="shared" ref="U1735:U1798" si="436">+T1735-F1735</f>
        <v>0</v>
      </c>
      <c r="V1735" s="22">
        <f t="shared" ref="V1735:V1798" si="437">+U1735*12</f>
        <v>0</v>
      </c>
      <c r="W1735" s="5">
        <f t="shared" si="425"/>
        <v>48</v>
      </c>
      <c r="X1735" s="21">
        <f t="shared" si="431"/>
        <v>27.355208333333337</v>
      </c>
      <c r="Y1735" s="21">
        <f t="shared" si="428"/>
        <v>328.26250000000005</v>
      </c>
      <c r="Z1735" s="21">
        <f t="shared" si="429"/>
        <v>984.78750000000014</v>
      </c>
      <c r="AA1735" s="21">
        <f t="shared" si="430"/>
        <v>2.7500000000145519E-2</v>
      </c>
      <c r="AC1735" s="5">
        <v>328.26250000000005</v>
      </c>
      <c r="AD1735" s="5">
        <v>0</v>
      </c>
      <c r="AE1735" s="5">
        <f t="shared" ref="AE1735:AE1798" si="438">+AC1735+AD1735</f>
        <v>328.26250000000005</v>
      </c>
    </row>
    <row r="1736" spans="1:31" ht="12.75" customHeight="1" x14ac:dyDescent="0.35">
      <c r="A1736" s="17" t="s">
        <v>3827</v>
      </c>
      <c r="B1736" s="17" t="s">
        <v>3828</v>
      </c>
      <c r="C1736" s="17" t="s">
        <v>3829</v>
      </c>
      <c r="D1736" s="18">
        <v>38718</v>
      </c>
      <c r="E1736" s="17" t="s">
        <v>118</v>
      </c>
      <c r="F1736" s="19">
        <v>20</v>
      </c>
      <c r="G1736" s="17">
        <v>3</v>
      </c>
      <c r="H1736" s="17">
        <v>4</v>
      </c>
      <c r="I1736" s="20">
        <f t="shared" si="432"/>
        <v>40</v>
      </c>
      <c r="J1736" s="21">
        <v>2101.11</v>
      </c>
      <c r="K1736" s="18">
        <v>44804</v>
      </c>
      <c r="L1736" s="21">
        <v>1751.01</v>
      </c>
      <c r="M1736" s="21">
        <v>350.1</v>
      </c>
      <c r="N1736" s="21">
        <v>70.040000000000006</v>
      </c>
      <c r="O1736" s="21">
        <f t="shared" si="433"/>
        <v>35.020000000000003</v>
      </c>
      <c r="P1736" s="21">
        <f t="shared" si="434"/>
        <v>105.06</v>
      </c>
      <c r="Q1736" s="21">
        <f t="shared" si="435"/>
        <v>315.08000000000004</v>
      </c>
      <c r="S1736" s="21">
        <f t="shared" ref="S1736:S1799" si="439">+M1736+N1736</f>
        <v>420.14000000000004</v>
      </c>
      <c r="T1736" s="19">
        <v>20</v>
      </c>
      <c r="U1736" s="19">
        <f t="shared" si="436"/>
        <v>0</v>
      </c>
      <c r="V1736" s="22">
        <f t="shared" si="437"/>
        <v>0</v>
      </c>
      <c r="W1736" s="5">
        <f t="shared" si="425"/>
        <v>48</v>
      </c>
      <c r="X1736" s="21">
        <f t="shared" si="431"/>
        <v>8.7529166666666676</v>
      </c>
      <c r="Y1736" s="21">
        <f t="shared" si="428"/>
        <v>105.03500000000001</v>
      </c>
      <c r="Z1736" s="21">
        <f t="shared" si="429"/>
        <v>315.10500000000002</v>
      </c>
      <c r="AA1736" s="21">
        <f t="shared" si="430"/>
        <v>2.4999999999977263E-2</v>
      </c>
      <c r="AC1736" s="5">
        <v>105.03500000000001</v>
      </c>
      <c r="AD1736" s="5">
        <v>0</v>
      </c>
      <c r="AE1736" s="5">
        <f t="shared" si="438"/>
        <v>105.03500000000001</v>
      </c>
    </row>
    <row r="1737" spans="1:31" ht="12.75" customHeight="1" x14ac:dyDescent="0.35">
      <c r="A1737" s="17" t="s">
        <v>3830</v>
      </c>
      <c r="B1737" s="17" t="s">
        <v>3831</v>
      </c>
      <c r="C1737" s="17" t="s">
        <v>2645</v>
      </c>
      <c r="D1737" s="18">
        <v>38749</v>
      </c>
      <c r="E1737" s="17" t="s">
        <v>118</v>
      </c>
      <c r="F1737" s="19">
        <v>20</v>
      </c>
      <c r="G1737" s="17">
        <v>3</v>
      </c>
      <c r="H1737" s="17">
        <v>5</v>
      </c>
      <c r="I1737" s="20">
        <f t="shared" si="432"/>
        <v>41</v>
      </c>
      <c r="J1737" s="21">
        <v>623.37</v>
      </c>
      <c r="K1737" s="18">
        <v>44804</v>
      </c>
      <c r="L1737" s="21">
        <v>516.91</v>
      </c>
      <c r="M1737" s="21">
        <v>106.46</v>
      </c>
      <c r="N1737" s="21">
        <v>20.78</v>
      </c>
      <c r="O1737" s="21">
        <f t="shared" si="433"/>
        <v>10.39</v>
      </c>
      <c r="P1737" s="21">
        <f t="shared" si="434"/>
        <v>31.17</v>
      </c>
      <c r="Q1737" s="21">
        <f t="shared" si="435"/>
        <v>96.07</v>
      </c>
      <c r="S1737" s="21">
        <f t="shared" si="439"/>
        <v>127.24</v>
      </c>
      <c r="T1737" s="19">
        <v>20</v>
      </c>
      <c r="U1737" s="19">
        <f t="shared" si="436"/>
        <v>0</v>
      </c>
      <c r="V1737" s="22">
        <f t="shared" si="437"/>
        <v>0</v>
      </c>
      <c r="W1737" s="5">
        <f t="shared" si="425"/>
        <v>49</v>
      </c>
      <c r="X1737" s="21">
        <f t="shared" si="431"/>
        <v>2.5967346938775511</v>
      </c>
      <c r="Y1737" s="21">
        <f t="shared" si="428"/>
        <v>31.160816326530615</v>
      </c>
      <c r="Z1737" s="21">
        <f t="shared" si="429"/>
        <v>96.079183673469373</v>
      </c>
      <c r="AA1737" s="21">
        <f t="shared" si="430"/>
        <v>9.1836734693799826E-3</v>
      </c>
      <c r="AC1737" s="5">
        <v>31.160816326530615</v>
      </c>
      <c r="AD1737" s="5">
        <v>0</v>
      </c>
      <c r="AE1737" s="5">
        <f t="shared" si="438"/>
        <v>31.160816326530615</v>
      </c>
    </row>
    <row r="1738" spans="1:31" ht="12.75" customHeight="1" x14ac:dyDescent="0.35">
      <c r="A1738" s="17" t="s">
        <v>3832</v>
      </c>
      <c r="B1738" s="17" t="s">
        <v>3833</v>
      </c>
      <c r="C1738" s="17" t="s">
        <v>2645</v>
      </c>
      <c r="D1738" s="18">
        <v>38777</v>
      </c>
      <c r="E1738" s="17" t="s">
        <v>118</v>
      </c>
      <c r="F1738" s="19">
        <v>20</v>
      </c>
      <c r="G1738" s="17">
        <v>3</v>
      </c>
      <c r="H1738" s="17">
        <v>6</v>
      </c>
      <c r="I1738" s="20">
        <f t="shared" si="432"/>
        <v>42</v>
      </c>
      <c r="J1738" s="21">
        <v>665.82</v>
      </c>
      <c r="K1738" s="18">
        <v>44804</v>
      </c>
      <c r="L1738" s="21">
        <v>549.28</v>
      </c>
      <c r="M1738" s="21">
        <v>116.54</v>
      </c>
      <c r="N1738" s="21">
        <v>22.19</v>
      </c>
      <c r="O1738" s="21">
        <f t="shared" si="433"/>
        <v>11.095000000000001</v>
      </c>
      <c r="P1738" s="21">
        <f t="shared" si="434"/>
        <v>33.285000000000004</v>
      </c>
      <c r="Q1738" s="21">
        <f t="shared" si="435"/>
        <v>105.44500000000001</v>
      </c>
      <c r="S1738" s="21">
        <f t="shared" si="439"/>
        <v>138.73000000000002</v>
      </c>
      <c r="T1738" s="19">
        <v>20</v>
      </c>
      <c r="U1738" s="19">
        <f t="shared" si="436"/>
        <v>0</v>
      </c>
      <c r="V1738" s="22">
        <f t="shared" si="437"/>
        <v>0</v>
      </c>
      <c r="W1738" s="5">
        <f t="shared" si="425"/>
        <v>50</v>
      </c>
      <c r="X1738" s="21">
        <f t="shared" si="431"/>
        <v>2.7746000000000004</v>
      </c>
      <c r="Y1738" s="21">
        <f t="shared" si="428"/>
        <v>33.295200000000008</v>
      </c>
      <c r="Z1738" s="21">
        <f t="shared" si="429"/>
        <v>105.43480000000001</v>
      </c>
      <c r="AA1738" s="21">
        <f t="shared" si="430"/>
        <v>-1.0199999999997544E-2</v>
      </c>
      <c r="AC1738" s="5">
        <v>33.295200000000008</v>
      </c>
      <c r="AD1738" s="5">
        <v>0</v>
      </c>
      <c r="AE1738" s="5">
        <f t="shared" si="438"/>
        <v>33.295200000000008</v>
      </c>
    </row>
    <row r="1739" spans="1:31" ht="12.75" customHeight="1" x14ac:dyDescent="0.35">
      <c r="A1739" s="17" t="s">
        <v>3834</v>
      </c>
      <c r="B1739" s="17" t="s">
        <v>3835</v>
      </c>
      <c r="C1739" s="17" t="s">
        <v>2645</v>
      </c>
      <c r="D1739" s="18">
        <v>38808</v>
      </c>
      <c r="E1739" s="17" t="s">
        <v>118</v>
      </c>
      <c r="F1739" s="19">
        <v>20</v>
      </c>
      <c r="G1739" s="17">
        <v>3</v>
      </c>
      <c r="H1739" s="17">
        <v>7</v>
      </c>
      <c r="I1739" s="20">
        <f t="shared" si="432"/>
        <v>43</v>
      </c>
      <c r="J1739" s="21">
        <v>547.19000000000005</v>
      </c>
      <c r="K1739" s="18">
        <v>44804</v>
      </c>
      <c r="L1739" s="21">
        <v>449.16</v>
      </c>
      <c r="M1739" s="21">
        <v>98.03</v>
      </c>
      <c r="N1739" s="21">
        <v>18.239999999999998</v>
      </c>
      <c r="O1739" s="21">
        <f t="shared" si="433"/>
        <v>9.1199999999999992</v>
      </c>
      <c r="P1739" s="21">
        <f t="shared" si="434"/>
        <v>27.36</v>
      </c>
      <c r="Q1739" s="21">
        <f t="shared" si="435"/>
        <v>88.91</v>
      </c>
      <c r="S1739" s="21">
        <f t="shared" si="439"/>
        <v>116.27</v>
      </c>
      <c r="T1739" s="19">
        <v>20</v>
      </c>
      <c r="U1739" s="19">
        <f t="shared" si="436"/>
        <v>0</v>
      </c>
      <c r="V1739" s="22">
        <f t="shared" si="437"/>
        <v>0</v>
      </c>
      <c r="W1739" s="5">
        <f t="shared" ref="W1739:W1802" si="440">+I1739+8+V1739</f>
        <v>51</v>
      </c>
      <c r="X1739" s="21">
        <f t="shared" si="431"/>
        <v>2.2798039215686274</v>
      </c>
      <c r="Y1739" s="21">
        <f t="shared" si="428"/>
        <v>27.357647058823531</v>
      </c>
      <c r="Z1739" s="21">
        <f t="shared" si="429"/>
        <v>88.912352941176465</v>
      </c>
      <c r="AA1739" s="21">
        <f t="shared" si="430"/>
        <v>2.3529411764684482E-3</v>
      </c>
      <c r="AC1739" s="5">
        <v>27.357647058823531</v>
      </c>
      <c r="AD1739" s="5">
        <v>0</v>
      </c>
      <c r="AE1739" s="5">
        <f t="shared" si="438"/>
        <v>27.357647058823531</v>
      </c>
    </row>
    <row r="1740" spans="1:31" ht="12.75" customHeight="1" x14ac:dyDescent="0.35">
      <c r="A1740" s="17" t="s">
        <v>3836</v>
      </c>
      <c r="B1740" s="17" t="s">
        <v>3837</v>
      </c>
      <c r="C1740" s="17" t="s">
        <v>2746</v>
      </c>
      <c r="D1740" s="18">
        <v>38808</v>
      </c>
      <c r="E1740" s="17" t="s">
        <v>118</v>
      </c>
      <c r="F1740" s="19">
        <v>20</v>
      </c>
      <c r="G1740" s="17">
        <v>3</v>
      </c>
      <c r="H1740" s="17">
        <v>7</v>
      </c>
      <c r="I1740" s="20">
        <f t="shared" si="432"/>
        <v>43</v>
      </c>
      <c r="J1740" s="21">
        <v>1513.24</v>
      </c>
      <c r="K1740" s="18">
        <v>44804</v>
      </c>
      <c r="L1740" s="21">
        <v>1242.0999999999999</v>
      </c>
      <c r="M1740" s="21">
        <v>271.14</v>
      </c>
      <c r="N1740" s="21">
        <v>50.44</v>
      </c>
      <c r="O1740" s="21">
        <f t="shared" si="433"/>
        <v>25.22</v>
      </c>
      <c r="P1740" s="21">
        <f t="shared" si="434"/>
        <v>75.66</v>
      </c>
      <c r="Q1740" s="21">
        <f t="shared" si="435"/>
        <v>245.92</v>
      </c>
      <c r="S1740" s="21">
        <f t="shared" si="439"/>
        <v>321.58</v>
      </c>
      <c r="T1740" s="19">
        <v>20</v>
      </c>
      <c r="U1740" s="19">
        <f t="shared" si="436"/>
        <v>0</v>
      </c>
      <c r="V1740" s="22">
        <f t="shared" si="437"/>
        <v>0</v>
      </c>
      <c r="W1740" s="5">
        <f t="shared" si="440"/>
        <v>51</v>
      </c>
      <c r="X1740" s="21">
        <f t="shared" si="431"/>
        <v>6.3054901960784306</v>
      </c>
      <c r="Y1740" s="21">
        <f t="shared" si="428"/>
        <v>75.665882352941168</v>
      </c>
      <c r="Z1740" s="21">
        <f t="shared" si="429"/>
        <v>245.91411764705882</v>
      </c>
      <c r="AA1740" s="21">
        <f t="shared" si="430"/>
        <v>-5.8823529411711206E-3</v>
      </c>
      <c r="AC1740" s="5">
        <v>75.665882352941168</v>
      </c>
      <c r="AD1740" s="5">
        <v>0</v>
      </c>
      <c r="AE1740" s="5">
        <f t="shared" si="438"/>
        <v>75.665882352941168</v>
      </c>
    </row>
    <row r="1741" spans="1:31" ht="12.75" customHeight="1" x14ac:dyDescent="0.35">
      <c r="A1741" s="17" t="s">
        <v>3838</v>
      </c>
      <c r="B1741" s="17" t="s">
        <v>3839</v>
      </c>
      <c r="C1741" s="17" t="s">
        <v>2645</v>
      </c>
      <c r="D1741" s="18">
        <v>38838</v>
      </c>
      <c r="E1741" s="17" t="s">
        <v>118</v>
      </c>
      <c r="F1741" s="19">
        <v>20</v>
      </c>
      <c r="G1741" s="17">
        <v>3</v>
      </c>
      <c r="H1741" s="17">
        <v>8</v>
      </c>
      <c r="I1741" s="20">
        <f t="shared" si="432"/>
        <v>44</v>
      </c>
      <c r="J1741" s="21">
        <v>696.22</v>
      </c>
      <c r="K1741" s="18">
        <v>44804</v>
      </c>
      <c r="L1741" s="21">
        <v>568.55999999999995</v>
      </c>
      <c r="M1741" s="21">
        <v>127.66</v>
      </c>
      <c r="N1741" s="21">
        <v>23.2</v>
      </c>
      <c r="O1741" s="21">
        <f t="shared" si="433"/>
        <v>11.6</v>
      </c>
      <c r="P1741" s="21">
        <f t="shared" si="434"/>
        <v>34.799999999999997</v>
      </c>
      <c r="Q1741" s="21">
        <f t="shared" si="435"/>
        <v>116.06</v>
      </c>
      <c r="S1741" s="21">
        <f t="shared" si="439"/>
        <v>150.85999999999999</v>
      </c>
      <c r="T1741" s="19">
        <v>20</v>
      </c>
      <c r="U1741" s="19">
        <f t="shared" si="436"/>
        <v>0</v>
      </c>
      <c r="V1741" s="22">
        <f t="shared" si="437"/>
        <v>0</v>
      </c>
      <c r="W1741" s="5">
        <f t="shared" si="440"/>
        <v>52</v>
      </c>
      <c r="X1741" s="21">
        <f t="shared" si="431"/>
        <v>2.901153846153846</v>
      </c>
      <c r="Y1741" s="21">
        <f t="shared" si="428"/>
        <v>34.81384615384615</v>
      </c>
      <c r="Z1741" s="21">
        <f t="shared" si="429"/>
        <v>116.04615384615383</v>
      </c>
      <c r="AA1741" s="21">
        <f t="shared" si="430"/>
        <v>-1.3846153846174047E-2</v>
      </c>
      <c r="AC1741" s="5">
        <v>34.81384615384615</v>
      </c>
      <c r="AD1741" s="5">
        <v>0</v>
      </c>
      <c r="AE1741" s="5">
        <f t="shared" si="438"/>
        <v>34.81384615384615</v>
      </c>
    </row>
    <row r="1742" spans="1:31" ht="12.75" customHeight="1" x14ac:dyDescent="0.35">
      <c r="A1742" s="17" t="s">
        <v>3840</v>
      </c>
      <c r="B1742" s="17" t="s">
        <v>3841</v>
      </c>
      <c r="C1742" s="17" t="s">
        <v>2645</v>
      </c>
      <c r="D1742" s="18">
        <v>38869</v>
      </c>
      <c r="E1742" s="17" t="s">
        <v>118</v>
      </c>
      <c r="F1742" s="19">
        <v>20</v>
      </c>
      <c r="G1742" s="17">
        <v>3</v>
      </c>
      <c r="H1742" s="17">
        <v>9</v>
      </c>
      <c r="I1742" s="20">
        <f t="shared" si="432"/>
        <v>45</v>
      </c>
      <c r="J1742" s="21">
        <v>1008.62</v>
      </c>
      <c r="K1742" s="18">
        <v>44804</v>
      </c>
      <c r="L1742" s="21">
        <v>819.49</v>
      </c>
      <c r="M1742" s="21">
        <v>189.13</v>
      </c>
      <c r="N1742" s="21">
        <v>33.619999999999997</v>
      </c>
      <c r="O1742" s="21">
        <f t="shared" si="433"/>
        <v>16.809999999999999</v>
      </c>
      <c r="P1742" s="21">
        <f t="shared" si="434"/>
        <v>50.429999999999993</v>
      </c>
      <c r="Q1742" s="21">
        <f t="shared" si="435"/>
        <v>172.32</v>
      </c>
      <c r="S1742" s="21">
        <f t="shared" si="439"/>
        <v>222.75</v>
      </c>
      <c r="T1742" s="19">
        <v>20</v>
      </c>
      <c r="U1742" s="19">
        <f t="shared" si="436"/>
        <v>0</v>
      </c>
      <c r="V1742" s="22">
        <f t="shared" si="437"/>
        <v>0</v>
      </c>
      <c r="W1742" s="5">
        <f t="shared" si="440"/>
        <v>53</v>
      </c>
      <c r="X1742" s="21">
        <f t="shared" si="431"/>
        <v>4.2028301886792452</v>
      </c>
      <c r="Y1742" s="21">
        <f t="shared" si="428"/>
        <v>50.433962264150942</v>
      </c>
      <c r="Z1742" s="21">
        <f t="shared" si="429"/>
        <v>172.31603773584905</v>
      </c>
      <c r="AA1742" s="21">
        <f t="shared" si="430"/>
        <v>-3.9622641509424739E-3</v>
      </c>
      <c r="AC1742" s="5">
        <v>50.433962264150942</v>
      </c>
      <c r="AD1742" s="5">
        <v>0</v>
      </c>
      <c r="AE1742" s="5">
        <f t="shared" si="438"/>
        <v>50.433962264150942</v>
      </c>
    </row>
    <row r="1743" spans="1:31" ht="12.75" customHeight="1" x14ac:dyDescent="0.35">
      <c r="A1743" s="17" t="s">
        <v>3842</v>
      </c>
      <c r="B1743" s="17" t="s">
        <v>3843</v>
      </c>
      <c r="C1743" s="17" t="s">
        <v>2645</v>
      </c>
      <c r="D1743" s="18">
        <v>38899</v>
      </c>
      <c r="E1743" s="17" t="s">
        <v>118</v>
      </c>
      <c r="F1743" s="19">
        <v>20</v>
      </c>
      <c r="G1743" s="17">
        <v>3</v>
      </c>
      <c r="H1743" s="17">
        <v>10</v>
      </c>
      <c r="I1743" s="20">
        <f t="shared" si="432"/>
        <v>46</v>
      </c>
      <c r="J1743" s="21">
        <v>789.6</v>
      </c>
      <c r="K1743" s="18">
        <v>44804</v>
      </c>
      <c r="L1743" s="21">
        <v>638.26</v>
      </c>
      <c r="M1743" s="21">
        <v>151.34</v>
      </c>
      <c r="N1743" s="21">
        <v>26.32</v>
      </c>
      <c r="O1743" s="21">
        <f t="shared" si="433"/>
        <v>13.16</v>
      </c>
      <c r="P1743" s="21">
        <f t="shared" si="434"/>
        <v>39.480000000000004</v>
      </c>
      <c r="Q1743" s="21">
        <f t="shared" si="435"/>
        <v>138.18</v>
      </c>
      <c r="S1743" s="21">
        <f t="shared" si="439"/>
        <v>177.66</v>
      </c>
      <c r="T1743" s="19">
        <v>20</v>
      </c>
      <c r="U1743" s="19">
        <f t="shared" si="436"/>
        <v>0</v>
      </c>
      <c r="V1743" s="22">
        <f t="shared" si="437"/>
        <v>0</v>
      </c>
      <c r="W1743" s="5">
        <f t="shared" si="440"/>
        <v>54</v>
      </c>
      <c r="X1743" s="21">
        <f t="shared" si="431"/>
        <v>3.29</v>
      </c>
      <c r="Y1743" s="21">
        <f t="shared" si="428"/>
        <v>39.480000000000004</v>
      </c>
      <c r="Z1743" s="21">
        <f t="shared" si="429"/>
        <v>138.18</v>
      </c>
      <c r="AA1743" s="21">
        <f t="shared" si="430"/>
        <v>0</v>
      </c>
      <c r="AC1743" s="5">
        <v>39.480000000000004</v>
      </c>
      <c r="AD1743" s="5">
        <v>0</v>
      </c>
      <c r="AE1743" s="5">
        <f t="shared" si="438"/>
        <v>39.480000000000004</v>
      </c>
    </row>
    <row r="1744" spans="1:31" ht="12.75" customHeight="1" x14ac:dyDescent="0.35">
      <c r="A1744" s="17" t="s">
        <v>3844</v>
      </c>
      <c r="B1744" s="17" t="s">
        <v>3845</v>
      </c>
      <c r="C1744" s="17" t="s">
        <v>2758</v>
      </c>
      <c r="D1744" s="18">
        <v>38899</v>
      </c>
      <c r="E1744" s="17" t="s">
        <v>118</v>
      </c>
      <c r="F1744" s="19">
        <v>20</v>
      </c>
      <c r="G1744" s="17">
        <v>3</v>
      </c>
      <c r="H1744" s="17">
        <v>10</v>
      </c>
      <c r="I1744" s="20">
        <f t="shared" si="432"/>
        <v>46</v>
      </c>
      <c r="J1744" s="21">
        <v>2741.19</v>
      </c>
      <c r="K1744" s="18">
        <v>44804</v>
      </c>
      <c r="L1744" s="21">
        <v>2215.8000000000002</v>
      </c>
      <c r="M1744" s="21">
        <v>525.39</v>
      </c>
      <c r="N1744" s="21">
        <v>91.37</v>
      </c>
      <c r="O1744" s="21">
        <f t="shared" si="433"/>
        <v>45.685000000000002</v>
      </c>
      <c r="P1744" s="21">
        <f t="shared" si="434"/>
        <v>137.05500000000001</v>
      </c>
      <c r="Q1744" s="21">
        <f t="shared" si="435"/>
        <v>479.70499999999998</v>
      </c>
      <c r="S1744" s="21">
        <f t="shared" si="439"/>
        <v>616.76</v>
      </c>
      <c r="T1744" s="19">
        <v>20</v>
      </c>
      <c r="U1744" s="19">
        <f t="shared" si="436"/>
        <v>0</v>
      </c>
      <c r="V1744" s="22">
        <f t="shared" si="437"/>
        <v>0</v>
      </c>
      <c r="W1744" s="5">
        <f t="shared" si="440"/>
        <v>54</v>
      </c>
      <c r="X1744" s="21">
        <f t="shared" si="431"/>
        <v>11.42148148148148</v>
      </c>
      <c r="Y1744" s="21">
        <f t="shared" si="428"/>
        <v>137.05777777777777</v>
      </c>
      <c r="Z1744" s="21">
        <f t="shared" si="429"/>
        <v>479.70222222222219</v>
      </c>
      <c r="AA1744" s="21">
        <f t="shared" si="430"/>
        <v>-2.7777777777941992E-3</v>
      </c>
      <c r="AC1744" s="5">
        <v>137.05777777777777</v>
      </c>
      <c r="AD1744" s="5">
        <v>0</v>
      </c>
      <c r="AE1744" s="5">
        <f t="shared" si="438"/>
        <v>137.05777777777777</v>
      </c>
    </row>
    <row r="1745" spans="1:31" ht="12.75" customHeight="1" x14ac:dyDescent="0.35">
      <c r="A1745" s="17" t="s">
        <v>3846</v>
      </c>
      <c r="B1745" s="17" t="s">
        <v>3847</v>
      </c>
      <c r="C1745" s="17" t="s">
        <v>2761</v>
      </c>
      <c r="D1745" s="18">
        <v>38899</v>
      </c>
      <c r="E1745" s="17" t="s">
        <v>118</v>
      </c>
      <c r="F1745" s="19">
        <v>20</v>
      </c>
      <c r="G1745" s="17">
        <v>3</v>
      </c>
      <c r="H1745" s="17">
        <v>10</v>
      </c>
      <c r="I1745" s="20">
        <f t="shared" si="432"/>
        <v>46</v>
      </c>
      <c r="J1745" s="21">
        <v>37.53</v>
      </c>
      <c r="K1745" s="18">
        <v>44804</v>
      </c>
      <c r="L1745" s="21">
        <v>30.4</v>
      </c>
      <c r="M1745" s="21">
        <v>7.13</v>
      </c>
      <c r="N1745" s="21">
        <v>1.25</v>
      </c>
      <c r="O1745" s="21">
        <f t="shared" si="433"/>
        <v>0.625</v>
      </c>
      <c r="P1745" s="21">
        <f t="shared" si="434"/>
        <v>1.875</v>
      </c>
      <c r="Q1745" s="21">
        <f t="shared" si="435"/>
        <v>6.5049999999999999</v>
      </c>
      <c r="S1745" s="21">
        <f t="shared" si="439"/>
        <v>8.379999999999999</v>
      </c>
      <c r="T1745" s="19">
        <v>20</v>
      </c>
      <c r="U1745" s="19">
        <f t="shared" si="436"/>
        <v>0</v>
      </c>
      <c r="V1745" s="22">
        <f t="shared" si="437"/>
        <v>0</v>
      </c>
      <c r="W1745" s="5">
        <f t="shared" si="440"/>
        <v>54</v>
      </c>
      <c r="X1745" s="21">
        <f t="shared" si="431"/>
        <v>0.15518518518518518</v>
      </c>
      <c r="Y1745" s="21">
        <f t="shared" si="428"/>
        <v>1.862222222222222</v>
      </c>
      <c r="Z1745" s="21">
        <f t="shared" si="429"/>
        <v>6.517777777777777</v>
      </c>
      <c r="AA1745" s="21">
        <f t="shared" si="430"/>
        <v>1.2777777777777111E-2</v>
      </c>
      <c r="AC1745" s="5">
        <v>1.862222222222222</v>
      </c>
      <c r="AD1745" s="5">
        <v>0</v>
      </c>
      <c r="AE1745" s="5">
        <f t="shared" si="438"/>
        <v>1.862222222222222</v>
      </c>
    </row>
    <row r="1746" spans="1:31" ht="12.75" customHeight="1" x14ac:dyDescent="0.35">
      <c r="A1746" s="17" t="s">
        <v>3848</v>
      </c>
      <c r="B1746" s="17" t="s">
        <v>3849</v>
      </c>
      <c r="C1746" s="17" t="s">
        <v>2764</v>
      </c>
      <c r="D1746" s="18">
        <v>38899</v>
      </c>
      <c r="E1746" s="17" t="s">
        <v>118</v>
      </c>
      <c r="F1746" s="19">
        <v>20</v>
      </c>
      <c r="G1746" s="17">
        <v>3</v>
      </c>
      <c r="H1746" s="17">
        <v>10</v>
      </c>
      <c r="I1746" s="20">
        <f t="shared" si="432"/>
        <v>46</v>
      </c>
      <c r="J1746" s="21">
        <v>3915.08</v>
      </c>
      <c r="K1746" s="18">
        <v>44804</v>
      </c>
      <c r="L1746" s="21">
        <v>3164.49</v>
      </c>
      <c r="M1746" s="21">
        <v>750.59</v>
      </c>
      <c r="N1746" s="21">
        <v>130.5</v>
      </c>
      <c r="O1746" s="21">
        <f t="shared" si="433"/>
        <v>65.25</v>
      </c>
      <c r="P1746" s="21">
        <f t="shared" si="434"/>
        <v>195.75</v>
      </c>
      <c r="Q1746" s="21">
        <f t="shared" si="435"/>
        <v>685.34</v>
      </c>
      <c r="S1746" s="21">
        <f t="shared" si="439"/>
        <v>881.09</v>
      </c>
      <c r="T1746" s="19">
        <v>20</v>
      </c>
      <c r="U1746" s="19">
        <f t="shared" si="436"/>
        <v>0</v>
      </c>
      <c r="V1746" s="22">
        <f t="shared" si="437"/>
        <v>0</v>
      </c>
      <c r="W1746" s="5">
        <f t="shared" si="440"/>
        <v>54</v>
      </c>
      <c r="X1746" s="21">
        <f t="shared" si="431"/>
        <v>16.316481481481482</v>
      </c>
      <c r="Y1746" s="21">
        <f t="shared" ref="Y1746:Y1809" si="441">+X1746*12</f>
        <v>195.79777777777778</v>
      </c>
      <c r="Z1746" s="21">
        <f t="shared" ref="Z1746:Z1809" si="442">+S1746-Y1746</f>
        <v>685.29222222222222</v>
      </c>
      <c r="AA1746" s="21">
        <f t="shared" ref="AA1746:AA1809" si="443">+Z1746-Q1746</f>
        <v>-4.7777777777810115E-2</v>
      </c>
      <c r="AC1746" s="5">
        <v>195.79777777777778</v>
      </c>
      <c r="AD1746" s="5">
        <v>0</v>
      </c>
      <c r="AE1746" s="5">
        <f t="shared" si="438"/>
        <v>195.79777777777778</v>
      </c>
    </row>
    <row r="1747" spans="1:31" ht="12.75" customHeight="1" x14ac:dyDescent="0.35">
      <c r="A1747" s="17" t="s">
        <v>3850</v>
      </c>
      <c r="B1747" s="17" t="s">
        <v>3851</v>
      </c>
      <c r="C1747" s="17" t="s">
        <v>2767</v>
      </c>
      <c r="D1747" s="18">
        <v>38899</v>
      </c>
      <c r="E1747" s="17" t="s">
        <v>118</v>
      </c>
      <c r="F1747" s="19">
        <v>20</v>
      </c>
      <c r="G1747" s="17">
        <v>3</v>
      </c>
      <c r="H1747" s="17">
        <v>10</v>
      </c>
      <c r="I1747" s="20">
        <f t="shared" si="432"/>
        <v>46</v>
      </c>
      <c r="J1747" s="21">
        <v>61.22</v>
      </c>
      <c r="K1747" s="18">
        <v>44804</v>
      </c>
      <c r="L1747" s="21">
        <v>49.48</v>
      </c>
      <c r="M1747" s="21">
        <v>11.74</v>
      </c>
      <c r="N1747" s="21">
        <v>2.04</v>
      </c>
      <c r="O1747" s="21">
        <f t="shared" si="433"/>
        <v>1.02</v>
      </c>
      <c r="P1747" s="21">
        <f t="shared" si="434"/>
        <v>3.06</v>
      </c>
      <c r="Q1747" s="21">
        <f t="shared" si="435"/>
        <v>10.72</v>
      </c>
      <c r="S1747" s="21">
        <f t="shared" si="439"/>
        <v>13.780000000000001</v>
      </c>
      <c r="T1747" s="19">
        <v>20</v>
      </c>
      <c r="U1747" s="19">
        <f t="shared" si="436"/>
        <v>0</v>
      </c>
      <c r="V1747" s="22">
        <f t="shared" si="437"/>
        <v>0</v>
      </c>
      <c r="W1747" s="5">
        <f t="shared" si="440"/>
        <v>54</v>
      </c>
      <c r="X1747" s="21">
        <f t="shared" ref="X1747:X1809" si="444">+S1747/W1747</f>
        <v>0.25518518518518518</v>
      </c>
      <c r="Y1747" s="21">
        <f t="shared" si="441"/>
        <v>3.0622222222222222</v>
      </c>
      <c r="Z1747" s="21">
        <f t="shared" si="442"/>
        <v>10.71777777777778</v>
      </c>
      <c r="AA1747" s="21">
        <f t="shared" si="443"/>
        <v>-2.2222222222207932E-3</v>
      </c>
      <c r="AC1747" s="5">
        <v>3.0622222222222222</v>
      </c>
      <c r="AD1747" s="5">
        <v>0</v>
      </c>
      <c r="AE1747" s="5">
        <f t="shared" si="438"/>
        <v>3.0622222222222222</v>
      </c>
    </row>
    <row r="1748" spans="1:31" ht="12.75" customHeight="1" x14ac:dyDescent="0.35">
      <c r="A1748" s="17" t="s">
        <v>3852</v>
      </c>
      <c r="B1748" s="17" t="s">
        <v>3853</v>
      </c>
      <c r="C1748" s="17" t="s">
        <v>2645</v>
      </c>
      <c r="D1748" s="18">
        <v>38930</v>
      </c>
      <c r="E1748" s="17" t="s">
        <v>118</v>
      </c>
      <c r="F1748" s="19">
        <v>20</v>
      </c>
      <c r="G1748" s="17">
        <v>3</v>
      </c>
      <c r="H1748" s="17">
        <v>11</v>
      </c>
      <c r="I1748" s="20">
        <f t="shared" si="432"/>
        <v>47</v>
      </c>
      <c r="J1748" s="21">
        <v>191.55</v>
      </c>
      <c r="K1748" s="18">
        <v>44804</v>
      </c>
      <c r="L1748" s="21">
        <v>154.08000000000001</v>
      </c>
      <c r="M1748" s="21">
        <v>37.47</v>
      </c>
      <c r="N1748" s="21">
        <v>6.38</v>
      </c>
      <c r="O1748" s="21">
        <f t="shared" si="433"/>
        <v>3.19</v>
      </c>
      <c r="P1748" s="21">
        <f t="shared" si="434"/>
        <v>9.57</v>
      </c>
      <c r="Q1748" s="21">
        <f t="shared" si="435"/>
        <v>34.28</v>
      </c>
      <c r="S1748" s="21">
        <f t="shared" si="439"/>
        <v>43.85</v>
      </c>
      <c r="T1748" s="19">
        <v>20</v>
      </c>
      <c r="U1748" s="19">
        <f t="shared" si="436"/>
        <v>0</v>
      </c>
      <c r="V1748" s="22">
        <f t="shared" si="437"/>
        <v>0</v>
      </c>
      <c r="W1748" s="5">
        <f t="shared" si="440"/>
        <v>55</v>
      </c>
      <c r="X1748" s="21">
        <f t="shared" si="444"/>
        <v>0.79727272727272724</v>
      </c>
      <c r="Y1748" s="21">
        <f t="shared" si="441"/>
        <v>9.5672727272727265</v>
      </c>
      <c r="Z1748" s="21">
        <f t="shared" si="442"/>
        <v>34.282727272727271</v>
      </c>
      <c r="AA1748" s="21">
        <f t="shared" si="443"/>
        <v>2.7272727272702468E-3</v>
      </c>
      <c r="AC1748" s="5">
        <v>9.5672727272727265</v>
      </c>
      <c r="AD1748" s="5">
        <v>0</v>
      </c>
      <c r="AE1748" s="5">
        <f t="shared" si="438"/>
        <v>9.5672727272727265</v>
      </c>
    </row>
    <row r="1749" spans="1:31" ht="12.75" customHeight="1" x14ac:dyDescent="0.35">
      <c r="A1749" s="17" t="s">
        <v>3854</v>
      </c>
      <c r="B1749" s="17" t="s">
        <v>3855</v>
      </c>
      <c r="C1749" s="17" t="s">
        <v>2645</v>
      </c>
      <c r="D1749" s="18">
        <v>38961</v>
      </c>
      <c r="E1749" s="17" t="s">
        <v>118</v>
      </c>
      <c r="F1749" s="19">
        <v>20</v>
      </c>
      <c r="G1749" s="17">
        <v>4</v>
      </c>
      <c r="H1749" s="17">
        <v>0</v>
      </c>
      <c r="I1749" s="20">
        <f t="shared" si="432"/>
        <v>48</v>
      </c>
      <c r="J1749" s="21">
        <v>421.74</v>
      </c>
      <c r="K1749" s="18">
        <v>44804</v>
      </c>
      <c r="L1749" s="21">
        <v>337.45</v>
      </c>
      <c r="M1749" s="21">
        <v>84.29</v>
      </c>
      <c r="N1749" s="21">
        <v>14.06</v>
      </c>
      <c r="O1749" s="21">
        <f t="shared" si="433"/>
        <v>7.03</v>
      </c>
      <c r="P1749" s="21">
        <f t="shared" si="434"/>
        <v>21.09</v>
      </c>
      <c r="Q1749" s="21">
        <f t="shared" si="435"/>
        <v>77.260000000000005</v>
      </c>
      <c r="S1749" s="21">
        <f t="shared" si="439"/>
        <v>98.350000000000009</v>
      </c>
      <c r="T1749" s="19">
        <v>20</v>
      </c>
      <c r="U1749" s="19">
        <f t="shared" si="436"/>
        <v>0</v>
      </c>
      <c r="V1749" s="22">
        <f t="shared" si="437"/>
        <v>0</v>
      </c>
      <c r="W1749" s="5">
        <f t="shared" si="440"/>
        <v>56</v>
      </c>
      <c r="X1749" s="21">
        <f t="shared" si="444"/>
        <v>1.7562500000000001</v>
      </c>
      <c r="Y1749" s="21">
        <f t="shared" si="441"/>
        <v>21.075000000000003</v>
      </c>
      <c r="Z1749" s="21">
        <f t="shared" si="442"/>
        <v>77.275000000000006</v>
      </c>
      <c r="AA1749" s="21">
        <f t="shared" si="443"/>
        <v>1.5000000000000568E-2</v>
      </c>
      <c r="AC1749" s="5">
        <v>21.075000000000003</v>
      </c>
      <c r="AD1749" s="5">
        <v>0</v>
      </c>
      <c r="AE1749" s="5">
        <f t="shared" si="438"/>
        <v>21.075000000000003</v>
      </c>
    </row>
    <row r="1750" spans="1:31" ht="12.75" customHeight="1" x14ac:dyDescent="0.35">
      <c r="A1750" s="17" t="s">
        <v>3856</v>
      </c>
      <c r="B1750" s="17" t="s">
        <v>3857</v>
      </c>
      <c r="C1750" s="17" t="s">
        <v>3858</v>
      </c>
      <c r="D1750" s="18">
        <v>38991</v>
      </c>
      <c r="E1750" s="17" t="s">
        <v>118</v>
      </c>
      <c r="F1750" s="19">
        <v>20</v>
      </c>
      <c r="G1750" s="17">
        <v>4</v>
      </c>
      <c r="H1750" s="17">
        <v>1</v>
      </c>
      <c r="I1750" s="20">
        <f t="shared" si="432"/>
        <v>49</v>
      </c>
      <c r="J1750" s="21">
        <v>368.89</v>
      </c>
      <c r="K1750" s="18">
        <v>44804</v>
      </c>
      <c r="L1750" s="21">
        <v>293.67</v>
      </c>
      <c r="M1750" s="21">
        <v>75.22</v>
      </c>
      <c r="N1750" s="21">
        <v>12.3</v>
      </c>
      <c r="O1750" s="21">
        <f t="shared" si="433"/>
        <v>6.15</v>
      </c>
      <c r="P1750" s="21">
        <f t="shared" si="434"/>
        <v>18.450000000000003</v>
      </c>
      <c r="Q1750" s="21">
        <f t="shared" si="435"/>
        <v>69.069999999999993</v>
      </c>
      <c r="S1750" s="21">
        <f t="shared" si="439"/>
        <v>87.52</v>
      </c>
      <c r="T1750" s="19">
        <v>20</v>
      </c>
      <c r="U1750" s="19">
        <f t="shared" si="436"/>
        <v>0</v>
      </c>
      <c r="V1750" s="22">
        <f t="shared" si="437"/>
        <v>0</v>
      </c>
      <c r="W1750" s="5">
        <f t="shared" si="440"/>
        <v>57</v>
      </c>
      <c r="X1750" s="21">
        <f t="shared" si="444"/>
        <v>1.535438596491228</v>
      </c>
      <c r="Y1750" s="21">
        <f t="shared" si="441"/>
        <v>18.425263157894737</v>
      </c>
      <c r="Z1750" s="21">
        <f t="shared" si="442"/>
        <v>69.094736842105263</v>
      </c>
      <c r="AA1750" s="21">
        <f t="shared" si="443"/>
        <v>2.473684210526983E-2</v>
      </c>
      <c r="AC1750" s="5">
        <v>18.425263157894737</v>
      </c>
      <c r="AD1750" s="5">
        <v>0</v>
      </c>
      <c r="AE1750" s="5">
        <f t="shared" si="438"/>
        <v>18.425263157894737</v>
      </c>
    </row>
    <row r="1751" spans="1:31" ht="12.75" customHeight="1" x14ac:dyDescent="0.35">
      <c r="A1751" s="17" t="s">
        <v>3859</v>
      </c>
      <c r="B1751" s="17" t="s">
        <v>3860</v>
      </c>
      <c r="C1751" s="17" t="s">
        <v>3861</v>
      </c>
      <c r="D1751" s="18">
        <v>38991</v>
      </c>
      <c r="E1751" s="17" t="s">
        <v>118</v>
      </c>
      <c r="F1751" s="19">
        <v>20</v>
      </c>
      <c r="G1751" s="17">
        <v>4</v>
      </c>
      <c r="H1751" s="17">
        <v>1</v>
      </c>
      <c r="I1751" s="20">
        <f t="shared" si="432"/>
        <v>49</v>
      </c>
      <c r="J1751" s="21">
        <v>1535.45</v>
      </c>
      <c r="K1751" s="18">
        <v>44804</v>
      </c>
      <c r="L1751" s="21">
        <v>1221.93</v>
      </c>
      <c r="M1751" s="21">
        <v>313.52</v>
      </c>
      <c r="N1751" s="21">
        <v>51.18</v>
      </c>
      <c r="O1751" s="21">
        <f t="shared" si="433"/>
        <v>25.59</v>
      </c>
      <c r="P1751" s="21">
        <f t="shared" si="434"/>
        <v>76.77</v>
      </c>
      <c r="Q1751" s="21">
        <f t="shared" si="435"/>
        <v>287.93</v>
      </c>
      <c r="S1751" s="21">
        <f t="shared" si="439"/>
        <v>364.7</v>
      </c>
      <c r="T1751" s="19">
        <v>20</v>
      </c>
      <c r="U1751" s="19">
        <f t="shared" si="436"/>
        <v>0</v>
      </c>
      <c r="V1751" s="22">
        <f t="shared" si="437"/>
        <v>0</v>
      </c>
      <c r="W1751" s="5">
        <f t="shared" si="440"/>
        <v>57</v>
      </c>
      <c r="X1751" s="21">
        <f t="shared" si="444"/>
        <v>6.3982456140350878</v>
      </c>
      <c r="Y1751" s="21">
        <f t="shared" si="441"/>
        <v>76.778947368421058</v>
      </c>
      <c r="Z1751" s="21">
        <f t="shared" si="442"/>
        <v>287.92105263157896</v>
      </c>
      <c r="AA1751" s="21">
        <f t="shared" si="443"/>
        <v>-8.9473684210474858E-3</v>
      </c>
      <c r="AC1751" s="5">
        <v>76.778947368421058</v>
      </c>
      <c r="AD1751" s="5">
        <v>0</v>
      </c>
      <c r="AE1751" s="5">
        <f t="shared" si="438"/>
        <v>76.778947368421058</v>
      </c>
    </row>
    <row r="1752" spans="1:31" ht="12.75" customHeight="1" x14ac:dyDescent="0.35">
      <c r="A1752" s="17" t="s">
        <v>3862</v>
      </c>
      <c r="B1752" s="17" t="s">
        <v>3863</v>
      </c>
      <c r="C1752" s="17" t="s">
        <v>3864</v>
      </c>
      <c r="D1752" s="18">
        <v>38991</v>
      </c>
      <c r="E1752" s="17" t="s">
        <v>118</v>
      </c>
      <c r="F1752" s="19">
        <v>20</v>
      </c>
      <c r="G1752" s="17">
        <v>4</v>
      </c>
      <c r="H1752" s="17">
        <v>1</v>
      </c>
      <c r="I1752" s="20">
        <f t="shared" si="432"/>
        <v>49</v>
      </c>
      <c r="J1752" s="21">
        <v>5455.75</v>
      </c>
      <c r="K1752" s="18">
        <v>44804</v>
      </c>
      <c r="L1752" s="21">
        <v>4341.91</v>
      </c>
      <c r="M1752" s="21">
        <v>1113.8399999999999</v>
      </c>
      <c r="N1752" s="21">
        <v>181.86</v>
      </c>
      <c r="O1752" s="21">
        <f t="shared" si="433"/>
        <v>90.93</v>
      </c>
      <c r="P1752" s="21">
        <f t="shared" si="434"/>
        <v>272.79000000000002</v>
      </c>
      <c r="Q1752" s="21">
        <f t="shared" si="435"/>
        <v>1022.9099999999999</v>
      </c>
      <c r="S1752" s="21">
        <f t="shared" si="439"/>
        <v>1295.6999999999998</v>
      </c>
      <c r="T1752" s="19">
        <v>20</v>
      </c>
      <c r="U1752" s="19">
        <f t="shared" si="436"/>
        <v>0</v>
      </c>
      <c r="V1752" s="22">
        <f t="shared" si="437"/>
        <v>0</v>
      </c>
      <c r="W1752" s="5">
        <f t="shared" si="440"/>
        <v>57</v>
      </c>
      <c r="X1752" s="21">
        <f t="shared" si="444"/>
        <v>22.731578947368419</v>
      </c>
      <c r="Y1752" s="21">
        <f t="shared" si="441"/>
        <v>272.77894736842103</v>
      </c>
      <c r="Z1752" s="21">
        <f t="shared" si="442"/>
        <v>1022.9210526315787</v>
      </c>
      <c r="AA1752" s="21">
        <f t="shared" si="443"/>
        <v>1.1052631578877481E-2</v>
      </c>
      <c r="AC1752" s="5">
        <v>272.77894736842103</v>
      </c>
      <c r="AD1752" s="5">
        <v>0</v>
      </c>
      <c r="AE1752" s="5">
        <f t="shared" si="438"/>
        <v>272.77894736842103</v>
      </c>
    </row>
    <row r="1753" spans="1:31" ht="12.75" customHeight="1" x14ac:dyDescent="0.35">
      <c r="A1753" s="17" t="s">
        <v>3865</v>
      </c>
      <c r="B1753" s="17" t="s">
        <v>3866</v>
      </c>
      <c r="C1753" s="17" t="s">
        <v>3867</v>
      </c>
      <c r="D1753" s="18">
        <v>38991</v>
      </c>
      <c r="E1753" s="17" t="s">
        <v>118</v>
      </c>
      <c r="F1753" s="19">
        <v>20</v>
      </c>
      <c r="G1753" s="17">
        <v>4</v>
      </c>
      <c r="H1753" s="17">
        <v>1</v>
      </c>
      <c r="I1753" s="20">
        <f t="shared" si="432"/>
        <v>49</v>
      </c>
      <c r="J1753" s="21">
        <v>2286.84</v>
      </c>
      <c r="K1753" s="18">
        <v>44804</v>
      </c>
      <c r="L1753" s="21">
        <v>1819.92</v>
      </c>
      <c r="M1753" s="21">
        <v>466.92</v>
      </c>
      <c r="N1753" s="21">
        <v>76.22</v>
      </c>
      <c r="O1753" s="21">
        <f t="shared" si="433"/>
        <v>38.11</v>
      </c>
      <c r="P1753" s="21">
        <f t="shared" si="434"/>
        <v>114.33</v>
      </c>
      <c r="Q1753" s="21">
        <f t="shared" si="435"/>
        <v>428.81</v>
      </c>
      <c r="S1753" s="21">
        <f t="shared" si="439"/>
        <v>543.14</v>
      </c>
      <c r="T1753" s="19">
        <v>20</v>
      </c>
      <c r="U1753" s="19">
        <f t="shared" si="436"/>
        <v>0</v>
      </c>
      <c r="V1753" s="22">
        <f t="shared" si="437"/>
        <v>0</v>
      </c>
      <c r="W1753" s="5">
        <f t="shared" si="440"/>
        <v>57</v>
      </c>
      <c r="X1753" s="21">
        <f t="shared" si="444"/>
        <v>9.5287719298245612</v>
      </c>
      <c r="Y1753" s="21">
        <f t="shared" si="441"/>
        <v>114.34526315789473</v>
      </c>
      <c r="Z1753" s="21">
        <f t="shared" si="442"/>
        <v>428.79473684210524</v>
      </c>
      <c r="AA1753" s="21">
        <f t="shared" si="443"/>
        <v>-1.5263157894764845E-2</v>
      </c>
      <c r="AC1753" s="5">
        <v>114.34526315789473</v>
      </c>
      <c r="AD1753" s="5">
        <v>0</v>
      </c>
      <c r="AE1753" s="5">
        <f t="shared" si="438"/>
        <v>114.34526315789473</v>
      </c>
    </row>
    <row r="1754" spans="1:31" ht="12.75" customHeight="1" x14ac:dyDescent="0.35">
      <c r="A1754" s="17" t="s">
        <v>3868</v>
      </c>
      <c r="B1754" s="17" t="s">
        <v>3869</v>
      </c>
      <c r="C1754" s="17" t="s">
        <v>3870</v>
      </c>
      <c r="D1754" s="18">
        <v>38991</v>
      </c>
      <c r="E1754" s="17" t="s">
        <v>118</v>
      </c>
      <c r="F1754" s="19">
        <v>20</v>
      </c>
      <c r="G1754" s="17">
        <v>4</v>
      </c>
      <c r="H1754" s="17">
        <v>1</v>
      </c>
      <c r="I1754" s="20">
        <f t="shared" si="432"/>
        <v>49</v>
      </c>
      <c r="J1754" s="21">
        <v>3462.93</v>
      </c>
      <c r="K1754" s="18">
        <v>44804</v>
      </c>
      <c r="L1754" s="21">
        <v>2755.98</v>
      </c>
      <c r="M1754" s="21">
        <v>706.95</v>
      </c>
      <c r="N1754" s="21">
        <v>115.43</v>
      </c>
      <c r="O1754" s="21">
        <f t="shared" si="433"/>
        <v>57.715000000000003</v>
      </c>
      <c r="P1754" s="21">
        <f t="shared" si="434"/>
        <v>173.14500000000001</v>
      </c>
      <c r="Q1754" s="21">
        <f t="shared" si="435"/>
        <v>649.23500000000001</v>
      </c>
      <c r="S1754" s="21">
        <f t="shared" si="439"/>
        <v>822.38000000000011</v>
      </c>
      <c r="T1754" s="19">
        <v>20</v>
      </c>
      <c r="U1754" s="19">
        <f t="shared" si="436"/>
        <v>0</v>
      </c>
      <c r="V1754" s="22">
        <f t="shared" si="437"/>
        <v>0</v>
      </c>
      <c r="W1754" s="5">
        <f t="shared" si="440"/>
        <v>57</v>
      </c>
      <c r="X1754" s="21">
        <f t="shared" si="444"/>
        <v>14.427719298245616</v>
      </c>
      <c r="Y1754" s="21">
        <f t="shared" si="441"/>
        <v>173.13263157894738</v>
      </c>
      <c r="Z1754" s="21">
        <f t="shared" si="442"/>
        <v>649.24736842105267</v>
      </c>
      <c r="AA1754" s="21">
        <f t="shared" si="443"/>
        <v>1.2368421052656231E-2</v>
      </c>
      <c r="AC1754" s="5">
        <v>173.13263157894738</v>
      </c>
      <c r="AD1754" s="5">
        <v>0</v>
      </c>
      <c r="AE1754" s="5">
        <f t="shared" si="438"/>
        <v>173.13263157894738</v>
      </c>
    </row>
    <row r="1755" spans="1:31" ht="12.75" customHeight="1" x14ac:dyDescent="0.35">
      <c r="A1755" s="17" t="s">
        <v>3871</v>
      </c>
      <c r="B1755" s="17" t="s">
        <v>3872</v>
      </c>
      <c r="C1755" s="17" t="s">
        <v>3873</v>
      </c>
      <c r="D1755" s="18">
        <v>38991</v>
      </c>
      <c r="E1755" s="17" t="s">
        <v>118</v>
      </c>
      <c r="F1755" s="19">
        <v>20</v>
      </c>
      <c r="G1755" s="17">
        <v>4</v>
      </c>
      <c r="H1755" s="17">
        <v>1</v>
      </c>
      <c r="I1755" s="20">
        <f t="shared" si="432"/>
        <v>49</v>
      </c>
      <c r="J1755" s="21">
        <v>16334.58</v>
      </c>
      <c r="K1755" s="18">
        <v>44804</v>
      </c>
      <c r="L1755" s="21">
        <v>12999.61</v>
      </c>
      <c r="M1755" s="21">
        <v>3334.97</v>
      </c>
      <c r="N1755" s="21">
        <v>544.48</v>
      </c>
      <c r="O1755" s="21">
        <f t="shared" si="433"/>
        <v>272.24</v>
      </c>
      <c r="P1755" s="21">
        <f t="shared" si="434"/>
        <v>816.72</v>
      </c>
      <c r="Q1755" s="21">
        <f t="shared" si="435"/>
        <v>3062.7299999999996</v>
      </c>
      <c r="S1755" s="21">
        <f t="shared" si="439"/>
        <v>3879.45</v>
      </c>
      <c r="T1755" s="19">
        <v>20</v>
      </c>
      <c r="U1755" s="19">
        <f t="shared" si="436"/>
        <v>0</v>
      </c>
      <c r="V1755" s="22">
        <f t="shared" si="437"/>
        <v>0</v>
      </c>
      <c r="W1755" s="5">
        <f t="shared" si="440"/>
        <v>57</v>
      </c>
      <c r="X1755" s="21">
        <f t="shared" si="444"/>
        <v>68.060526315789474</v>
      </c>
      <c r="Y1755" s="21">
        <f t="shared" si="441"/>
        <v>816.72631578947369</v>
      </c>
      <c r="Z1755" s="21">
        <f t="shared" si="442"/>
        <v>3062.7236842105262</v>
      </c>
      <c r="AA1755" s="21">
        <f t="shared" si="443"/>
        <v>-6.3157894733194553E-3</v>
      </c>
      <c r="AC1755" s="5">
        <v>816.72631578947369</v>
      </c>
      <c r="AD1755" s="5">
        <v>0</v>
      </c>
      <c r="AE1755" s="5">
        <f t="shared" si="438"/>
        <v>816.72631578947369</v>
      </c>
    </row>
    <row r="1756" spans="1:31" ht="12.75" customHeight="1" x14ac:dyDescent="0.35">
      <c r="A1756" s="17" t="s">
        <v>3874</v>
      </c>
      <c r="B1756" s="17" t="s">
        <v>3875</v>
      </c>
      <c r="C1756" s="17" t="s">
        <v>3876</v>
      </c>
      <c r="D1756" s="18">
        <v>38991</v>
      </c>
      <c r="E1756" s="17" t="s">
        <v>118</v>
      </c>
      <c r="F1756" s="19">
        <v>20</v>
      </c>
      <c r="G1756" s="17">
        <v>4</v>
      </c>
      <c r="H1756" s="17">
        <v>1</v>
      </c>
      <c r="I1756" s="20">
        <f t="shared" si="432"/>
        <v>49</v>
      </c>
      <c r="J1756" s="21">
        <v>1267.56</v>
      </c>
      <c r="K1756" s="18">
        <v>44804</v>
      </c>
      <c r="L1756" s="21">
        <v>1008.73</v>
      </c>
      <c r="M1756" s="21">
        <v>258.83</v>
      </c>
      <c r="N1756" s="21">
        <v>42.25</v>
      </c>
      <c r="O1756" s="21">
        <f t="shared" si="433"/>
        <v>21.125</v>
      </c>
      <c r="P1756" s="21">
        <f t="shared" si="434"/>
        <v>63.375</v>
      </c>
      <c r="Q1756" s="21">
        <f t="shared" si="435"/>
        <v>237.70499999999998</v>
      </c>
      <c r="S1756" s="21">
        <f t="shared" si="439"/>
        <v>301.08</v>
      </c>
      <c r="T1756" s="19">
        <v>20</v>
      </c>
      <c r="U1756" s="19">
        <f t="shared" si="436"/>
        <v>0</v>
      </c>
      <c r="V1756" s="22">
        <f t="shared" si="437"/>
        <v>0</v>
      </c>
      <c r="W1756" s="5">
        <f t="shared" si="440"/>
        <v>57</v>
      </c>
      <c r="X1756" s="21">
        <f t="shared" si="444"/>
        <v>5.2821052631578942</v>
      </c>
      <c r="Y1756" s="21">
        <f t="shared" si="441"/>
        <v>63.385263157894727</v>
      </c>
      <c r="Z1756" s="21">
        <f t="shared" si="442"/>
        <v>237.69473684210527</v>
      </c>
      <c r="AA1756" s="21">
        <f t="shared" si="443"/>
        <v>-1.0263157894712549E-2</v>
      </c>
      <c r="AC1756" s="5">
        <v>63.385263157894727</v>
      </c>
      <c r="AD1756" s="5">
        <v>0</v>
      </c>
      <c r="AE1756" s="5">
        <f t="shared" si="438"/>
        <v>63.385263157894727</v>
      </c>
    </row>
    <row r="1757" spans="1:31" ht="12.75" customHeight="1" x14ac:dyDescent="0.35">
      <c r="A1757" s="17" t="s">
        <v>3877</v>
      </c>
      <c r="B1757" s="17" t="s">
        <v>3878</v>
      </c>
      <c r="C1757" s="17" t="s">
        <v>3879</v>
      </c>
      <c r="D1757" s="18">
        <v>38991</v>
      </c>
      <c r="E1757" s="17" t="s">
        <v>118</v>
      </c>
      <c r="F1757" s="19">
        <v>20</v>
      </c>
      <c r="G1757" s="17">
        <v>4</v>
      </c>
      <c r="H1757" s="17">
        <v>1</v>
      </c>
      <c r="I1757" s="20">
        <f t="shared" si="432"/>
        <v>49</v>
      </c>
      <c r="J1757" s="21">
        <v>888.6</v>
      </c>
      <c r="K1757" s="18">
        <v>44804</v>
      </c>
      <c r="L1757" s="21">
        <v>707.18</v>
      </c>
      <c r="M1757" s="21">
        <v>181.42</v>
      </c>
      <c r="N1757" s="21">
        <v>29.62</v>
      </c>
      <c r="O1757" s="21">
        <f t="shared" si="433"/>
        <v>14.81</v>
      </c>
      <c r="P1757" s="21">
        <f t="shared" si="434"/>
        <v>44.43</v>
      </c>
      <c r="Q1757" s="21">
        <f t="shared" si="435"/>
        <v>166.60999999999999</v>
      </c>
      <c r="S1757" s="21">
        <f t="shared" si="439"/>
        <v>211.04</v>
      </c>
      <c r="T1757" s="19">
        <v>20</v>
      </c>
      <c r="U1757" s="19">
        <f t="shared" si="436"/>
        <v>0</v>
      </c>
      <c r="V1757" s="22">
        <f t="shared" si="437"/>
        <v>0</v>
      </c>
      <c r="W1757" s="5">
        <f t="shared" si="440"/>
        <v>57</v>
      </c>
      <c r="X1757" s="21">
        <f t="shared" si="444"/>
        <v>3.7024561403508769</v>
      </c>
      <c r="Y1757" s="21">
        <f t="shared" si="441"/>
        <v>44.429473684210521</v>
      </c>
      <c r="Z1757" s="21">
        <f t="shared" si="442"/>
        <v>166.61052631578946</v>
      </c>
      <c r="AA1757" s="21">
        <f t="shared" si="443"/>
        <v>5.2631578947170965E-4</v>
      </c>
      <c r="AC1757" s="5">
        <v>44.429473684210521</v>
      </c>
      <c r="AD1757" s="5">
        <v>0</v>
      </c>
      <c r="AE1757" s="5">
        <f t="shared" si="438"/>
        <v>44.429473684210521</v>
      </c>
    </row>
    <row r="1758" spans="1:31" ht="12.75" customHeight="1" x14ac:dyDescent="0.35">
      <c r="A1758" s="17" t="s">
        <v>3880</v>
      </c>
      <c r="B1758" s="17" t="s">
        <v>3881</v>
      </c>
      <c r="C1758" s="17" t="s">
        <v>3882</v>
      </c>
      <c r="D1758" s="18">
        <v>38991</v>
      </c>
      <c r="E1758" s="17" t="s">
        <v>118</v>
      </c>
      <c r="F1758" s="19">
        <v>20</v>
      </c>
      <c r="G1758" s="17">
        <v>4</v>
      </c>
      <c r="H1758" s="17">
        <v>1</v>
      </c>
      <c r="I1758" s="20">
        <f t="shared" si="432"/>
        <v>49</v>
      </c>
      <c r="J1758" s="21">
        <v>3528.27</v>
      </c>
      <c r="K1758" s="18">
        <v>44804</v>
      </c>
      <c r="L1758" s="21">
        <v>2807.85</v>
      </c>
      <c r="M1758" s="21">
        <v>720.42</v>
      </c>
      <c r="N1758" s="21">
        <v>117.6</v>
      </c>
      <c r="O1758" s="21">
        <f t="shared" si="433"/>
        <v>58.8</v>
      </c>
      <c r="P1758" s="21">
        <f t="shared" si="434"/>
        <v>176.39999999999998</v>
      </c>
      <c r="Q1758" s="21">
        <f t="shared" si="435"/>
        <v>661.62</v>
      </c>
      <c r="S1758" s="21">
        <f t="shared" si="439"/>
        <v>838.02</v>
      </c>
      <c r="T1758" s="19">
        <v>20</v>
      </c>
      <c r="U1758" s="19">
        <f t="shared" si="436"/>
        <v>0</v>
      </c>
      <c r="V1758" s="22">
        <f t="shared" si="437"/>
        <v>0</v>
      </c>
      <c r="W1758" s="5">
        <f t="shared" si="440"/>
        <v>57</v>
      </c>
      <c r="X1758" s="21">
        <f t="shared" si="444"/>
        <v>14.702105263157895</v>
      </c>
      <c r="Y1758" s="21">
        <f t="shared" si="441"/>
        <v>176.42526315789473</v>
      </c>
      <c r="Z1758" s="21">
        <f t="shared" si="442"/>
        <v>661.59473684210525</v>
      </c>
      <c r="AA1758" s="21">
        <f t="shared" si="443"/>
        <v>-2.526315789475575E-2</v>
      </c>
      <c r="AC1758" s="5">
        <v>176.42526315789473</v>
      </c>
      <c r="AD1758" s="5">
        <v>0</v>
      </c>
      <c r="AE1758" s="5">
        <f t="shared" si="438"/>
        <v>176.42526315789473</v>
      </c>
    </row>
    <row r="1759" spans="1:31" ht="12.75" customHeight="1" x14ac:dyDescent="0.35">
      <c r="A1759" s="17" t="s">
        <v>3883</v>
      </c>
      <c r="B1759" s="17" t="s">
        <v>3884</v>
      </c>
      <c r="C1759" s="17" t="s">
        <v>3858</v>
      </c>
      <c r="D1759" s="18">
        <v>39022</v>
      </c>
      <c r="E1759" s="17" t="s">
        <v>118</v>
      </c>
      <c r="F1759" s="19">
        <v>20</v>
      </c>
      <c r="G1759" s="17">
        <v>4</v>
      </c>
      <c r="H1759" s="17">
        <v>2</v>
      </c>
      <c r="I1759" s="20">
        <f t="shared" si="432"/>
        <v>50</v>
      </c>
      <c r="J1759" s="21">
        <v>665.2</v>
      </c>
      <c r="K1759" s="18">
        <v>44804</v>
      </c>
      <c r="L1759" s="21">
        <v>526.61</v>
      </c>
      <c r="M1759" s="21">
        <v>138.59</v>
      </c>
      <c r="N1759" s="21">
        <v>22.17</v>
      </c>
      <c r="O1759" s="21">
        <f t="shared" si="433"/>
        <v>11.085000000000001</v>
      </c>
      <c r="P1759" s="21">
        <f t="shared" si="434"/>
        <v>33.255000000000003</v>
      </c>
      <c r="Q1759" s="21">
        <f t="shared" si="435"/>
        <v>127.505</v>
      </c>
      <c r="S1759" s="21">
        <f t="shared" si="439"/>
        <v>160.76</v>
      </c>
      <c r="T1759" s="19">
        <v>20</v>
      </c>
      <c r="U1759" s="19">
        <f t="shared" si="436"/>
        <v>0</v>
      </c>
      <c r="V1759" s="22">
        <f t="shared" si="437"/>
        <v>0</v>
      </c>
      <c r="W1759" s="5">
        <f t="shared" si="440"/>
        <v>58</v>
      </c>
      <c r="X1759" s="21">
        <f t="shared" si="444"/>
        <v>2.7717241379310344</v>
      </c>
      <c r="Y1759" s="21">
        <f t="shared" si="441"/>
        <v>33.260689655172413</v>
      </c>
      <c r="Z1759" s="21">
        <f t="shared" si="442"/>
        <v>127.49931034482758</v>
      </c>
      <c r="AA1759" s="21">
        <f t="shared" si="443"/>
        <v>-5.689655172417929E-3</v>
      </c>
      <c r="AC1759" s="5">
        <v>33.260689655172413</v>
      </c>
      <c r="AD1759" s="5">
        <v>0</v>
      </c>
      <c r="AE1759" s="5">
        <f t="shared" si="438"/>
        <v>33.260689655172413</v>
      </c>
    </row>
    <row r="1760" spans="1:31" ht="12.75" customHeight="1" x14ac:dyDescent="0.35">
      <c r="A1760" s="17" t="s">
        <v>3885</v>
      </c>
      <c r="B1760" s="17" t="s">
        <v>3886</v>
      </c>
      <c r="C1760" s="17" t="s">
        <v>2645</v>
      </c>
      <c r="D1760" s="18">
        <v>39052</v>
      </c>
      <c r="E1760" s="17" t="s">
        <v>118</v>
      </c>
      <c r="F1760" s="19">
        <v>20</v>
      </c>
      <c r="G1760" s="17">
        <v>4</v>
      </c>
      <c r="H1760" s="17">
        <v>3</v>
      </c>
      <c r="I1760" s="20">
        <f t="shared" si="432"/>
        <v>51</v>
      </c>
      <c r="J1760" s="21">
        <v>481.67</v>
      </c>
      <c r="K1760" s="18">
        <v>44804</v>
      </c>
      <c r="L1760" s="21">
        <v>379.27</v>
      </c>
      <c r="M1760" s="21">
        <v>102.4</v>
      </c>
      <c r="N1760" s="21">
        <v>16.05</v>
      </c>
      <c r="O1760" s="21">
        <f t="shared" si="433"/>
        <v>8.0250000000000004</v>
      </c>
      <c r="P1760" s="21">
        <f t="shared" si="434"/>
        <v>24.075000000000003</v>
      </c>
      <c r="Q1760" s="21">
        <f t="shared" si="435"/>
        <v>94.375</v>
      </c>
      <c r="S1760" s="21">
        <f t="shared" si="439"/>
        <v>118.45</v>
      </c>
      <c r="T1760" s="19">
        <v>20</v>
      </c>
      <c r="U1760" s="19">
        <f t="shared" si="436"/>
        <v>0</v>
      </c>
      <c r="V1760" s="22">
        <f t="shared" si="437"/>
        <v>0</v>
      </c>
      <c r="W1760" s="5">
        <f t="shared" si="440"/>
        <v>59</v>
      </c>
      <c r="X1760" s="21">
        <f t="shared" si="444"/>
        <v>2.0076271186440677</v>
      </c>
      <c r="Y1760" s="21">
        <f t="shared" si="441"/>
        <v>24.091525423728811</v>
      </c>
      <c r="Z1760" s="21">
        <f t="shared" si="442"/>
        <v>94.358474576271192</v>
      </c>
      <c r="AA1760" s="21">
        <f t="shared" si="443"/>
        <v>-1.6525423728808164E-2</v>
      </c>
      <c r="AC1760" s="5">
        <v>24.091525423728811</v>
      </c>
      <c r="AD1760" s="5">
        <v>0</v>
      </c>
      <c r="AE1760" s="5">
        <f t="shared" si="438"/>
        <v>24.091525423728811</v>
      </c>
    </row>
    <row r="1761" spans="1:31" ht="12.75" customHeight="1" x14ac:dyDescent="0.35">
      <c r="A1761" s="17" t="s">
        <v>3887</v>
      </c>
      <c r="B1761" s="17" t="s">
        <v>3888</v>
      </c>
      <c r="C1761" s="17" t="s">
        <v>2665</v>
      </c>
      <c r="D1761" s="18">
        <v>39052</v>
      </c>
      <c r="E1761" s="17" t="s">
        <v>118</v>
      </c>
      <c r="F1761" s="19">
        <v>20</v>
      </c>
      <c r="G1761" s="17">
        <v>4</v>
      </c>
      <c r="H1761" s="17">
        <v>3</v>
      </c>
      <c r="I1761" s="20">
        <f t="shared" si="432"/>
        <v>51</v>
      </c>
      <c r="J1761" s="21">
        <v>129.76</v>
      </c>
      <c r="K1761" s="18">
        <v>44804</v>
      </c>
      <c r="L1761" s="21">
        <v>102.21</v>
      </c>
      <c r="M1761" s="21">
        <v>27.55</v>
      </c>
      <c r="N1761" s="21">
        <v>4.32</v>
      </c>
      <c r="O1761" s="21">
        <f t="shared" si="433"/>
        <v>2.16</v>
      </c>
      <c r="P1761" s="21">
        <f t="shared" si="434"/>
        <v>6.48</v>
      </c>
      <c r="Q1761" s="21">
        <f t="shared" si="435"/>
        <v>25.39</v>
      </c>
      <c r="S1761" s="21">
        <f t="shared" si="439"/>
        <v>31.87</v>
      </c>
      <c r="T1761" s="19">
        <v>20</v>
      </c>
      <c r="U1761" s="19">
        <f t="shared" si="436"/>
        <v>0</v>
      </c>
      <c r="V1761" s="22">
        <f t="shared" si="437"/>
        <v>0</v>
      </c>
      <c r="W1761" s="5">
        <f t="shared" si="440"/>
        <v>59</v>
      </c>
      <c r="X1761" s="21">
        <f t="shared" si="444"/>
        <v>0.54016949152542371</v>
      </c>
      <c r="Y1761" s="21">
        <f t="shared" si="441"/>
        <v>6.4820338983050849</v>
      </c>
      <c r="Z1761" s="21">
        <f t="shared" si="442"/>
        <v>25.387966101694914</v>
      </c>
      <c r="AA1761" s="21">
        <f t="shared" si="443"/>
        <v>-2.033898305086268E-3</v>
      </c>
      <c r="AC1761" s="5">
        <v>6.4820338983050849</v>
      </c>
      <c r="AD1761" s="5">
        <v>0</v>
      </c>
      <c r="AE1761" s="5">
        <f t="shared" si="438"/>
        <v>6.4820338983050849</v>
      </c>
    </row>
    <row r="1762" spans="1:31" ht="12.75" customHeight="1" x14ac:dyDescent="0.35">
      <c r="A1762" s="17" t="s">
        <v>3889</v>
      </c>
      <c r="B1762" s="17" t="s">
        <v>3890</v>
      </c>
      <c r="C1762" s="17" t="s">
        <v>2731</v>
      </c>
      <c r="D1762" s="18">
        <v>39052</v>
      </c>
      <c r="E1762" s="17" t="s">
        <v>118</v>
      </c>
      <c r="F1762" s="19">
        <v>20</v>
      </c>
      <c r="G1762" s="17">
        <v>4</v>
      </c>
      <c r="H1762" s="17">
        <v>3</v>
      </c>
      <c r="I1762" s="20">
        <f t="shared" si="432"/>
        <v>51</v>
      </c>
      <c r="J1762" s="21">
        <v>821.34</v>
      </c>
      <c r="K1762" s="18">
        <v>44804</v>
      </c>
      <c r="L1762" s="21">
        <v>646.85</v>
      </c>
      <c r="M1762" s="21">
        <v>174.49</v>
      </c>
      <c r="N1762" s="21">
        <v>27.38</v>
      </c>
      <c r="O1762" s="21">
        <f t="shared" si="433"/>
        <v>13.69</v>
      </c>
      <c r="P1762" s="21">
        <f t="shared" si="434"/>
        <v>41.07</v>
      </c>
      <c r="Q1762" s="21">
        <f t="shared" si="435"/>
        <v>160.80000000000001</v>
      </c>
      <c r="S1762" s="21">
        <f t="shared" si="439"/>
        <v>201.87</v>
      </c>
      <c r="T1762" s="19">
        <v>20</v>
      </c>
      <c r="U1762" s="19">
        <f t="shared" si="436"/>
        <v>0</v>
      </c>
      <c r="V1762" s="22">
        <f t="shared" si="437"/>
        <v>0</v>
      </c>
      <c r="W1762" s="5">
        <f t="shared" si="440"/>
        <v>59</v>
      </c>
      <c r="X1762" s="21">
        <f t="shared" si="444"/>
        <v>3.4215254237288137</v>
      </c>
      <c r="Y1762" s="21">
        <f t="shared" si="441"/>
        <v>41.058305084745768</v>
      </c>
      <c r="Z1762" s="21">
        <f t="shared" si="442"/>
        <v>160.81169491525424</v>
      </c>
      <c r="AA1762" s="21">
        <f t="shared" si="443"/>
        <v>1.1694915254224725E-2</v>
      </c>
      <c r="AC1762" s="5">
        <v>41.058305084745768</v>
      </c>
      <c r="AD1762" s="5">
        <v>0</v>
      </c>
      <c r="AE1762" s="5">
        <f t="shared" si="438"/>
        <v>41.058305084745768</v>
      </c>
    </row>
    <row r="1763" spans="1:31" ht="12.75" customHeight="1" x14ac:dyDescent="0.35">
      <c r="A1763" s="17" t="s">
        <v>3891</v>
      </c>
      <c r="B1763" s="17" t="s">
        <v>3892</v>
      </c>
      <c r="C1763" s="17" t="s">
        <v>2795</v>
      </c>
      <c r="D1763" s="18">
        <v>39083</v>
      </c>
      <c r="E1763" s="17" t="s">
        <v>118</v>
      </c>
      <c r="F1763" s="19">
        <v>20</v>
      </c>
      <c r="G1763" s="17">
        <v>4</v>
      </c>
      <c r="H1763" s="17">
        <v>4</v>
      </c>
      <c r="I1763" s="20">
        <f t="shared" si="432"/>
        <v>52</v>
      </c>
      <c r="J1763" s="21">
        <v>3420.59</v>
      </c>
      <c r="K1763" s="18">
        <v>44804</v>
      </c>
      <c r="L1763" s="21">
        <v>2679.47</v>
      </c>
      <c r="M1763" s="21">
        <v>741.12</v>
      </c>
      <c r="N1763" s="21">
        <v>114.02</v>
      </c>
      <c r="O1763" s="21">
        <f t="shared" si="433"/>
        <v>57.01</v>
      </c>
      <c r="P1763" s="21">
        <f t="shared" si="434"/>
        <v>171.03</v>
      </c>
      <c r="Q1763" s="21">
        <f t="shared" si="435"/>
        <v>684.11</v>
      </c>
      <c r="S1763" s="21">
        <f t="shared" si="439"/>
        <v>855.14</v>
      </c>
      <c r="T1763" s="19">
        <v>20</v>
      </c>
      <c r="U1763" s="19">
        <f t="shared" si="436"/>
        <v>0</v>
      </c>
      <c r="V1763" s="22">
        <f t="shared" si="437"/>
        <v>0</v>
      </c>
      <c r="W1763" s="5">
        <f t="shared" si="440"/>
        <v>60</v>
      </c>
      <c r="X1763" s="21">
        <f t="shared" si="444"/>
        <v>14.252333333333333</v>
      </c>
      <c r="Y1763" s="21">
        <f t="shared" si="441"/>
        <v>171.02799999999999</v>
      </c>
      <c r="Z1763" s="21">
        <f t="shared" si="442"/>
        <v>684.11199999999997</v>
      </c>
      <c r="AA1763" s="21">
        <f t="shared" si="443"/>
        <v>1.9999999999527063E-3</v>
      </c>
      <c r="AC1763" s="5">
        <v>171.02799999999999</v>
      </c>
      <c r="AD1763" s="5">
        <v>0</v>
      </c>
      <c r="AE1763" s="5">
        <f t="shared" si="438"/>
        <v>171.02799999999999</v>
      </c>
    </row>
    <row r="1764" spans="1:31" ht="12.75" customHeight="1" x14ac:dyDescent="0.35">
      <c r="A1764" s="17" t="s">
        <v>3893</v>
      </c>
      <c r="B1764" s="17" t="s">
        <v>3894</v>
      </c>
      <c r="C1764" s="17" t="s">
        <v>2645</v>
      </c>
      <c r="D1764" s="18">
        <v>39083</v>
      </c>
      <c r="E1764" s="17" t="s">
        <v>118</v>
      </c>
      <c r="F1764" s="19">
        <v>20</v>
      </c>
      <c r="G1764" s="17">
        <v>4</v>
      </c>
      <c r="H1764" s="17">
        <v>4</v>
      </c>
      <c r="I1764" s="20">
        <f t="shared" si="432"/>
        <v>52</v>
      </c>
      <c r="J1764" s="21">
        <v>374.45</v>
      </c>
      <c r="K1764" s="18">
        <v>44804</v>
      </c>
      <c r="L1764" s="21">
        <v>293.27999999999997</v>
      </c>
      <c r="M1764" s="21">
        <v>81.17</v>
      </c>
      <c r="N1764" s="21">
        <v>12.48</v>
      </c>
      <c r="O1764" s="21">
        <f t="shared" si="433"/>
        <v>6.24</v>
      </c>
      <c r="P1764" s="21">
        <f t="shared" si="434"/>
        <v>18.72</v>
      </c>
      <c r="Q1764" s="21">
        <f t="shared" si="435"/>
        <v>74.930000000000007</v>
      </c>
      <c r="S1764" s="21">
        <f t="shared" si="439"/>
        <v>93.65</v>
      </c>
      <c r="T1764" s="19">
        <v>20</v>
      </c>
      <c r="U1764" s="19">
        <f t="shared" si="436"/>
        <v>0</v>
      </c>
      <c r="V1764" s="22">
        <f t="shared" si="437"/>
        <v>0</v>
      </c>
      <c r="W1764" s="5">
        <f t="shared" si="440"/>
        <v>60</v>
      </c>
      <c r="X1764" s="21">
        <f t="shared" si="444"/>
        <v>1.5608333333333335</v>
      </c>
      <c r="Y1764" s="21">
        <f t="shared" si="441"/>
        <v>18.730000000000004</v>
      </c>
      <c r="Z1764" s="21">
        <f t="shared" si="442"/>
        <v>74.92</v>
      </c>
      <c r="AA1764" s="21">
        <f t="shared" si="443"/>
        <v>-1.0000000000005116E-2</v>
      </c>
      <c r="AC1764" s="5">
        <v>18.730000000000004</v>
      </c>
      <c r="AD1764" s="5">
        <v>0</v>
      </c>
      <c r="AE1764" s="5">
        <f t="shared" si="438"/>
        <v>18.730000000000004</v>
      </c>
    </row>
    <row r="1765" spans="1:31" ht="12.75" customHeight="1" x14ac:dyDescent="0.35">
      <c r="A1765" s="17" t="s">
        <v>3895</v>
      </c>
      <c r="B1765" s="17" t="s">
        <v>3896</v>
      </c>
      <c r="C1765" s="17" t="s">
        <v>2731</v>
      </c>
      <c r="D1765" s="18">
        <v>39083</v>
      </c>
      <c r="E1765" s="17" t="s">
        <v>118</v>
      </c>
      <c r="F1765" s="19">
        <v>20</v>
      </c>
      <c r="G1765" s="17">
        <v>4</v>
      </c>
      <c r="H1765" s="17">
        <v>4</v>
      </c>
      <c r="I1765" s="20">
        <f t="shared" si="432"/>
        <v>52</v>
      </c>
      <c r="J1765" s="21">
        <v>777.29</v>
      </c>
      <c r="K1765" s="18">
        <v>44804</v>
      </c>
      <c r="L1765" s="21">
        <v>608.97</v>
      </c>
      <c r="M1765" s="21">
        <v>168.32</v>
      </c>
      <c r="N1765" s="21">
        <v>25.91</v>
      </c>
      <c r="O1765" s="21">
        <f t="shared" si="433"/>
        <v>12.955</v>
      </c>
      <c r="P1765" s="21">
        <f t="shared" si="434"/>
        <v>38.865000000000002</v>
      </c>
      <c r="Q1765" s="21">
        <f t="shared" si="435"/>
        <v>155.36499999999998</v>
      </c>
      <c r="S1765" s="21">
        <f t="shared" si="439"/>
        <v>194.23</v>
      </c>
      <c r="T1765" s="19">
        <v>20</v>
      </c>
      <c r="U1765" s="19">
        <f t="shared" si="436"/>
        <v>0</v>
      </c>
      <c r="V1765" s="22">
        <f t="shared" si="437"/>
        <v>0</v>
      </c>
      <c r="W1765" s="5">
        <f t="shared" si="440"/>
        <v>60</v>
      </c>
      <c r="X1765" s="21">
        <f t="shared" si="444"/>
        <v>3.2371666666666665</v>
      </c>
      <c r="Y1765" s="21">
        <f t="shared" si="441"/>
        <v>38.845999999999997</v>
      </c>
      <c r="Z1765" s="21">
        <f t="shared" si="442"/>
        <v>155.38399999999999</v>
      </c>
      <c r="AA1765" s="21">
        <f t="shared" si="443"/>
        <v>1.9000000000005457E-2</v>
      </c>
      <c r="AC1765" s="5">
        <v>38.845999999999997</v>
      </c>
      <c r="AD1765" s="5">
        <v>0</v>
      </c>
      <c r="AE1765" s="5">
        <f t="shared" si="438"/>
        <v>38.845999999999997</v>
      </c>
    </row>
    <row r="1766" spans="1:31" ht="12.75" customHeight="1" x14ac:dyDescent="0.35">
      <c r="A1766" s="17" t="s">
        <v>3897</v>
      </c>
      <c r="B1766" s="17" t="s">
        <v>3898</v>
      </c>
      <c r="C1766" s="17" t="s">
        <v>2645</v>
      </c>
      <c r="D1766" s="18">
        <v>39114</v>
      </c>
      <c r="E1766" s="17" t="s">
        <v>118</v>
      </c>
      <c r="F1766" s="19">
        <v>20</v>
      </c>
      <c r="G1766" s="17">
        <v>4</v>
      </c>
      <c r="H1766" s="17">
        <v>5</v>
      </c>
      <c r="I1766" s="20">
        <f t="shared" si="432"/>
        <v>53</v>
      </c>
      <c r="J1766" s="21">
        <v>457.53</v>
      </c>
      <c r="K1766" s="18">
        <v>44804</v>
      </c>
      <c r="L1766" s="21">
        <v>356.55</v>
      </c>
      <c r="M1766" s="21">
        <v>100.98</v>
      </c>
      <c r="N1766" s="21">
        <v>15.25</v>
      </c>
      <c r="O1766" s="21">
        <f t="shared" si="433"/>
        <v>7.625</v>
      </c>
      <c r="P1766" s="21">
        <f t="shared" si="434"/>
        <v>22.875</v>
      </c>
      <c r="Q1766" s="21">
        <f t="shared" si="435"/>
        <v>93.355000000000004</v>
      </c>
      <c r="S1766" s="21">
        <f t="shared" si="439"/>
        <v>116.23</v>
      </c>
      <c r="T1766" s="19">
        <v>20</v>
      </c>
      <c r="U1766" s="19">
        <f t="shared" si="436"/>
        <v>0</v>
      </c>
      <c r="V1766" s="22">
        <f t="shared" si="437"/>
        <v>0</v>
      </c>
      <c r="W1766" s="5">
        <f t="shared" si="440"/>
        <v>61</v>
      </c>
      <c r="X1766" s="21">
        <f t="shared" si="444"/>
        <v>1.9054098360655738</v>
      </c>
      <c r="Y1766" s="21">
        <f t="shared" si="441"/>
        <v>22.864918032786886</v>
      </c>
      <c r="Z1766" s="21">
        <f t="shared" si="442"/>
        <v>93.365081967213115</v>
      </c>
      <c r="AA1766" s="21">
        <f t="shared" si="443"/>
        <v>1.0081967213110943E-2</v>
      </c>
      <c r="AC1766" s="5">
        <v>22.864918032786886</v>
      </c>
      <c r="AD1766" s="5">
        <v>0</v>
      </c>
      <c r="AE1766" s="5">
        <f t="shared" si="438"/>
        <v>22.864918032786886</v>
      </c>
    </row>
    <row r="1767" spans="1:31" ht="12.75" customHeight="1" x14ac:dyDescent="0.35">
      <c r="A1767" s="17" t="s">
        <v>3899</v>
      </c>
      <c r="B1767" s="17" t="s">
        <v>3900</v>
      </c>
      <c r="C1767" s="17" t="s">
        <v>2665</v>
      </c>
      <c r="D1767" s="18">
        <v>39114</v>
      </c>
      <c r="E1767" s="17" t="s">
        <v>118</v>
      </c>
      <c r="F1767" s="19">
        <v>20</v>
      </c>
      <c r="G1767" s="17">
        <v>4</v>
      </c>
      <c r="H1767" s="17">
        <v>5</v>
      </c>
      <c r="I1767" s="20">
        <f t="shared" si="432"/>
        <v>53</v>
      </c>
      <c r="J1767" s="21">
        <v>126.61</v>
      </c>
      <c r="K1767" s="18">
        <v>44804</v>
      </c>
      <c r="L1767" s="21">
        <v>98.65</v>
      </c>
      <c r="M1767" s="21">
        <v>27.96</v>
      </c>
      <c r="N1767" s="21">
        <v>4.22</v>
      </c>
      <c r="O1767" s="21">
        <f t="shared" si="433"/>
        <v>2.11</v>
      </c>
      <c r="P1767" s="21">
        <f t="shared" si="434"/>
        <v>6.33</v>
      </c>
      <c r="Q1767" s="21">
        <f t="shared" si="435"/>
        <v>25.85</v>
      </c>
      <c r="S1767" s="21">
        <f t="shared" si="439"/>
        <v>32.18</v>
      </c>
      <c r="T1767" s="19">
        <v>20</v>
      </c>
      <c r="U1767" s="19">
        <f t="shared" si="436"/>
        <v>0</v>
      </c>
      <c r="V1767" s="22">
        <f t="shared" si="437"/>
        <v>0</v>
      </c>
      <c r="W1767" s="5">
        <f t="shared" si="440"/>
        <v>61</v>
      </c>
      <c r="X1767" s="21">
        <f t="shared" si="444"/>
        <v>0.52754098360655732</v>
      </c>
      <c r="Y1767" s="21">
        <f t="shared" si="441"/>
        <v>6.3304918032786883</v>
      </c>
      <c r="Z1767" s="21">
        <f t="shared" si="442"/>
        <v>25.84950819672131</v>
      </c>
      <c r="AA1767" s="21">
        <f t="shared" si="443"/>
        <v>-4.9180327869180473E-4</v>
      </c>
      <c r="AC1767" s="5">
        <v>6.3304918032786883</v>
      </c>
      <c r="AD1767" s="5">
        <v>0</v>
      </c>
      <c r="AE1767" s="5">
        <f t="shared" si="438"/>
        <v>6.3304918032786883</v>
      </c>
    </row>
    <row r="1768" spans="1:31" ht="12.75" customHeight="1" x14ac:dyDescent="0.35">
      <c r="A1768" s="17" t="s">
        <v>3901</v>
      </c>
      <c r="B1768" s="17" t="s">
        <v>3902</v>
      </c>
      <c r="C1768" s="17" t="s">
        <v>2645</v>
      </c>
      <c r="D1768" s="18">
        <v>39142</v>
      </c>
      <c r="E1768" s="17" t="s">
        <v>118</v>
      </c>
      <c r="F1768" s="19">
        <v>20</v>
      </c>
      <c r="G1768" s="17">
        <v>4</v>
      </c>
      <c r="H1768" s="17">
        <v>6</v>
      </c>
      <c r="I1768" s="20">
        <f t="shared" si="432"/>
        <v>54</v>
      </c>
      <c r="J1768" s="21">
        <v>251.32</v>
      </c>
      <c r="K1768" s="18">
        <v>44804</v>
      </c>
      <c r="L1768" s="21">
        <v>194.84</v>
      </c>
      <c r="M1768" s="21">
        <v>56.48</v>
      </c>
      <c r="N1768" s="21">
        <v>8.3800000000000008</v>
      </c>
      <c r="O1768" s="21">
        <f t="shared" si="433"/>
        <v>4.1900000000000004</v>
      </c>
      <c r="P1768" s="21">
        <f t="shared" si="434"/>
        <v>12.57</v>
      </c>
      <c r="Q1768" s="21">
        <f t="shared" si="435"/>
        <v>52.29</v>
      </c>
      <c r="S1768" s="21">
        <f t="shared" si="439"/>
        <v>64.86</v>
      </c>
      <c r="T1768" s="19">
        <v>20</v>
      </c>
      <c r="U1768" s="19">
        <f t="shared" si="436"/>
        <v>0</v>
      </c>
      <c r="V1768" s="22">
        <f t="shared" si="437"/>
        <v>0</v>
      </c>
      <c r="W1768" s="5">
        <f t="shared" si="440"/>
        <v>62</v>
      </c>
      <c r="X1768" s="21">
        <f t="shared" si="444"/>
        <v>1.0461290322580645</v>
      </c>
      <c r="Y1768" s="21">
        <f t="shared" si="441"/>
        <v>12.553548387096775</v>
      </c>
      <c r="Z1768" s="21">
        <f t="shared" si="442"/>
        <v>52.306451612903224</v>
      </c>
      <c r="AA1768" s="21">
        <f t="shared" si="443"/>
        <v>1.6451612903225055E-2</v>
      </c>
      <c r="AC1768" s="5">
        <v>12.553548387096775</v>
      </c>
      <c r="AD1768" s="5">
        <v>0</v>
      </c>
      <c r="AE1768" s="5">
        <f t="shared" si="438"/>
        <v>12.553548387096775</v>
      </c>
    </row>
    <row r="1769" spans="1:31" ht="12.75" customHeight="1" x14ac:dyDescent="0.35">
      <c r="A1769" s="17" t="s">
        <v>3903</v>
      </c>
      <c r="B1769" s="17" t="s">
        <v>3904</v>
      </c>
      <c r="C1769" s="17" t="s">
        <v>2645</v>
      </c>
      <c r="D1769" s="18">
        <v>39173</v>
      </c>
      <c r="E1769" s="17" t="s">
        <v>118</v>
      </c>
      <c r="F1769" s="19">
        <v>20</v>
      </c>
      <c r="G1769" s="17">
        <v>4</v>
      </c>
      <c r="H1769" s="17">
        <v>7</v>
      </c>
      <c r="I1769" s="20">
        <f t="shared" si="432"/>
        <v>55</v>
      </c>
      <c r="J1769" s="21">
        <v>538.05999999999995</v>
      </c>
      <c r="K1769" s="18">
        <v>44804</v>
      </c>
      <c r="L1769" s="21">
        <v>414.65</v>
      </c>
      <c r="M1769" s="21">
        <v>123.41</v>
      </c>
      <c r="N1769" s="21">
        <v>17.93</v>
      </c>
      <c r="O1769" s="21">
        <f t="shared" si="433"/>
        <v>8.9649999999999999</v>
      </c>
      <c r="P1769" s="21">
        <f t="shared" si="434"/>
        <v>26.895</v>
      </c>
      <c r="Q1769" s="21">
        <f t="shared" si="435"/>
        <v>114.44499999999999</v>
      </c>
      <c r="S1769" s="21">
        <f t="shared" si="439"/>
        <v>141.34</v>
      </c>
      <c r="T1769" s="19">
        <v>20</v>
      </c>
      <c r="U1769" s="19">
        <f t="shared" si="436"/>
        <v>0</v>
      </c>
      <c r="V1769" s="22">
        <f t="shared" si="437"/>
        <v>0</v>
      </c>
      <c r="W1769" s="5">
        <f t="shared" si="440"/>
        <v>63</v>
      </c>
      <c r="X1769" s="21">
        <f t="shared" si="444"/>
        <v>2.2434920634920634</v>
      </c>
      <c r="Y1769" s="21">
        <f t="shared" si="441"/>
        <v>26.921904761904763</v>
      </c>
      <c r="Z1769" s="21">
        <f t="shared" si="442"/>
        <v>114.41809523809525</v>
      </c>
      <c r="AA1769" s="21">
        <f t="shared" si="443"/>
        <v>-2.6904761904745556E-2</v>
      </c>
      <c r="AC1769" s="5">
        <v>26.921904761904763</v>
      </c>
      <c r="AD1769" s="5">
        <v>0</v>
      </c>
      <c r="AE1769" s="5">
        <f t="shared" si="438"/>
        <v>26.921904761904763</v>
      </c>
    </row>
    <row r="1770" spans="1:31" ht="12.75" customHeight="1" x14ac:dyDescent="0.35">
      <c r="A1770" s="17" t="s">
        <v>3905</v>
      </c>
      <c r="B1770" s="17" t="s">
        <v>3906</v>
      </c>
      <c r="C1770" s="17" t="s">
        <v>3907</v>
      </c>
      <c r="D1770" s="18">
        <v>39173</v>
      </c>
      <c r="E1770" s="17" t="s">
        <v>118</v>
      </c>
      <c r="F1770" s="19">
        <v>20</v>
      </c>
      <c r="G1770" s="17">
        <v>4</v>
      </c>
      <c r="H1770" s="17">
        <v>7</v>
      </c>
      <c r="I1770" s="20">
        <f t="shared" si="432"/>
        <v>55</v>
      </c>
      <c r="J1770" s="21">
        <v>7.86</v>
      </c>
      <c r="K1770" s="18">
        <v>44804</v>
      </c>
      <c r="L1770" s="21">
        <v>6.02</v>
      </c>
      <c r="M1770" s="21">
        <v>1.84</v>
      </c>
      <c r="N1770" s="21">
        <v>0.26</v>
      </c>
      <c r="O1770" s="21">
        <f t="shared" si="433"/>
        <v>0.13</v>
      </c>
      <c r="P1770" s="21">
        <f t="shared" si="434"/>
        <v>0.39</v>
      </c>
      <c r="Q1770" s="21">
        <f t="shared" si="435"/>
        <v>1.71</v>
      </c>
      <c r="S1770" s="21">
        <f t="shared" si="439"/>
        <v>2.1</v>
      </c>
      <c r="T1770" s="19">
        <v>20</v>
      </c>
      <c r="U1770" s="19">
        <f t="shared" si="436"/>
        <v>0</v>
      </c>
      <c r="V1770" s="22">
        <f t="shared" si="437"/>
        <v>0</v>
      </c>
      <c r="W1770" s="5">
        <f t="shared" si="440"/>
        <v>63</v>
      </c>
      <c r="X1770" s="21">
        <f t="shared" si="444"/>
        <v>3.3333333333333333E-2</v>
      </c>
      <c r="Y1770" s="21">
        <f t="shared" si="441"/>
        <v>0.4</v>
      </c>
      <c r="Z1770" s="21">
        <f t="shared" si="442"/>
        <v>1.7000000000000002</v>
      </c>
      <c r="AA1770" s="21">
        <f t="shared" si="443"/>
        <v>-9.9999999999997868E-3</v>
      </c>
      <c r="AC1770" s="5">
        <v>0.4</v>
      </c>
      <c r="AD1770" s="5">
        <v>0</v>
      </c>
      <c r="AE1770" s="5">
        <f t="shared" si="438"/>
        <v>0.4</v>
      </c>
    </row>
    <row r="1771" spans="1:31" ht="12.75" customHeight="1" x14ac:dyDescent="0.35">
      <c r="A1771" s="17" t="s">
        <v>3908</v>
      </c>
      <c r="B1771" s="17" t="s">
        <v>3909</v>
      </c>
      <c r="C1771" s="17" t="s">
        <v>2645</v>
      </c>
      <c r="D1771" s="18">
        <v>39203</v>
      </c>
      <c r="E1771" s="17" t="s">
        <v>118</v>
      </c>
      <c r="F1771" s="19">
        <v>20</v>
      </c>
      <c r="G1771" s="17">
        <v>4</v>
      </c>
      <c r="H1771" s="17">
        <v>8</v>
      </c>
      <c r="I1771" s="20">
        <f t="shared" si="432"/>
        <v>56</v>
      </c>
      <c r="J1771" s="21">
        <v>358.01</v>
      </c>
      <c r="K1771" s="18">
        <v>44804</v>
      </c>
      <c r="L1771" s="21">
        <v>274.45999999999998</v>
      </c>
      <c r="M1771" s="21">
        <v>83.55</v>
      </c>
      <c r="N1771" s="21">
        <v>11.93</v>
      </c>
      <c r="O1771" s="21">
        <f t="shared" si="433"/>
        <v>5.9649999999999999</v>
      </c>
      <c r="P1771" s="21">
        <f t="shared" si="434"/>
        <v>17.895</v>
      </c>
      <c r="Q1771" s="21">
        <f t="shared" si="435"/>
        <v>77.584999999999994</v>
      </c>
      <c r="S1771" s="21">
        <f t="shared" si="439"/>
        <v>95.47999999999999</v>
      </c>
      <c r="T1771" s="19">
        <v>20</v>
      </c>
      <c r="U1771" s="19">
        <f t="shared" si="436"/>
        <v>0</v>
      </c>
      <c r="V1771" s="22">
        <f t="shared" si="437"/>
        <v>0</v>
      </c>
      <c r="W1771" s="5">
        <f t="shared" si="440"/>
        <v>64</v>
      </c>
      <c r="X1771" s="21">
        <f t="shared" si="444"/>
        <v>1.4918749999999998</v>
      </c>
      <c r="Y1771" s="21">
        <f t="shared" si="441"/>
        <v>17.902499999999996</v>
      </c>
      <c r="Z1771" s="21">
        <f t="shared" si="442"/>
        <v>77.577499999999986</v>
      </c>
      <c r="AA1771" s="21">
        <f t="shared" si="443"/>
        <v>-7.5000000000073896E-3</v>
      </c>
      <c r="AC1771" s="5">
        <v>17.902499999999996</v>
      </c>
      <c r="AD1771" s="5">
        <v>0</v>
      </c>
      <c r="AE1771" s="5">
        <f t="shared" si="438"/>
        <v>17.902499999999996</v>
      </c>
    </row>
    <row r="1772" spans="1:31" ht="12.75" customHeight="1" x14ac:dyDescent="0.35">
      <c r="A1772" s="17" t="s">
        <v>3910</v>
      </c>
      <c r="B1772" s="17" t="s">
        <v>3911</v>
      </c>
      <c r="C1772" s="17" t="s">
        <v>2645</v>
      </c>
      <c r="D1772" s="18">
        <v>39234</v>
      </c>
      <c r="E1772" s="17" t="s">
        <v>118</v>
      </c>
      <c r="F1772" s="19">
        <v>20</v>
      </c>
      <c r="G1772" s="17">
        <v>4</v>
      </c>
      <c r="H1772" s="17">
        <v>9</v>
      </c>
      <c r="I1772" s="20">
        <f t="shared" si="432"/>
        <v>57</v>
      </c>
      <c r="J1772" s="21">
        <v>969.45</v>
      </c>
      <c r="K1772" s="18">
        <v>44804</v>
      </c>
      <c r="L1772" s="21">
        <v>739.18</v>
      </c>
      <c r="M1772" s="21">
        <v>230.27</v>
      </c>
      <c r="N1772" s="21">
        <v>32.31</v>
      </c>
      <c r="O1772" s="21">
        <f t="shared" si="433"/>
        <v>16.155000000000001</v>
      </c>
      <c r="P1772" s="21">
        <f t="shared" si="434"/>
        <v>48.465000000000003</v>
      </c>
      <c r="Q1772" s="21">
        <f t="shared" si="435"/>
        <v>214.11500000000001</v>
      </c>
      <c r="S1772" s="21">
        <f t="shared" si="439"/>
        <v>262.58000000000004</v>
      </c>
      <c r="T1772" s="19">
        <v>20</v>
      </c>
      <c r="U1772" s="19">
        <f t="shared" si="436"/>
        <v>0</v>
      </c>
      <c r="V1772" s="22">
        <f t="shared" si="437"/>
        <v>0</v>
      </c>
      <c r="W1772" s="5">
        <f t="shared" si="440"/>
        <v>65</v>
      </c>
      <c r="X1772" s="21">
        <f t="shared" si="444"/>
        <v>4.0396923076923086</v>
      </c>
      <c r="Y1772" s="21">
        <f t="shared" si="441"/>
        <v>48.476307692307699</v>
      </c>
      <c r="Z1772" s="21">
        <f t="shared" si="442"/>
        <v>214.10369230769234</v>
      </c>
      <c r="AA1772" s="21">
        <f t="shared" si="443"/>
        <v>-1.1307692307667594E-2</v>
      </c>
      <c r="AC1772" s="5">
        <v>48.476307692307699</v>
      </c>
      <c r="AD1772" s="5">
        <v>0</v>
      </c>
      <c r="AE1772" s="5">
        <f t="shared" si="438"/>
        <v>48.476307692307699</v>
      </c>
    </row>
    <row r="1773" spans="1:31" ht="12.75" customHeight="1" x14ac:dyDescent="0.35">
      <c r="A1773" s="17" t="s">
        <v>3912</v>
      </c>
      <c r="B1773" s="17" t="s">
        <v>3913</v>
      </c>
      <c r="C1773" s="17" t="s">
        <v>2645</v>
      </c>
      <c r="D1773" s="18">
        <v>39264</v>
      </c>
      <c r="E1773" s="17" t="s">
        <v>118</v>
      </c>
      <c r="F1773" s="19">
        <v>20</v>
      </c>
      <c r="G1773" s="17">
        <v>4</v>
      </c>
      <c r="H1773" s="17">
        <v>10</v>
      </c>
      <c r="I1773" s="20">
        <f t="shared" si="432"/>
        <v>58</v>
      </c>
      <c r="J1773" s="21">
        <v>144.79</v>
      </c>
      <c r="K1773" s="18">
        <v>44804</v>
      </c>
      <c r="L1773" s="21">
        <v>109.8</v>
      </c>
      <c r="M1773" s="21">
        <v>34.99</v>
      </c>
      <c r="N1773" s="21">
        <v>4.82</v>
      </c>
      <c r="O1773" s="21">
        <f t="shared" si="433"/>
        <v>2.41</v>
      </c>
      <c r="P1773" s="21">
        <f t="shared" si="434"/>
        <v>7.23</v>
      </c>
      <c r="Q1773" s="21">
        <f t="shared" si="435"/>
        <v>32.58</v>
      </c>
      <c r="S1773" s="21">
        <f t="shared" si="439"/>
        <v>39.81</v>
      </c>
      <c r="T1773" s="19">
        <v>20</v>
      </c>
      <c r="U1773" s="19">
        <f t="shared" si="436"/>
        <v>0</v>
      </c>
      <c r="V1773" s="22">
        <f t="shared" si="437"/>
        <v>0</v>
      </c>
      <c r="W1773" s="5">
        <f t="shared" si="440"/>
        <v>66</v>
      </c>
      <c r="X1773" s="21">
        <f t="shared" si="444"/>
        <v>0.60318181818181826</v>
      </c>
      <c r="Y1773" s="21">
        <f t="shared" si="441"/>
        <v>7.2381818181818192</v>
      </c>
      <c r="Z1773" s="21">
        <f t="shared" si="442"/>
        <v>32.57181818181818</v>
      </c>
      <c r="AA1773" s="21">
        <f t="shared" si="443"/>
        <v>-8.1818181818178459E-3</v>
      </c>
      <c r="AC1773" s="5">
        <v>7.2381818181818192</v>
      </c>
      <c r="AD1773" s="5">
        <v>0</v>
      </c>
      <c r="AE1773" s="5">
        <f t="shared" si="438"/>
        <v>7.2381818181818192</v>
      </c>
    </row>
    <row r="1774" spans="1:31" ht="12.75" customHeight="1" x14ac:dyDescent="0.35">
      <c r="A1774" s="17" t="s">
        <v>3914</v>
      </c>
      <c r="B1774" s="17" t="s">
        <v>3915</v>
      </c>
      <c r="C1774" s="17" t="s">
        <v>2645</v>
      </c>
      <c r="D1774" s="18">
        <v>39295</v>
      </c>
      <c r="E1774" s="17" t="s">
        <v>118</v>
      </c>
      <c r="F1774" s="19">
        <v>20</v>
      </c>
      <c r="G1774" s="17">
        <v>4</v>
      </c>
      <c r="H1774" s="17">
        <v>11</v>
      </c>
      <c r="I1774" s="20">
        <f t="shared" si="432"/>
        <v>59</v>
      </c>
      <c r="J1774" s="21">
        <v>863.75</v>
      </c>
      <c r="K1774" s="18">
        <v>44804</v>
      </c>
      <c r="L1774" s="21">
        <v>651.46</v>
      </c>
      <c r="M1774" s="21">
        <v>212.29</v>
      </c>
      <c r="N1774" s="21">
        <v>28.79</v>
      </c>
      <c r="O1774" s="21">
        <f t="shared" si="433"/>
        <v>14.395</v>
      </c>
      <c r="P1774" s="21">
        <f t="shared" si="434"/>
        <v>43.185000000000002</v>
      </c>
      <c r="Q1774" s="21">
        <f t="shared" si="435"/>
        <v>197.89499999999998</v>
      </c>
      <c r="S1774" s="21">
        <f t="shared" si="439"/>
        <v>241.07999999999998</v>
      </c>
      <c r="T1774" s="19">
        <v>20</v>
      </c>
      <c r="U1774" s="19">
        <f t="shared" si="436"/>
        <v>0</v>
      </c>
      <c r="V1774" s="22">
        <f t="shared" si="437"/>
        <v>0</v>
      </c>
      <c r="W1774" s="5">
        <f t="shared" si="440"/>
        <v>67</v>
      </c>
      <c r="X1774" s="21">
        <f t="shared" si="444"/>
        <v>3.5982089552238805</v>
      </c>
      <c r="Y1774" s="21">
        <f t="shared" si="441"/>
        <v>43.178507462686568</v>
      </c>
      <c r="Z1774" s="21">
        <f t="shared" si="442"/>
        <v>197.9014925373134</v>
      </c>
      <c r="AA1774" s="21">
        <f t="shared" si="443"/>
        <v>6.4925373134201436E-3</v>
      </c>
      <c r="AC1774" s="5">
        <v>43.178507462686568</v>
      </c>
      <c r="AD1774" s="5">
        <v>0</v>
      </c>
      <c r="AE1774" s="5">
        <f t="shared" si="438"/>
        <v>43.178507462686568</v>
      </c>
    </row>
    <row r="1775" spans="1:31" ht="12.75" customHeight="1" x14ac:dyDescent="0.35">
      <c r="A1775" s="17" t="s">
        <v>3916</v>
      </c>
      <c r="B1775" s="17" t="s">
        <v>3917</v>
      </c>
      <c r="C1775" s="17" t="s">
        <v>3918</v>
      </c>
      <c r="D1775" s="18">
        <v>39264</v>
      </c>
      <c r="E1775" s="17" t="s">
        <v>118</v>
      </c>
      <c r="F1775" s="19">
        <v>20</v>
      </c>
      <c r="G1775" s="17">
        <v>4</v>
      </c>
      <c r="H1775" s="17">
        <v>10</v>
      </c>
      <c r="I1775" s="20">
        <f t="shared" si="432"/>
        <v>58</v>
      </c>
      <c r="J1775" s="21">
        <v>3907.8</v>
      </c>
      <c r="K1775" s="18">
        <v>44804</v>
      </c>
      <c r="L1775" s="21">
        <v>2963.42</v>
      </c>
      <c r="M1775" s="21">
        <v>944.38</v>
      </c>
      <c r="N1775" s="21">
        <v>130.26</v>
      </c>
      <c r="O1775" s="21">
        <f t="shared" si="433"/>
        <v>65.13</v>
      </c>
      <c r="P1775" s="21">
        <f t="shared" si="434"/>
        <v>195.39</v>
      </c>
      <c r="Q1775" s="21">
        <f t="shared" si="435"/>
        <v>879.25</v>
      </c>
      <c r="S1775" s="21">
        <f t="shared" si="439"/>
        <v>1074.6399999999999</v>
      </c>
      <c r="T1775" s="19">
        <v>20</v>
      </c>
      <c r="U1775" s="19">
        <f t="shared" si="436"/>
        <v>0</v>
      </c>
      <c r="V1775" s="22">
        <f t="shared" si="437"/>
        <v>0</v>
      </c>
      <c r="W1775" s="5">
        <f t="shared" si="440"/>
        <v>66</v>
      </c>
      <c r="X1775" s="21">
        <f t="shared" si="444"/>
        <v>16.282424242424241</v>
      </c>
      <c r="Y1775" s="21">
        <f t="shared" si="441"/>
        <v>195.3890909090909</v>
      </c>
      <c r="Z1775" s="21">
        <f t="shared" si="442"/>
        <v>879.25090909090898</v>
      </c>
      <c r="AA1775" s="21">
        <f t="shared" si="443"/>
        <v>9.0909090897639544E-4</v>
      </c>
      <c r="AC1775" s="5">
        <v>195.3890909090909</v>
      </c>
      <c r="AD1775" s="5">
        <v>0</v>
      </c>
      <c r="AE1775" s="5">
        <f t="shared" si="438"/>
        <v>195.3890909090909</v>
      </c>
    </row>
    <row r="1776" spans="1:31" ht="12.75" customHeight="1" x14ac:dyDescent="0.35">
      <c r="A1776" s="17" t="s">
        <v>3919</v>
      </c>
      <c r="B1776" s="17" t="s">
        <v>3920</v>
      </c>
      <c r="C1776" s="17" t="s">
        <v>2645</v>
      </c>
      <c r="D1776" s="18">
        <v>39326</v>
      </c>
      <c r="E1776" s="17" t="s">
        <v>118</v>
      </c>
      <c r="F1776" s="19">
        <v>20</v>
      </c>
      <c r="G1776" s="17">
        <v>5</v>
      </c>
      <c r="H1776" s="17">
        <v>0</v>
      </c>
      <c r="I1776" s="20">
        <f t="shared" si="432"/>
        <v>60</v>
      </c>
      <c r="J1776" s="21">
        <v>251.78</v>
      </c>
      <c r="K1776" s="18">
        <v>44804</v>
      </c>
      <c r="L1776" s="21">
        <v>188.86</v>
      </c>
      <c r="M1776" s="21">
        <v>62.92</v>
      </c>
      <c r="N1776" s="21">
        <v>8.39</v>
      </c>
      <c r="O1776" s="21">
        <f t="shared" si="433"/>
        <v>4.1950000000000003</v>
      </c>
      <c r="P1776" s="21">
        <f t="shared" si="434"/>
        <v>12.585000000000001</v>
      </c>
      <c r="Q1776" s="21">
        <f t="shared" si="435"/>
        <v>58.725000000000001</v>
      </c>
      <c r="S1776" s="21">
        <f t="shared" si="439"/>
        <v>71.31</v>
      </c>
      <c r="T1776" s="19">
        <v>20</v>
      </c>
      <c r="U1776" s="19">
        <f t="shared" si="436"/>
        <v>0</v>
      </c>
      <c r="V1776" s="22">
        <f t="shared" si="437"/>
        <v>0</v>
      </c>
      <c r="W1776" s="5">
        <f t="shared" si="440"/>
        <v>68</v>
      </c>
      <c r="X1776" s="21">
        <f t="shared" si="444"/>
        <v>1.0486764705882354</v>
      </c>
      <c r="Y1776" s="21">
        <f t="shared" si="441"/>
        <v>12.584117647058825</v>
      </c>
      <c r="Z1776" s="21">
        <f t="shared" si="442"/>
        <v>58.725882352941177</v>
      </c>
      <c r="AA1776" s="21">
        <f t="shared" si="443"/>
        <v>8.8235294117566809E-4</v>
      </c>
      <c r="AC1776" s="5">
        <v>12.584117647058825</v>
      </c>
      <c r="AD1776" s="5">
        <v>0</v>
      </c>
      <c r="AE1776" s="5">
        <f t="shared" si="438"/>
        <v>12.584117647058825</v>
      </c>
    </row>
    <row r="1777" spans="1:31" ht="12.75" customHeight="1" x14ac:dyDescent="0.35">
      <c r="A1777" s="17" t="s">
        <v>3921</v>
      </c>
      <c r="B1777" s="17" t="s">
        <v>3922</v>
      </c>
      <c r="C1777" s="17" t="s">
        <v>2672</v>
      </c>
      <c r="D1777" s="18">
        <v>39326</v>
      </c>
      <c r="E1777" s="17" t="s">
        <v>118</v>
      </c>
      <c r="F1777" s="19">
        <v>20</v>
      </c>
      <c r="G1777" s="17">
        <v>5</v>
      </c>
      <c r="H1777" s="17">
        <v>0</v>
      </c>
      <c r="I1777" s="20">
        <f t="shared" si="432"/>
        <v>60</v>
      </c>
      <c r="J1777" s="21">
        <v>627.13</v>
      </c>
      <c r="K1777" s="18">
        <v>44804</v>
      </c>
      <c r="L1777" s="21">
        <v>470.39</v>
      </c>
      <c r="M1777" s="21">
        <v>156.74</v>
      </c>
      <c r="N1777" s="21">
        <v>20.9</v>
      </c>
      <c r="O1777" s="21">
        <f t="shared" si="433"/>
        <v>10.45</v>
      </c>
      <c r="P1777" s="21">
        <f t="shared" si="434"/>
        <v>31.349999999999998</v>
      </c>
      <c r="Q1777" s="21">
        <f t="shared" si="435"/>
        <v>146.29000000000002</v>
      </c>
      <c r="S1777" s="21">
        <f t="shared" si="439"/>
        <v>177.64000000000001</v>
      </c>
      <c r="T1777" s="19">
        <v>20</v>
      </c>
      <c r="U1777" s="19">
        <f t="shared" si="436"/>
        <v>0</v>
      </c>
      <c r="V1777" s="22">
        <f t="shared" si="437"/>
        <v>0</v>
      </c>
      <c r="W1777" s="5">
        <f t="shared" si="440"/>
        <v>68</v>
      </c>
      <c r="X1777" s="21">
        <f t="shared" si="444"/>
        <v>2.612352941176471</v>
      </c>
      <c r="Y1777" s="21">
        <f t="shared" si="441"/>
        <v>31.34823529411765</v>
      </c>
      <c r="Z1777" s="21">
        <f t="shared" si="442"/>
        <v>146.29176470588237</v>
      </c>
      <c r="AA1777" s="21">
        <f t="shared" si="443"/>
        <v>1.7647058823513362E-3</v>
      </c>
      <c r="AC1777" s="5">
        <v>31.34823529411765</v>
      </c>
      <c r="AD1777" s="5">
        <v>0</v>
      </c>
      <c r="AE1777" s="5">
        <f t="shared" si="438"/>
        <v>31.34823529411765</v>
      </c>
    </row>
    <row r="1778" spans="1:31" ht="12.75" customHeight="1" x14ac:dyDescent="0.35">
      <c r="A1778" s="17" t="s">
        <v>3923</v>
      </c>
      <c r="B1778" s="17" t="s">
        <v>3924</v>
      </c>
      <c r="C1778" s="17" t="s">
        <v>2711</v>
      </c>
      <c r="D1778" s="18">
        <v>39356</v>
      </c>
      <c r="E1778" s="17" t="s">
        <v>118</v>
      </c>
      <c r="F1778" s="19">
        <v>20</v>
      </c>
      <c r="G1778" s="17">
        <v>5</v>
      </c>
      <c r="H1778" s="17">
        <v>1</v>
      </c>
      <c r="I1778" s="20">
        <f t="shared" si="432"/>
        <v>61</v>
      </c>
      <c r="J1778" s="21">
        <v>139.43</v>
      </c>
      <c r="K1778" s="18">
        <v>44804</v>
      </c>
      <c r="L1778" s="21">
        <v>103.66</v>
      </c>
      <c r="M1778" s="21">
        <v>35.770000000000003</v>
      </c>
      <c r="N1778" s="21">
        <v>4.6399999999999997</v>
      </c>
      <c r="O1778" s="21">
        <f t="shared" si="433"/>
        <v>2.3199999999999998</v>
      </c>
      <c r="P1778" s="21">
        <f t="shared" si="434"/>
        <v>6.9599999999999991</v>
      </c>
      <c r="Q1778" s="21">
        <f t="shared" si="435"/>
        <v>33.450000000000003</v>
      </c>
      <c r="S1778" s="21">
        <f t="shared" si="439"/>
        <v>40.410000000000004</v>
      </c>
      <c r="T1778" s="19">
        <v>20</v>
      </c>
      <c r="U1778" s="19">
        <f t="shared" si="436"/>
        <v>0</v>
      </c>
      <c r="V1778" s="22">
        <f t="shared" si="437"/>
        <v>0</v>
      </c>
      <c r="W1778" s="5">
        <f t="shared" si="440"/>
        <v>69</v>
      </c>
      <c r="X1778" s="21">
        <f t="shared" si="444"/>
        <v>0.58565217391304358</v>
      </c>
      <c r="Y1778" s="21">
        <f t="shared" si="441"/>
        <v>7.027826086956523</v>
      </c>
      <c r="Z1778" s="21">
        <f t="shared" si="442"/>
        <v>33.382173913043481</v>
      </c>
      <c r="AA1778" s="21">
        <f t="shared" si="443"/>
        <v>-6.7826086956522147E-2</v>
      </c>
      <c r="AC1778" s="5">
        <v>7.027826086956523</v>
      </c>
      <c r="AD1778" s="5">
        <v>0</v>
      </c>
      <c r="AE1778" s="5">
        <f t="shared" si="438"/>
        <v>7.027826086956523</v>
      </c>
    </row>
    <row r="1779" spans="1:31" ht="12.75" customHeight="1" x14ac:dyDescent="0.35">
      <c r="A1779" s="17" t="s">
        <v>3925</v>
      </c>
      <c r="B1779" s="17" t="s">
        <v>3926</v>
      </c>
      <c r="C1779" s="17" t="s">
        <v>2645</v>
      </c>
      <c r="D1779" s="18">
        <v>39387</v>
      </c>
      <c r="E1779" s="17" t="s">
        <v>118</v>
      </c>
      <c r="F1779" s="19">
        <v>20</v>
      </c>
      <c r="G1779" s="17">
        <v>5</v>
      </c>
      <c r="H1779" s="17">
        <v>2</v>
      </c>
      <c r="I1779" s="20">
        <f t="shared" si="432"/>
        <v>62</v>
      </c>
      <c r="J1779" s="21">
        <v>747.47</v>
      </c>
      <c r="K1779" s="18">
        <v>44804</v>
      </c>
      <c r="L1779" s="21">
        <v>554.32000000000005</v>
      </c>
      <c r="M1779" s="21">
        <v>193.15</v>
      </c>
      <c r="N1779" s="21">
        <v>24.91</v>
      </c>
      <c r="O1779" s="21">
        <f t="shared" si="433"/>
        <v>12.455</v>
      </c>
      <c r="P1779" s="21">
        <f t="shared" si="434"/>
        <v>37.365000000000002</v>
      </c>
      <c r="Q1779" s="21">
        <f t="shared" si="435"/>
        <v>180.69499999999999</v>
      </c>
      <c r="S1779" s="21">
        <f t="shared" si="439"/>
        <v>218.06</v>
      </c>
      <c r="T1779" s="19">
        <v>20</v>
      </c>
      <c r="U1779" s="19">
        <f t="shared" si="436"/>
        <v>0</v>
      </c>
      <c r="V1779" s="22">
        <f t="shared" si="437"/>
        <v>0</v>
      </c>
      <c r="W1779" s="5">
        <f t="shared" si="440"/>
        <v>70</v>
      </c>
      <c r="X1779" s="21">
        <f t="shared" si="444"/>
        <v>3.1151428571428572</v>
      </c>
      <c r="Y1779" s="21">
        <f t="shared" si="441"/>
        <v>37.381714285714288</v>
      </c>
      <c r="Z1779" s="21">
        <f t="shared" si="442"/>
        <v>180.67828571428572</v>
      </c>
      <c r="AA1779" s="21">
        <f t="shared" si="443"/>
        <v>-1.6714285714272137E-2</v>
      </c>
      <c r="AC1779" s="5">
        <v>37.381714285714288</v>
      </c>
      <c r="AD1779" s="5">
        <v>0</v>
      </c>
      <c r="AE1779" s="5">
        <f t="shared" si="438"/>
        <v>37.381714285714288</v>
      </c>
    </row>
    <row r="1780" spans="1:31" ht="12.75" customHeight="1" x14ac:dyDescent="0.35">
      <c r="A1780" s="17" t="s">
        <v>3927</v>
      </c>
      <c r="B1780" s="17" t="s">
        <v>3928</v>
      </c>
      <c r="C1780" s="17" t="s">
        <v>2835</v>
      </c>
      <c r="D1780" s="18">
        <v>39356</v>
      </c>
      <c r="E1780" s="17" t="s">
        <v>118</v>
      </c>
      <c r="F1780" s="19">
        <v>20</v>
      </c>
      <c r="G1780" s="17">
        <v>5</v>
      </c>
      <c r="H1780" s="17">
        <v>1</v>
      </c>
      <c r="I1780" s="20">
        <f t="shared" si="432"/>
        <v>61</v>
      </c>
      <c r="J1780" s="21">
        <v>3662.98</v>
      </c>
      <c r="K1780" s="18">
        <v>44804</v>
      </c>
      <c r="L1780" s="21">
        <v>2731.99</v>
      </c>
      <c r="M1780" s="21">
        <v>930.99</v>
      </c>
      <c r="N1780" s="21">
        <v>122.1</v>
      </c>
      <c r="O1780" s="21">
        <f t="shared" si="433"/>
        <v>61.05</v>
      </c>
      <c r="P1780" s="21">
        <f t="shared" si="434"/>
        <v>183.14999999999998</v>
      </c>
      <c r="Q1780" s="21">
        <f t="shared" si="435"/>
        <v>869.94</v>
      </c>
      <c r="S1780" s="21">
        <f t="shared" si="439"/>
        <v>1053.0899999999999</v>
      </c>
      <c r="T1780" s="19">
        <v>20</v>
      </c>
      <c r="U1780" s="19">
        <f t="shared" si="436"/>
        <v>0</v>
      </c>
      <c r="V1780" s="22">
        <f t="shared" si="437"/>
        <v>0</v>
      </c>
      <c r="W1780" s="5">
        <f t="shared" si="440"/>
        <v>69</v>
      </c>
      <c r="X1780" s="21">
        <f t="shared" si="444"/>
        <v>15.262173913043478</v>
      </c>
      <c r="Y1780" s="21">
        <f t="shared" si="441"/>
        <v>183.14608695652174</v>
      </c>
      <c r="Z1780" s="21">
        <f t="shared" si="442"/>
        <v>869.94391304347823</v>
      </c>
      <c r="AA1780" s="21">
        <f t="shared" si="443"/>
        <v>3.9130434781782242E-3</v>
      </c>
      <c r="AC1780" s="5">
        <v>183.14608695652174</v>
      </c>
      <c r="AD1780" s="5">
        <v>0</v>
      </c>
      <c r="AE1780" s="5">
        <f t="shared" si="438"/>
        <v>183.14608695652174</v>
      </c>
    </row>
    <row r="1781" spans="1:31" ht="12.75" customHeight="1" x14ac:dyDescent="0.35">
      <c r="A1781" s="17" t="s">
        <v>3929</v>
      </c>
      <c r="B1781" s="17" t="s">
        <v>3930</v>
      </c>
      <c r="C1781" s="17" t="s">
        <v>2832</v>
      </c>
      <c r="D1781" s="18">
        <v>39356</v>
      </c>
      <c r="E1781" s="17" t="s">
        <v>118</v>
      </c>
      <c r="F1781" s="19">
        <v>20</v>
      </c>
      <c r="G1781" s="17">
        <v>5</v>
      </c>
      <c r="H1781" s="17">
        <v>1</v>
      </c>
      <c r="I1781" s="20">
        <f t="shared" si="432"/>
        <v>61</v>
      </c>
      <c r="J1781" s="21">
        <v>2994.56</v>
      </c>
      <c r="K1781" s="18">
        <v>44804</v>
      </c>
      <c r="L1781" s="21">
        <v>2233.48</v>
      </c>
      <c r="M1781" s="21">
        <v>761.08</v>
      </c>
      <c r="N1781" s="21">
        <v>99.82</v>
      </c>
      <c r="O1781" s="21">
        <f t="shared" si="433"/>
        <v>49.91</v>
      </c>
      <c r="P1781" s="21">
        <f t="shared" si="434"/>
        <v>149.72999999999999</v>
      </c>
      <c r="Q1781" s="21">
        <f t="shared" si="435"/>
        <v>711.17000000000007</v>
      </c>
      <c r="S1781" s="21">
        <f t="shared" si="439"/>
        <v>860.90000000000009</v>
      </c>
      <c r="T1781" s="19">
        <v>20</v>
      </c>
      <c r="U1781" s="19">
        <f t="shared" si="436"/>
        <v>0</v>
      </c>
      <c r="V1781" s="22">
        <f t="shared" si="437"/>
        <v>0</v>
      </c>
      <c r="W1781" s="5">
        <f t="shared" si="440"/>
        <v>69</v>
      </c>
      <c r="X1781" s="21">
        <f t="shared" si="444"/>
        <v>12.4768115942029</v>
      </c>
      <c r="Y1781" s="21">
        <f t="shared" si="441"/>
        <v>149.7217391304348</v>
      </c>
      <c r="Z1781" s="21">
        <f t="shared" si="442"/>
        <v>711.17826086956529</v>
      </c>
      <c r="AA1781" s="21">
        <f t="shared" si="443"/>
        <v>8.2608695652197639E-3</v>
      </c>
      <c r="AC1781" s="5">
        <v>149.7217391304348</v>
      </c>
      <c r="AD1781" s="5">
        <v>0</v>
      </c>
      <c r="AE1781" s="5">
        <f t="shared" si="438"/>
        <v>149.7217391304348</v>
      </c>
    </row>
    <row r="1782" spans="1:31" ht="12.75" customHeight="1" x14ac:dyDescent="0.35">
      <c r="A1782" s="17" t="s">
        <v>3931</v>
      </c>
      <c r="B1782" s="17" t="s">
        <v>3932</v>
      </c>
      <c r="C1782" s="17" t="s">
        <v>2665</v>
      </c>
      <c r="D1782" s="18">
        <v>39417</v>
      </c>
      <c r="E1782" s="17" t="s">
        <v>118</v>
      </c>
      <c r="F1782" s="19">
        <v>20</v>
      </c>
      <c r="G1782" s="17">
        <v>5</v>
      </c>
      <c r="H1782" s="17">
        <v>3</v>
      </c>
      <c r="I1782" s="20">
        <f t="shared" si="432"/>
        <v>63</v>
      </c>
      <c r="J1782" s="21">
        <v>137.13</v>
      </c>
      <c r="K1782" s="18">
        <v>44804</v>
      </c>
      <c r="L1782" s="21">
        <v>101.06</v>
      </c>
      <c r="M1782" s="21">
        <v>36.07</v>
      </c>
      <c r="N1782" s="21">
        <v>4.57</v>
      </c>
      <c r="O1782" s="21">
        <f t="shared" si="433"/>
        <v>2.2850000000000001</v>
      </c>
      <c r="P1782" s="21">
        <f t="shared" si="434"/>
        <v>6.8550000000000004</v>
      </c>
      <c r="Q1782" s="21">
        <f t="shared" si="435"/>
        <v>33.784999999999997</v>
      </c>
      <c r="S1782" s="21">
        <f t="shared" si="439"/>
        <v>40.64</v>
      </c>
      <c r="T1782" s="19">
        <v>20</v>
      </c>
      <c r="U1782" s="19">
        <f t="shared" si="436"/>
        <v>0</v>
      </c>
      <c r="V1782" s="22">
        <f t="shared" si="437"/>
        <v>0</v>
      </c>
      <c r="W1782" s="5">
        <f t="shared" si="440"/>
        <v>71</v>
      </c>
      <c r="X1782" s="21">
        <f t="shared" si="444"/>
        <v>0.57239436619718309</v>
      </c>
      <c r="Y1782" s="21">
        <f t="shared" si="441"/>
        <v>6.8687323943661971</v>
      </c>
      <c r="Z1782" s="21">
        <f t="shared" si="442"/>
        <v>33.771267605633803</v>
      </c>
      <c r="AA1782" s="21">
        <f t="shared" si="443"/>
        <v>-1.3732394366194001E-2</v>
      </c>
      <c r="AC1782" s="5">
        <v>6.8687323943661971</v>
      </c>
      <c r="AD1782" s="5">
        <v>0</v>
      </c>
      <c r="AE1782" s="5">
        <f t="shared" si="438"/>
        <v>6.8687323943661971</v>
      </c>
    </row>
    <row r="1783" spans="1:31" ht="12.75" customHeight="1" x14ac:dyDescent="0.35">
      <c r="A1783" s="17" t="s">
        <v>3933</v>
      </c>
      <c r="B1783" s="17" t="s">
        <v>3934</v>
      </c>
      <c r="C1783" s="17" t="s">
        <v>2645</v>
      </c>
      <c r="D1783" s="18">
        <v>39417</v>
      </c>
      <c r="E1783" s="17" t="s">
        <v>118</v>
      </c>
      <c r="F1783" s="19">
        <v>20</v>
      </c>
      <c r="G1783" s="17">
        <v>5</v>
      </c>
      <c r="H1783" s="17">
        <v>3</v>
      </c>
      <c r="I1783" s="20">
        <f t="shared" si="432"/>
        <v>63</v>
      </c>
      <c r="J1783" s="21">
        <v>340.29</v>
      </c>
      <c r="K1783" s="18">
        <v>44804</v>
      </c>
      <c r="L1783" s="21">
        <v>251.05</v>
      </c>
      <c r="M1783" s="21">
        <v>89.24</v>
      </c>
      <c r="N1783" s="21">
        <v>11.34</v>
      </c>
      <c r="O1783" s="21">
        <f t="shared" si="433"/>
        <v>5.67</v>
      </c>
      <c r="P1783" s="21">
        <f t="shared" si="434"/>
        <v>17.009999999999998</v>
      </c>
      <c r="Q1783" s="21">
        <f t="shared" si="435"/>
        <v>83.57</v>
      </c>
      <c r="S1783" s="21">
        <f t="shared" si="439"/>
        <v>100.58</v>
      </c>
      <c r="T1783" s="19">
        <v>20</v>
      </c>
      <c r="U1783" s="19">
        <f t="shared" si="436"/>
        <v>0</v>
      </c>
      <c r="V1783" s="22">
        <f t="shared" si="437"/>
        <v>0</v>
      </c>
      <c r="W1783" s="5">
        <f t="shared" si="440"/>
        <v>71</v>
      </c>
      <c r="X1783" s="21">
        <f t="shared" si="444"/>
        <v>1.4166197183098592</v>
      </c>
      <c r="Y1783" s="21">
        <f t="shared" si="441"/>
        <v>16.99943661971831</v>
      </c>
      <c r="Z1783" s="21">
        <f t="shared" si="442"/>
        <v>83.580563380281689</v>
      </c>
      <c r="AA1783" s="21">
        <f t="shared" si="443"/>
        <v>1.0563380281695345E-2</v>
      </c>
      <c r="AC1783" s="5">
        <v>16.99943661971831</v>
      </c>
      <c r="AD1783" s="5">
        <v>0</v>
      </c>
      <c r="AE1783" s="5">
        <f t="shared" si="438"/>
        <v>16.99943661971831</v>
      </c>
    </row>
    <row r="1784" spans="1:31" ht="12.75" customHeight="1" x14ac:dyDescent="0.35">
      <c r="A1784" s="17" t="s">
        <v>3935</v>
      </c>
      <c r="B1784" s="17" t="s">
        <v>3936</v>
      </c>
      <c r="C1784" s="17" t="s">
        <v>3459</v>
      </c>
      <c r="D1784" s="18">
        <v>39417</v>
      </c>
      <c r="E1784" s="17" t="s">
        <v>118</v>
      </c>
      <c r="F1784" s="19">
        <v>20</v>
      </c>
      <c r="G1784" s="17">
        <v>5</v>
      </c>
      <c r="H1784" s="17">
        <v>3</v>
      </c>
      <c r="I1784" s="20">
        <f t="shared" si="432"/>
        <v>63</v>
      </c>
      <c r="J1784" s="21">
        <v>662.73</v>
      </c>
      <c r="K1784" s="18">
        <v>44804</v>
      </c>
      <c r="L1784" s="21">
        <v>488.81</v>
      </c>
      <c r="M1784" s="21">
        <v>173.92</v>
      </c>
      <c r="N1784" s="21">
        <v>22.09</v>
      </c>
      <c r="O1784" s="21">
        <f t="shared" si="433"/>
        <v>11.045</v>
      </c>
      <c r="P1784" s="21">
        <f t="shared" si="434"/>
        <v>33.134999999999998</v>
      </c>
      <c r="Q1784" s="21">
        <f t="shared" si="435"/>
        <v>162.875</v>
      </c>
      <c r="S1784" s="21">
        <f t="shared" si="439"/>
        <v>196.01</v>
      </c>
      <c r="T1784" s="19">
        <v>20</v>
      </c>
      <c r="U1784" s="19">
        <f t="shared" si="436"/>
        <v>0</v>
      </c>
      <c r="V1784" s="22">
        <f t="shared" si="437"/>
        <v>0</v>
      </c>
      <c r="W1784" s="5">
        <f t="shared" si="440"/>
        <v>71</v>
      </c>
      <c r="X1784" s="21">
        <f t="shared" si="444"/>
        <v>2.7607042253521126</v>
      </c>
      <c r="Y1784" s="21">
        <f t="shared" si="441"/>
        <v>33.128450704225351</v>
      </c>
      <c r="Z1784" s="21">
        <f t="shared" si="442"/>
        <v>162.88154929577465</v>
      </c>
      <c r="AA1784" s="21">
        <f t="shared" si="443"/>
        <v>6.5492957746471347E-3</v>
      </c>
      <c r="AC1784" s="5">
        <v>33.128450704225351</v>
      </c>
      <c r="AD1784" s="5">
        <v>0</v>
      </c>
      <c r="AE1784" s="5">
        <f t="shared" si="438"/>
        <v>33.128450704225351</v>
      </c>
    </row>
    <row r="1785" spans="1:31" ht="12.75" customHeight="1" x14ac:dyDescent="0.35">
      <c r="A1785" s="17" t="s">
        <v>3937</v>
      </c>
      <c r="B1785" s="17" t="s">
        <v>3938</v>
      </c>
      <c r="C1785" s="17" t="s">
        <v>3939</v>
      </c>
      <c r="D1785" s="18">
        <v>39448</v>
      </c>
      <c r="E1785" s="17" t="s">
        <v>118</v>
      </c>
      <c r="F1785" s="19">
        <v>20</v>
      </c>
      <c r="G1785" s="17">
        <v>5</v>
      </c>
      <c r="H1785" s="17">
        <v>4</v>
      </c>
      <c r="I1785" s="20">
        <f t="shared" si="432"/>
        <v>64</v>
      </c>
      <c r="J1785" s="21">
        <v>1460.08</v>
      </c>
      <c r="K1785" s="18">
        <v>44804</v>
      </c>
      <c r="L1785" s="21">
        <v>1070.6600000000001</v>
      </c>
      <c r="M1785" s="21">
        <v>389.42</v>
      </c>
      <c r="N1785" s="21">
        <v>48.66</v>
      </c>
      <c r="O1785" s="21">
        <f t="shared" si="433"/>
        <v>24.33</v>
      </c>
      <c r="P1785" s="21">
        <f t="shared" si="434"/>
        <v>72.989999999999995</v>
      </c>
      <c r="Q1785" s="21">
        <f t="shared" si="435"/>
        <v>365.09000000000003</v>
      </c>
      <c r="S1785" s="21">
        <f t="shared" si="439"/>
        <v>438.08000000000004</v>
      </c>
      <c r="T1785" s="19">
        <v>20</v>
      </c>
      <c r="U1785" s="19">
        <f t="shared" si="436"/>
        <v>0</v>
      </c>
      <c r="V1785" s="22">
        <f t="shared" si="437"/>
        <v>0</v>
      </c>
      <c r="W1785" s="5">
        <f t="shared" si="440"/>
        <v>72</v>
      </c>
      <c r="X1785" s="21">
        <f t="shared" si="444"/>
        <v>6.0844444444444452</v>
      </c>
      <c r="Y1785" s="21">
        <f t="shared" si="441"/>
        <v>73.01333333333335</v>
      </c>
      <c r="Z1785" s="21">
        <f t="shared" si="442"/>
        <v>365.06666666666672</v>
      </c>
      <c r="AA1785" s="21">
        <f t="shared" si="443"/>
        <v>-2.3333333333312112E-2</v>
      </c>
      <c r="AC1785" s="5">
        <v>73.01333333333335</v>
      </c>
      <c r="AD1785" s="5">
        <v>0</v>
      </c>
      <c r="AE1785" s="5">
        <f t="shared" si="438"/>
        <v>73.01333333333335</v>
      </c>
    </row>
    <row r="1786" spans="1:31" ht="12.75" customHeight="1" x14ac:dyDescent="0.35">
      <c r="A1786" s="17" t="s">
        <v>3940</v>
      </c>
      <c r="B1786" s="17" t="s">
        <v>3941</v>
      </c>
      <c r="C1786" s="17" t="s">
        <v>2832</v>
      </c>
      <c r="D1786" s="18">
        <v>39448</v>
      </c>
      <c r="E1786" s="17" t="s">
        <v>118</v>
      </c>
      <c r="F1786" s="19">
        <v>20</v>
      </c>
      <c r="G1786" s="17">
        <v>5</v>
      </c>
      <c r="H1786" s="17">
        <v>4</v>
      </c>
      <c r="I1786" s="20">
        <f t="shared" si="432"/>
        <v>64</v>
      </c>
      <c r="J1786" s="21">
        <v>2922.86</v>
      </c>
      <c r="K1786" s="18">
        <v>44804</v>
      </c>
      <c r="L1786" s="21">
        <v>2143.39</v>
      </c>
      <c r="M1786" s="21">
        <v>779.47</v>
      </c>
      <c r="N1786" s="21">
        <v>97.42</v>
      </c>
      <c r="O1786" s="21">
        <f t="shared" si="433"/>
        <v>48.71</v>
      </c>
      <c r="P1786" s="21">
        <f t="shared" si="434"/>
        <v>146.13</v>
      </c>
      <c r="Q1786" s="21">
        <f t="shared" si="435"/>
        <v>730.76</v>
      </c>
      <c r="S1786" s="21">
        <f t="shared" si="439"/>
        <v>876.89</v>
      </c>
      <c r="T1786" s="19">
        <v>20</v>
      </c>
      <c r="U1786" s="19">
        <f t="shared" si="436"/>
        <v>0</v>
      </c>
      <c r="V1786" s="22">
        <f t="shared" si="437"/>
        <v>0</v>
      </c>
      <c r="W1786" s="5">
        <f t="shared" si="440"/>
        <v>72</v>
      </c>
      <c r="X1786" s="21">
        <f t="shared" si="444"/>
        <v>12.179027777777778</v>
      </c>
      <c r="Y1786" s="21">
        <f t="shared" si="441"/>
        <v>146.14833333333334</v>
      </c>
      <c r="Z1786" s="21">
        <f t="shared" si="442"/>
        <v>730.74166666666667</v>
      </c>
      <c r="AA1786" s="21">
        <f t="shared" si="443"/>
        <v>-1.8333333333316659E-2</v>
      </c>
      <c r="AC1786" s="5">
        <v>146.14833333333334</v>
      </c>
      <c r="AD1786" s="5">
        <v>0</v>
      </c>
      <c r="AE1786" s="5">
        <f t="shared" si="438"/>
        <v>146.14833333333334</v>
      </c>
    </row>
    <row r="1787" spans="1:31" ht="12.75" customHeight="1" x14ac:dyDescent="0.35">
      <c r="A1787" s="17" t="s">
        <v>3942</v>
      </c>
      <c r="B1787" s="17" t="s">
        <v>3943</v>
      </c>
      <c r="C1787" s="17" t="s">
        <v>2832</v>
      </c>
      <c r="D1787" s="18">
        <v>39448</v>
      </c>
      <c r="E1787" s="17" t="s">
        <v>118</v>
      </c>
      <c r="F1787" s="19">
        <v>20</v>
      </c>
      <c r="G1787" s="17">
        <v>5</v>
      </c>
      <c r="H1787" s="17">
        <v>4</v>
      </c>
      <c r="I1787" s="20">
        <f t="shared" si="432"/>
        <v>64</v>
      </c>
      <c r="J1787" s="21">
        <v>2983.73</v>
      </c>
      <c r="K1787" s="18">
        <v>44804</v>
      </c>
      <c r="L1787" s="21">
        <v>2188.12</v>
      </c>
      <c r="M1787" s="21">
        <v>795.61</v>
      </c>
      <c r="N1787" s="21">
        <v>99.46</v>
      </c>
      <c r="O1787" s="21">
        <f t="shared" si="433"/>
        <v>49.73</v>
      </c>
      <c r="P1787" s="21">
        <f t="shared" si="434"/>
        <v>149.19</v>
      </c>
      <c r="Q1787" s="21">
        <f t="shared" si="435"/>
        <v>745.88</v>
      </c>
      <c r="S1787" s="21">
        <f t="shared" si="439"/>
        <v>895.07</v>
      </c>
      <c r="T1787" s="19">
        <v>20</v>
      </c>
      <c r="U1787" s="19">
        <f t="shared" si="436"/>
        <v>0</v>
      </c>
      <c r="V1787" s="22">
        <f t="shared" si="437"/>
        <v>0</v>
      </c>
      <c r="W1787" s="5">
        <f t="shared" si="440"/>
        <v>72</v>
      </c>
      <c r="X1787" s="21">
        <f t="shared" si="444"/>
        <v>12.431527777777779</v>
      </c>
      <c r="Y1787" s="21">
        <f t="shared" si="441"/>
        <v>149.17833333333334</v>
      </c>
      <c r="Z1787" s="21">
        <f t="shared" si="442"/>
        <v>745.89166666666665</v>
      </c>
      <c r="AA1787" s="21">
        <f t="shared" si="443"/>
        <v>1.1666666666656056E-2</v>
      </c>
      <c r="AC1787" s="5">
        <v>149.17833333333334</v>
      </c>
      <c r="AD1787" s="5">
        <v>0</v>
      </c>
      <c r="AE1787" s="5">
        <f t="shared" si="438"/>
        <v>149.17833333333334</v>
      </c>
    </row>
    <row r="1788" spans="1:31" ht="12.75" customHeight="1" x14ac:dyDescent="0.35">
      <c r="A1788" s="17" t="s">
        <v>3944</v>
      </c>
      <c r="B1788" s="17" t="s">
        <v>3945</v>
      </c>
      <c r="C1788" s="17" t="s">
        <v>2711</v>
      </c>
      <c r="D1788" s="18">
        <v>39448</v>
      </c>
      <c r="E1788" s="17" t="s">
        <v>118</v>
      </c>
      <c r="F1788" s="19">
        <v>20</v>
      </c>
      <c r="G1788" s="17">
        <v>5</v>
      </c>
      <c r="H1788" s="17">
        <v>4</v>
      </c>
      <c r="I1788" s="20">
        <f t="shared" si="432"/>
        <v>64</v>
      </c>
      <c r="J1788" s="21">
        <v>87.52</v>
      </c>
      <c r="K1788" s="18">
        <v>44804</v>
      </c>
      <c r="L1788" s="21">
        <v>64.25</v>
      </c>
      <c r="M1788" s="21">
        <v>23.27</v>
      </c>
      <c r="N1788" s="21">
        <v>2.92</v>
      </c>
      <c r="O1788" s="21">
        <f t="shared" si="433"/>
        <v>1.46</v>
      </c>
      <c r="P1788" s="21">
        <f t="shared" si="434"/>
        <v>4.38</v>
      </c>
      <c r="Q1788" s="21">
        <f t="shared" si="435"/>
        <v>21.81</v>
      </c>
      <c r="S1788" s="21">
        <f t="shared" si="439"/>
        <v>26.189999999999998</v>
      </c>
      <c r="T1788" s="19">
        <v>20</v>
      </c>
      <c r="U1788" s="19">
        <f t="shared" si="436"/>
        <v>0</v>
      </c>
      <c r="V1788" s="22">
        <f t="shared" si="437"/>
        <v>0</v>
      </c>
      <c r="W1788" s="5">
        <f t="shared" si="440"/>
        <v>72</v>
      </c>
      <c r="X1788" s="21">
        <f t="shared" si="444"/>
        <v>0.36374999999999996</v>
      </c>
      <c r="Y1788" s="21">
        <f t="shared" si="441"/>
        <v>4.3649999999999993</v>
      </c>
      <c r="Z1788" s="21">
        <f t="shared" si="442"/>
        <v>21.824999999999999</v>
      </c>
      <c r="AA1788" s="21">
        <f t="shared" si="443"/>
        <v>1.5000000000000568E-2</v>
      </c>
      <c r="AC1788" s="5">
        <v>4.3649999999999993</v>
      </c>
      <c r="AD1788" s="5">
        <v>0</v>
      </c>
      <c r="AE1788" s="5">
        <f t="shared" si="438"/>
        <v>4.3649999999999993</v>
      </c>
    </row>
    <row r="1789" spans="1:31" ht="12.75" customHeight="1" x14ac:dyDescent="0.35">
      <c r="A1789" s="17" t="s">
        <v>3946</v>
      </c>
      <c r="B1789" s="17" t="s">
        <v>3947</v>
      </c>
      <c r="C1789" s="17" t="s">
        <v>2711</v>
      </c>
      <c r="D1789" s="18">
        <v>39448</v>
      </c>
      <c r="E1789" s="17" t="s">
        <v>118</v>
      </c>
      <c r="F1789" s="19">
        <v>20</v>
      </c>
      <c r="G1789" s="17">
        <v>5</v>
      </c>
      <c r="H1789" s="17">
        <v>4</v>
      </c>
      <c r="I1789" s="20">
        <f t="shared" si="432"/>
        <v>64</v>
      </c>
      <c r="J1789" s="21">
        <v>50.75</v>
      </c>
      <c r="K1789" s="18">
        <v>44804</v>
      </c>
      <c r="L1789" s="21">
        <v>37.25</v>
      </c>
      <c r="M1789" s="21">
        <v>13.5</v>
      </c>
      <c r="N1789" s="21">
        <v>1.69</v>
      </c>
      <c r="O1789" s="21">
        <f t="shared" si="433"/>
        <v>0.84499999999999997</v>
      </c>
      <c r="P1789" s="21">
        <f t="shared" si="434"/>
        <v>2.5350000000000001</v>
      </c>
      <c r="Q1789" s="21">
        <f t="shared" si="435"/>
        <v>12.654999999999999</v>
      </c>
      <c r="S1789" s="21">
        <f t="shared" si="439"/>
        <v>15.19</v>
      </c>
      <c r="T1789" s="19">
        <v>20</v>
      </c>
      <c r="U1789" s="19">
        <f t="shared" si="436"/>
        <v>0</v>
      </c>
      <c r="V1789" s="22">
        <f t="shared" si="437"/>
        <v>0</v>
      </c>
      <c r="W1789" s="5">
        <f t="shared" si="440"/>
        <v>72</v>
      </c>
      <c r="X1789" s="21">
        <f t="shared" si="444"/>
        <v>0.21097222222222223</v>
      </c>
      <c r="Y1789" s="21">
        <f t="shared" si="441"/>
        <v>2.5316666666666667</v>
      </c>
      <c r="Z1789" s="21">
        <f t="shared" si="442"/>
        <v>12.658333333333333</v>
      </c>
      <c r="AA1789" s="21">
        <f t="shared" si="443"/>
        <v>3.3333333333338544E-3</v>
      </c>
      <c r="AC1789" s="5">
        <v>2.5316666666666667</v>
      </c>
      <c r="AD1789" s="5">
        <v>0</v>
      </c>
      <c r="AE1789" s="5">
        <f t="shared" si="438"/>
        <v>2.5316666666666667</v>
      </c>
    </row>
    <row r="1790" spans="1:31" ht="12.75" customHeight="1" x14ac:dyDescent="0.35">
      <c r="A1790" s="17" t="s">
        <v>3948</v>
      </c>
      <c r="B1790" s="17" t="s">
        <v>3949</v>
      </c>
      <c r="C1790" s="17" t="s">
        <v>2665</v>
      </c>
      <c r="D1790" s="18">
        <v>39448</v>
      </c>
      <c r="E1790" s="17" t="s">
        <v>118</v>
      </c>
      <c r="F1790" s="19">
        <v>20</v>
      </c>
      <c r="G1790" s="17">
        <v>5</v>
      </c>
      <c r="H1790" s="17">
        <v>4</v>
      </c>
      <c r="I1790" s="20">
        <f t="shared" si="432"/>
        <v>64</v>
      </c>
      <c r="J1790" s="21">
        <v>137.77000000000001</v>
      </c>
      <c r="K1790" s="18">
        <v>44804</v>
      </c>
      <c r="L1790" s="21">
        <v>100.99</v>
      </c>
      <c r="M1790" s="21">
        <v>36.78</v>
      </c>
      <c r="N1790" s="21">
        <v>4.59</v>
      </c>
      <c r="O1790" s="21">
        <f t="shared" si="433"/>
        <v>2.2949999999999999</v>
      </c>
      <c r="P1790" s="21">
        <f t="shared" si="434"/>
        <v>6.8849999999999998</v>
      </c>
      <c r="Q1790" s="21">
        <f t="shared" si="435"/>
        <v>34.484999999999999</v>
      </c>
      <c r="S1790" s="21">
        <f t="shared" si="439"/>
        <v>41.370000000000005</v>
      </c>
      <c r="T1790" s="19">
        <v>20</v>
      </c>
      <c r="U1790" s="19">
        <f t="shared" si="436"/>
        <v>0</v>
      </c>
      <c r="V1790" s="22">
        <f t="shared" si="437"/>
        <v>0</v>
      </c>
      <c r="W1790" s="5">
        <f t="shared" si="440"/>
        <v>72</v>
      </c>
      <c r="X1790" s="21">
        <f t="shared" si="444"/>
        <v>0.57458333333333345</v>
      </c>
      <c r="Y1790" s="21">
        <f t="shared" si="441"/>
        <v>6.8950000000000014</v>
      </c>
      <c r="Z1790" s="21">
        <f t="shared" si="442"/>
        <v>34.475000000000001</v>
      </c>
      <c r="AA1790" s="21">
        <f t="shared" si="443"/>
        <v>-9.9999999999980105E-3</v>
      </c>
      <c r="AC1790" s="5">
        <v>6.8950000000000014</v>
      </c>
      <c r="AD1790" s="5">
        <v>0</v>
      </c>
      <c r="AE1790" s="5">
        <f t="shared" si="438"/>
        <v>6.8950000000000014</v>
      </c>
    </row>
    <row r="1791" spans="1:31" ht="12.75" customHeight="1" x14ac:dyDescent="0.35">
      <c r="A1791" s="17" t="s">
        <v>3950</v>
      </c>
      <c r="B1791" s="17" t="s">
        <v>3951</v>
      </c>
      <c r="C1791" s="17" t="s">
        <v>2711</v>
      </c>
      <c r="D1791" s="18">
        <v>39448</v>
      </c>
      <c r="E1791" s="17" t="s">
        <v>118</v>
      </c>
      <c r="F1791" s="19">
        <v>20</v>
      </c>
      <c r="G1791" s="17">
        <v>5</v>
      </c>
      <c r="H1791" s="17">
        <v>4</v>
      </c>
      <c r="I1791" s="20">
        <f t="shared" si="432"/>
        <v>64</v>
      </c>
      <c r="J1791" s="21">
        <v>227.43</v>
      </c>
      <c r="K1791" s="18">
        <v>44804</v>
      </c>
      <c r="L1791" s="21">
        <v>166.77</v>
      </c>
      <c r="M1791" s="21">
        <v>60.66</v>
      </c>
      <c r="N1791" s="21">
        <v>7.58</v>
      </c>
      <c r="O1791" s="21">
        <f t="shared" si="433"/>
        <v>3.79</v>
      </c>
      <c r="P1791" s="21">
        <f t="shared" si="434"/>
        <v>11.370000000000001</v>
      </c>
      <c r="Q1791" s="21">
        <f t="shared" si="435"/>
        <v>56.87</v>
      </c>
      <c r="S1791" s="21">
        <f t="shared" si="439"/>
        <v>68.239999999999995</v>
      </c>
      <c r="T1791" s="19">
        <v>20</v>
      </c>
      <c r="U1791" s="19">
        <f t="shared" si="436"/>
        <v>0</v>
      </c>
      <c r="V1791" s="22">
        <f t="shared" si="437"/>
        <v>0</v>
      </c>
      <c r="W1791" s="5">
        <f t="shared" si="440"/>
        <v>72</v>
      </c>
      <c r="X1791" s="21">
        <f t="shared" si="444"/>
        <v>0.94777777777777772</v>
      </c>
      <c r="Y1791" s="21">
        <f t="shared" si="441"/>
        <v>11.373333333333333</v>
      </c>
      <c r="Z1791" s="21">
        <f t="shared" si="442"/>
        <v>56.86666666666666</v>
      </c>
      <c r="AA1791" s="21">
        <f t="shared" si="443"/>
        <v>-3.3333333333374071E-3</v>
      </c>
      <c r="AC1791" s="5">
        <v>11.373333333333333</v>
      </c>
      <c r="AD1791" s="5">
        <v>0</v>
      </c>
      <c r="AE1791" s="5">
        <f t="shared" si="438"/>
        <v>11.373333333333333</v>
      </c>
    </row>
    <row r="1792" spans="1:31" ht="12.75" customHeight="1" x14ac:dyDescent="0.35">
      <c r="A1792" s="17" t="s">
        <v>3952</v>
      </c>
      <c r="B1792" s="17" t="s">
        <v>3953</v>
      </c>
      <c r="C1792" s="17" t="s">
        <v>2711</v>
      </c>
      <c r="D1792" s="18">
        <v>39479</v>
      </c>
      <c r="E1792" s="17" t="s">
        <v>118</v>
      </c>
      <c r="F1792" s="19">
        <v>20</v>
      </c>
      <c r="G1792" s="17">
        <v>5</v>
      </c>
      <c r="H1792" s="17">
        <v>5</v>
      </c>
      <c r="I1792" s="20">
        <f t="shared" si="432"/>
        <v>65</v>
      </c>
      <c r="J1792" s="21">
        <v>102.93</v>
      </c>
      <c r="K1792" s="18">
        <v>44804</v>
      </c>
      <c r="L1792" s="21">
        <v>75.11</v>
      </c>
      <c r="M1792" s="21">
        <v>27.82</v>
      </c>
      <c r="N1792" s="21">
        <v>3.43</v>
      </c>
      <c r="O1792" s="21">
        <f t="shared" si="433"/>
        <v>1.7150000000000001</v>
      </c>
      <c r="P1792" s="21">
        <f t="shared" si="434"/>
        <v>5.1450000000000005</v>
      </c>
      <c r="Q1792" s="21">
        <f t="shared" si="435"/>
        <v>26.105</v>
      </c>
      <c r="S1792" s="21">
        <f t="shared" si="439"/>
        <v>31.25</v>
      </c>
      <c r="T1792" s="19">
        <v>20</v>
      </c>
      <c r="U1792" s="19">
        <f t="shared" si="436"/>
        <v>0</v>
      </c>
      <c r="V1792" s="22">
        <f t="shared" si="437"/>
        <v>0</v>
      </c>
      <c r="W1792" s="5">
        <f t="shared" si="440"/>
        <v>73</v>
      </c>
      <c r="X1792" s="21">
        <f t="shared" si="444"/>
        <v>0.42808219178082191</v>
      </c>
      <c r="Y1792" s="21">
        <f t="shared" si="441"/>
        <v>5.1369863013698627</v>
      </c>
      <c r="Z1792" s="21">
        <f t="shared" si="442"/>
        <v>26.113013698630137</v>
      </c>
      <c r="AA1792" s="21">
        <f t="shared" si="443"/>
        <v>8.0136986301369006E-3</v>
      </c>
      <c r="AC1792" s="5">
        <v>5.1369863013698627</v>
      </c>
      <c r="AD1792" s="5">
        <v>0</v>
      </c>
      <c r="AE1792" s="5">
        <f t="shared" si="438"/>
        <v>5.1369863013698627</v>
      </c>
    </row>
    <row r="1793" spans="1:31" ht="12.75" customHeight="1" x14ac:dyDescent="0.35">
      <c r="A1793" s="17" t="s">
        <v>3954</v>
      </c>
      <c r="B1793" s="17" t="s">
        <v>3955</v>
      </c>
      <c r="C1793" s="17" t="s">
        <v>2645</v>
      </c>
      <c r="D1793" s="18">
        <v>39508</v>
      </c>
      <c r="E1793" s="17" t="s">
        <v>118</v>
      </c>
      <c r="F1793" s="19">
        <v>20</v>
      </c>
      <c r="G1793" s="17">
        <v>5</v>
      </c>
      <c r="H1793" s="17">
        <v>6</v>
      </c>
      <c r="I1793" s="20">
        <f t="shared" si="432"/>
        <v>66</v>
      </c>
      <c r="J1793" s="21">
        <v>187.54</v>
      </c>
      <c r="K1793" s="18">
        <v>44804</v>
      </c>
      <c r="L1793" s="21">
        <v>135.96</v>
      </c>
      <c r="M1793" s="21">
        <v>51.58</v>
      </c>
      <c r="N1793" s="21">
        <v>6.25</v>
      </c>
      <c r="O1793" s="21">
        <f t="shared" si="433"/>
        <v>3.125</v>
      </c>
      <c r="P1793" s="21">
        <f t="shared" si="434"/>
        <v>9.375</v>
      </c>
      <c r="Q1793" s="21">
        <f t="shared" si="435"/>
        <v>48.454999999999998</v>
      </c>
      <c r="S1793" s="21">
        <f t="shared" si="439"/>
        <v>57.83</v>
      </c>
      <c r="T1793" s="19">
        <v>20</v>
      </c>
      <c r="U1793" s="19">
        <f t="shared" si="436"/>
        <v>0</v>
      </c>
      <c r="V1793" s="22">
        <f t="shared" si="437"/>
        <v>0</v>
      </c>
      <c r="W1793" s="5">
        <f t="shared" si="440"/>
        <v>74</v>
      </c>
      <c r="X1793" s="21">
        <f t="shared" si="444"/>
        <v>0.78148648648648644</v>
      </c>
      <c r="Y1793" s="21">
        <f t="shared" si="441"/>
        <v>9.3778378378378378</v>
      </c>
      <c r="Z1793" s="21">
        <f t="shared" si="442"/>
        <v>48.452162162162161</v>
      </c>
      <c r="AA1793" s="21">
        <f t="shared" si="443"/>
        <v>-2.8378378378377533E-3</v>
      </c>
      <c r="AC1793" s="5">
        <v>9.3778378378378378</v>
      </c>
      <c r="AD1793" s="5">
        <v>0</v>
      </c>
      <c r="AE1793" s="5">
        <f t="shared" si="438"/>
        <v>9.3778378378378378</v>
      </c>
    </row>
    <row r="1794" spans="1:31" ht="12.75" customHeight="1" x14ac:dyDescent="0.35">
      <c r="A1794" s="17" t="s">
        <v>3956</v>
      </c>
      <c r="B1794" s="17" t="s">
        <v>3957</v>
      </c>
      <c r="C1794" s="17" t="s">
        <v>2645</v>
      </c>
      <c r="D1794" s="18">
        <v>39539</v>
      </c>
      <c r="E1794" s="17" t="s">
        <v>118</v>
      </c>
      <c r="F1794" s="19">
        <v>20</v>
      </c>
      <c r="G1794" s="17">
        <v>5</v>
      </c>
      <c r="H1794" s="17">
        <v>7</v>
      </c>
      <c r="I1794" s="20">
        <f t="shared" si="432"/>
        <v>67</v>
      </c>
      <c r="J1794" s="21">
        <v>228.87</v>
      </c>
      <c r="K1794" s="18">
        <v>44804</v>
      </c>
      <c r="L1794" s="21">
        <v>164.92</v>
      </c>
      <c r="M1794" s="21">
        <v>63.95</v>
      </c>
      <c r="N1794" s="21">
        <v>7.62</v>
      </c>
      <c r="O1794" s="21">
        <f t="shared" si="433"/>
        <v>3.81</v>
      </c>
      <c r="P1794" s="21">
        <f t="shared" si="434"/>
        <v>11.43</v>
      </c>
      <c r="Q1794" s="21">
        <f t="shared" si="435"/>
        <v>60.14</v>
      </c>
      <c r="S1794" s="21">
        <f t="shared" si="439"/>
        <v>71.570000000000007</v>
      </c>
      <c r="T1794" s="19">
        <v>20</v>
      </c>
      <c r="U1794" s="19">
        <f t="shared" si="436"/>
        <v>0</v>
      </c>
      <c r="V1794" s="22">
        <f t="shared" si="437"/>
        <v>0</v>
      </c>
      <c r="W1794" s="5">
        <f t="shared" si="440"/>
        <v>75</v>
      </c>
      <c r="X1794" s="21">
        <f t="shared" si="444"/>
        <v>0.95426666666666682</v>
      </c>
      <c r="Y1794" s="21">
        <f t="shared" si="441"/>
        <v>11.451200000000002</v>
      </c>
      <c r="Z1794" s="21">
        <f t="shared" si="442"/>
        <v>60.118800000000007</v>
      </c>
      <c r="AA1794" s="21">
        <f t="shared" si="443"/>
        <v>-2.1199999999993224E-2</v>
      </c>
      <c r="AC1794" s="5">
        <v>11.451200000000002</v>
      </c>
      <c r="AD1794" s="5">
        <v>0</v>
      </c>
      <c r="AE1794" s="5">
        <f t="shared" si="438"/>
        <v>11.451200000000002</v>
      </c>
    </row>
    <row r="1795" spans="1:31" ht="12.75" customHeight="1" x14ac:dyDescent="0.35">
      <c r="A1795" s="17" t="s">
        <v>3958</v>
      </c>
      <c r="B1795" s="17" t="s">
        <v>3959</v>
      </c>
      <c r="C1795" s="17" t="s">
        <v>1046</v>
      </c>
      <c r="D1795" s="18">
        <v>39539</v>
      </c>
      <c r="E1795" s="17" t="s">
        <v>118</v>
      </c>
      <c r="F1795" s="19">
        <v>20</v>
      </c>
      <c r="G1795" s="17">
        <v>5</v>
      </c>
      <c r="H1795" s="17">
        <v>7</v>
      </c>
      <c r="I1795" s="20">
        <f t="shared" si="432"/>
        <v>67</v>
      </c>
      <c r="J1795" s="21">
        <v>-25.09</v>
      </c>
      <c r="K1795" s="18">
        <v>44804</v>
      </c>
      <c r="L1795" s="21">
        <v>-18.170000000000002</v>
      </c>
      <c r="M1795" s="21">
        <v>-6.92</v>
      </c>
      <c r="N1795" s="21">
        <v>-0.84</v>
      </c>
      <c r="O1795" s="21">
        <f t="shared" si="433"/>
        <v>-0.42</v>
      </c>
      <c r="P1795" s="21">
        <f t="shared" si="434"/>
        <v>-1.26</v>
      </c>
      <c r="Q1795" s="21">
        <f t="shared" si="435"/>
        <v>-6.5</v>
      </c>
      <c r="S1795" s="21">
        <f t="shared" si="439"/>
        <v>-7.76</v>
      </c>
      <c r="T1795" s="19">
        <v>20</v>
      </c>
      <c r="U1795" s="19">
        <f t="shared" si="436"/>
        <v>0</v>
      </c>
      <c r="V1795" s="22">
        <f t="shared" si="437"/>
        <v>0</v>
      </c>
      <c r="W1795" s="5">
        <f t="shared" si="440"/>
        <v>75</v>
      </c>
      <c r="X1795" s="21">
        <f t="shared" si="444"/>
        <v>-0.10346666666666667</v>
      </c>
      <c r="Y1795" s="21">
        <f t="shared" si="441"/>
        <v>-1.2416</v>
      </c>
      <c r="Z1795" s="21">
        <f t="shared" si="442"/>
        <v>-6.5183999999999997</v>
      </c>
      <c r="AA1795" s="21">
        <f t="shared" si="443"/>
        <v>-1.839999999999975E-2</v>
      </c>
      <c r="AC1795" s="5">
        <v>-1.2416</v>
      </c>
      <c r="AD1795" s="5">
        <v>0</v>
      </c>
      <c r="AE1795" s="5">
        <f t="shared" si="438"/>
        <v>-1.2416</v>
      </c>
    </row>
    <row r="1796" spans="1:31" ht="12.75" customHeight="1" x14ac:dyDescent="0.35">
      <c r="A1796" s="17" t="s">
        <v>3960</v>
      </c>
      <c r="B1796" s="17" t="s">
        <v>3961</v>
      </c>
      <c r="C1796" s="17" t="s">
        <v>2645</v>
      </c>
      <c r="D1796" s="18">
        <v>39569</v>
      </c>
      <c r="E1796" s="17" t="s">
        <v>118</v>
      </c>
      <c r="F1796" s="19">
        <v>20</v>
      </c>
      <c r="G1796" s="17">
        <v>5</v>
      </c>
      <c r="H1796" s="17">
        <v>8</v>
      </c>
      <c r="I1796" s="20">
        <f t="shared" si="432"/>
        <v>68</v>
      </c>
      <c r="J1796" s="21">
        <v>379.42</v>
      </c>
      <c r="K1796" s="18">
        <v>44804</v>
      </c>
      <c r="L1796" s="21">
        <v>271.89999999999998</v>
      </c>
      <c r="M1796" s="21">
        <v>107.52</v>
      </c>
      <c r="N1796" s="21">
        <v>12.64</v>
      </c>
      <c r="O1796" s="21">
        <f t="shared" si="433"/>
        <v>6.32</v>
      </c>
      <c r="P1796" s="21">
        <f t="shared" si="434"/>
        <v>18.96</v>
      </c>
      <c r="Q1796" s="21">
        <f t="shared" si="435"/>
        <v>101.19999999999999</v>
      </c>
      <c r="S1796" s="21">
        <f t="shared" si="439"/>
        <v>120.16</v>
      </c>
      <c r="T1796" s="19">
        <v>20</v>
      </c>
      <c r="U1796" s="19">
        <f t="shared" si="436"/>
        <v>0</v>
      </c>
      <c r="V1796" s="22">
        <f t="shared" si="437"/>
        <v>0</v>
      </c>
      <c r="W1796" s="5">
        <f t="shared" si="440"/>
        <v>76</v>
      </c>
      <c r="X1796" s="21">
        <f t="shared" si="444"/>
        <v>1.5810526315789473</v>
      </c>
      <c r="Y1796" s="21">
        <f t="shared" si="441"/>
        <v>18.972631578947368</v>
      </c>
      <c r="Z1796" s="21">
        <f t="shared" si="442"/>
        <v>101.18736842105262</v>
      </c>
      <c r="AA1796" s="21">
        <f t="shared" si="443"/>
        <v>-1.2631578947363664E-2</v>
      </c>
      <c r="AC1796" s="5">
        <v>18.972631578947368</v>
      </c>
      <c r="AD1796" s="5">
        <v>0</v>
      </c>
      <c r="AE1796" s="5">
        <f t="shared" si="438"/>
        <v>18.972631578947368</v>
      </c>
    </row>
    <row r="1797" spans="1:31" ht="12.75" customHeight="1" x14ac:dyDescent="0.35">
      <c r="A1797" s="17" t="s">
        <v>3962</v>
      </c>
      <c r="B1797" s="17" t="s">
        <v>3963</v>
      </c>
      <c r="C1797" s="17" t="s">
        <v>2645</v>
      </c>
      <c r="D1797" s="18">
        <v>39600</v>
      </c>
      <c r="E1797" s="17" t="s">
        <v>118</v>
      </c>
      <c r="F1797" s="19">
        <v>20</v>
      </c>
      <c r="G1797" s="17">
        <v>5</v>
      </c>
      <c r="H1797" s="17">
        <v>9</v>
      </c>
      <c r="I1797" s="20">
        <f t="shared" si="432"/>
        <v>69</v>
      </c>
      <c r="J1797" s="21">
        <v>257.2</v>
      </c>
      <c r="K1797" s="18">
        <v>44804</v>
      </c>
      <c r="L1797" s="21">
        <v>183.25</v>
      </c>
      <c r="M1797" s="21">
        <v>73.95</v>
      </c>
      <c r="N1797" s="21">
        <v>8.57</v>
      </c>
      <c r="O1797" s="21">
        <f t="shared" si="433"/>
        <v>4.2850000000000001</v>
      </c>
      <c r="P1797" s="21">
        <f t="shared" si="434"/>
        <v>12.855</v>
      </c>
      <c r="Q1797" s="21">
        <f t="shared" si="435"/>
        <v>69.665000000000006</v>
      </c>
      <c r="S1797" s="21">
        <f t="shared" si="439"/>
        <v>82.52000000000001</v>
      </c>
      <c r="T1797" s="19">
        <v>20</v>
      </c>
      <c r="U1797" s="19">
        <f t="shared" si="436"/>
        <v>0</v>
      </c>
      <c r="V1797" s="22">
        <f t="shared" si="437"/>
        <v>0</v>
      </c>
      <c r="W1797" s="5">
        <f t="shared" si="440"/>
        <v>77</v>
      </c>
      <c r="X1797" s="21">
        <f t="shared" si="444"/>
        <v>1.0716883116883118</v>
      </c>
      <c r="Y1797" s="21">
        <f t="shared" si="441"/>
        <v>12.860259740259743</v>
      </c>
      <c r="Z1797" s="21">
        <f t="shared" si="442"/>
        <v>69.659740259740261</v>
      </c>
      <c r="AA1797" s="21">
        <f t="shared" si="443"/>
        <v>-5.2597402597456266E-3</v>
      </c>
      <c r="AC1797" s="5">
        <v>12.860259740259743</v>
      </c>
      <c r="AD1797" s="5">
        <v>0</v>
      </c>
      <c r="AE1797" s="5">
        <f t="shared" si="438"/>
        <v>12.860259740259743</v>
      </c>
    </row>
    <row r="1798" spans="1:31" ht="12.75" customHeight="1" x14ac:dyDescent="0.35">
      <c r="A1798" s="17" t="s">
        <v>3964</v>
      </c>
      <c r="B1798" s="17" t="s">
        <v>3965</v>
      </c>
      <c r="C1798" s="17" t="s">
        <v>2645</v>
      </c>
      <c r="D1798" s="18">
        <v>39630</v>
      </c>
      <c r="E1798" s="17" t="s">
        <v>118</v>
      </c>
      <c r="F1798" s="19">
        <v>20</v>
      </c>
      <c r="G1798" s="17">
        <v>5</v>
      </c>
      <c r="H1798" s="17">
        <v>10</v>
      </c>
      <c r="I1798" s="20">
        <f t="shared" si="432"/>
        <v>70</v>
      </c>
      <c r="J1798" s="21">
        <v>433.72</v>
      </c>
      <c r="K1798" s="18">
        <v>44804</v>
      </c>
      <c r="L1798" s="21">
        <v>307.27999999999997</v>
      </c>
      <c r="M1798" s="21">
        <v>126.44</v>
      </c>
      <c r="N1798" s="21">
        <v>14.46</v>
      </c>
      <c r="O1798" s="21">
        <f t="shared" si="433"/>
        <v>7.23</v>
      </c>
      <c r="P1798" s="21">
        <f t="shared" si="434"/>
        <v>21.69</v>
      </c>
      <c r="Q1798" s="21">
        <f t="shared" si="435"/>
        <v>119.21</v>
      </c>
      <c r="S1798" s="21">
        <f t="shared" si="439"/>
        <v>140.9</v>
      </c>
      <c r="T1798" s="19">
        <v>20</v>
      </c>
      <c r="U1798" s="19">
        <f t="shared" si="436"/>
        <v>0</v>
      </c>
      <c r="V1798" s="22">
        <f t="shared" si="437"/>
        <v>0</v>
      </c>
      <c r="W1798" s="5">
        <f t="shared" si="440"/>
        <v>78</v>
      </c>
      <c r="X1798" s="21">
        <f t="shared" si="444"/>
        <v>1.8064102564102564</v>
      </c>
      <c r="Y1798" s="21">
        <f t="shared" si="441"/>
        <v>21.676923076923078</v>
      </c>
      <c r="Z1798" s="21">
        <f t="shared" si="442"/>
        <v>119.22307692307693</v>
      </c>
      <c r="AA1798" s="21">
        <f t="shared" si="443"/>
        <v>1.3076923076937419E-2</v>
      </c>
      <c r="AC1798" s="5">
        <v>21.676923076923078</v>
      </c>
      <c r="AD1798" s="5">
        <v>0</v>
      </c>
      <c r="AE1798" s="5">
        <f t="shared" si="438"/>
        <v>21.676923076923078</v>
      </c>
    </row>
    <row r="1799" spans="1:31" ht="12.75" customHeight="1" x14ac:dyDescent="0.35">
      <c r="A1799" s="17" t="s">
        <v>3966</v>
      </c>
      <c r="B1799" s="17" t="s">
        <v>3967</v>
      </c>
      <c r="C1799" s="17" t="s">
        <v>2711</v>
      </c>
      <c r="D1799" s="18">
        <v>39661</v>
      </c>
      <c r="E1799" s="17" t="s">
        <v>118</v>
      </c>
      <c r="F1799" s="19">
        <v>20</v>
      </c>
      <c r="G1799" s="17">
        <v>5</v>
      </c>
      <c r="H1799" s="17">
        <v>11</v>
      </c>
      <c r="I1799" s="20">
        <f t="shared" ref="I1799:I1862" si="445">(G1799*12)+H1799</f>
        <v>71</v>
      </c>
      <c r="J1799" s="21">
        <v>104.04</v>
      </c>
      <c r="K1799" s="18">
        <v>44804</v>
      </c>
      <c r="L1799" s="21">
        <v>73.23</v>
      </c>
      <c r="M1799" s="21">
        <v>30.81</v>
      </c>
      <c r="N1799" s="21">
        <v>3.46</v>
      </c>
      <c r="O1799" s="21">
        <f t="shared" ref="O1799:O1862" si="446">+N1799/8*4</f>
        <v>1.73</v>
      </c>
      <c r="P1799" s="21">
        <f t="shared" ref="P1799:P1862" si="447">+N1799+O1799</f>
        <v>5.1899999999999995</v>
      </c>
      <c r="Q1799" s="21">
        <f t="shared" ref="Q1799:Q1862" si="448">+M1799-O1799</f>
        <v>29.08</v>
      </c>
      <c r="S1799" s="21">
        <f t="shared" si="439"/>
        <v>34.269999999999996</v>
      </c>
      <c r="T1799" s="19">
        <v>20</v>
      </c>
      <c r="U1799" s="19">
        <f t="shared" ref="U1799:U1862" si="449">+T1799-F1799</f>
        <v>0</v>
      </c>
      <c r="V1799" s="22">
        <f t="shared" ref="V1799:V1862" si="450">+U1799*12</f>
        <v>0</v>
      </c>
      <c r="W1799" s="5">
        <f t="shared" si="440"/>
        <v>79</v>
      </c>
      <c r="X1799" s="21">
        <f t="shared" si="444"/>
        <v>0.43379746835443034</v>
      </c>
      <c r="Y1799" s="21">
        <f t="shared" si="441"/>
        <v>5.2055696202531641</v>
      </c>
      <c r="Z1799" s="21">
        <f t="shared" si="442"/>
        <v>29.064430379746831</v>
      </c>
      <c r="AA1799" s="21">
        <f t="shared" si="443"/>
        <v>-1.5569620253167216E-2</v>
      </c>
      <c r="AC1799" s="5">
        <v>5.2055696202531641</v>
      </c>
      <c r="AD1799" s="5">
        <v>0</v>
      </c>
      <c r="AE1799" s="5">
        <f t="shared" ref="AE1799:AE1862" si="451">+AC1799+AD1799</f>
        <v>5.2055696202531641</v>
      </c>
    </row>
    <row r="1800" spans="1:31" ht="12.75" customHeight="1" x14ac:dyDescent="0.35">
      <c r="A1800" s="17" t="s">
        <v>3968</v>
      </c>
      <c r="B1800" s="17" t="s">
        <v>3969</v>
      </c>
      <c r="C1800" s="17" t="s">
        <v>3970</v>
      </c>
      <c r="D1800" s="18">
        <v>39692</v>
      </c>
      <c r="E1800" s="17" t="s">
        <v>118</v>
      </c>
      <c r="F1800" s="19">
        <v>20</v>
      </c>
      <c r="G1800" s="17">
        <v>6</v>
      </c>
      <c r="H1800" s="17">
        <v>0</v>
      </c>
      <c r="I1800" s="20">
        <f t="shared" si="445"/>
        <v>72</v>
      </c>
      <c r="J1800" s="21">
        <v>600.54999999999995</v>
      </c>
      <c r="K1800" s="18">
        <v>44804</v>
      </c>
      <c r="L1800" s="21">
        <v>420.42</v>
      </c>
      <c r="M1800" s="21">
        <v>180.13</v>
      </c>
      <c r="N1800" s="21">
        <v>20.02</v>
      </c>
      <c r="O1800" s="21">
        <f t="shared" si="446"/>
        <v>10.01</v>
      </c>
      <c r="P1800" s="21">
        <f t="shared" si="447"/>
        <v>30.03</v>
      </c>
      <c r="Q1800" s="21">
        <f t="shared" si="448"/>
        <v>170.12</v>
      </c>
      <c r="S1800" s="21">
        <f t="shared" ref="S1800:S1863" si="452">+M1800+N1800</f>
        <v>200.15</v>
      </c>
      <c r="T1800" s="19">
        <v>20</v>
      </c>
      <c r="U1800" s="19">
        <f t="shared" si="449"/>
        <v>0</v>
      </c>
      <c r="V1800" s="22">
        <f t="shared" si="450"/>
        <v>0</v>
      </c>
      <c r="W1800" s="5">
        <f t="shared" si="440"/>
        <v>80</v>
      </c>
      <c r="X1800" s="21">
        <f t="shared" si="444"/>
        <v>2.5018750000000001</v>
      </c>
      <c r="Y1800" s="21">
        <f t="shared" si="441"/>
        <v>30.022500000000001</v>
      </c>
      <c r="Z1800" s="21">
        <f t="shared" si="442"/>
        <v>170.1275</v>
      </c>
      <c r="AA1800" s="21">
        <f t="shared" si="443"/>
        <v>7.4999999999931788E-3</v>
      </c>
      <c r="AC1800" s="5">
        <v>30.022500000000001</v>
      </c>
      <c r="AD1800" s="5">
        <v>0</v>
      </c>
      <c r="AE1800" s="5">
        <f t="shared" si="451"/>
        <v>30.022500000000001</v>
      </c>
    </row>
    <row r="1801" spans="1:31" ht="12.75" customHeight="1" x14ac:dyDescent="0.35">
      <c r="A1801" s="17" t="s">
        <v>3971</v>
      </c>
      <c r="B1801" s="17" t="s">
        <v>3972</v>
      </c>
      <c r="C1801" s="17" t="s">
        <v>2878</v>
      </c>
      <c r="D1801" s="18">
        <v>39692</v>
      </c>
      <c r="E1801" s="17" t="s">
        <v>118</v>
      </c>
      <c r="F1801" s="19">
        <v>20</v>
      </c>
      <c r="G1801" s="17">
        <v>6</v>
      </c>
      <c r="H1801" s="17">
        <v>0</v>
      </c>
      <c r="I1801" s="20">
        <f t="shared" si="445"/>
        <v>72</v>
      </c>
      <c r="J1801" s="21">
        <v>1381.98</v>
      </c>
      <c r="K1801" s="18">
        <v>44804</v>
      </c>
      <c r="L1801" s="21">
        <v>967.4</v>
      </c>
      <c r="M1801" s="21">
        <v>414.58</v>
      </c>
      <c r="N1801" s="21">
        <v>46.06</v>
      </c>
      <c r="O1801" s="21">
        <f t="shared" si="446"/>
        <v>23.03</v>
      </c>
      <c r="P1801" s="21">
        <f t="shared" si="447"/>
        <v>69.09</v>
      </c>
      <c r="Q1801" s="21">
        <f t="shared" si="448"/>
        <v>391.54999999999995</v>
      </c>
      <c r="S1801" s="21">
        <f t="shared" si="452"/>
        <v>460.64</v>
      </c>
      <c r="T1801" s="19">
        <v>20</v>
      </c>
      <c r="U1801" s="19">
        <f t="shared" si="449"/>
        <v>0</v>
      </c>
      <c r="V1801" s="22">
        <f t="shared" si="450"/>
        <v>0</v>
      </c>
      <c r="W1801" s="5">
        <f t="shared" si="440"/>
        <v>80</v>
      </c>
      <c r="X1801" s="21">
        <f t="shared" si="444"/>
        <v>5.758</v>
      </c>
      <c r="Y1801" s="21">
        <f t="shared" si="441"/>
        <v>69.096000000000004</v>
      </c>
      <c r="Z1801" s="21">
        <f t="shared" si="442"/>
        <v>391.54399999999998</v>
      </c>
      <c r="AA1801" s="21">
        <f t="shared" si="443"/>
        <v>-5.9999999999718057E-3</v>
      </c>
      <c r="AC1801" s="5">
        <v>69.096000000000004</v>
      </c>
      <c r="AD1801" s="5">
        <v>0</v>
      </c>
      <c r="AE1801" s="5">
        <f t="shared" si="451"/>
        <v>69.096000000000004</v>
      </c>
    </row>
    <row r="1802" spans="1:31" ht="12.75" customHeight="1" x14ac:dyDescent="0.35">
      <c r="A1802" s="17" t="s">
        <v>3973</v>
      </c>
      <c r="B1802" s="17" t="s">
        <v>3974</v>
      </c>
      <c r="C1802" s="17" t="s">
        <v>3975</v>
      </c>
      <c r="D1802" s="18">
        <v>39721</v>
      </c>
      <c r="E1802" s="17" t="s">
        <v>44</v>
      </c>
      <c r="F1802" s="19">
        <v>0</v>
      </c>
      <c r="G1802" s="17">
        <v>0</v>
      </c>
      <c r="H1802" s="17">
        <v>0</v>
      </c>
      <c r="I1802" s="20">
        <f t="shared" si="445"/>
        <v>0</v>
      </c>
      <c r="J1802" s="21">
        <v>43.84</v>
      </c>
      <c r="K1802" s="18">
        <v>44804</v>
      </c>
      <c r="L1802" s="21">
        <v>0</v>
      </c>
      <c r="M1802" s="21">
        <v>43.84</v>
      </c>
      <c r="N1802" s="21">
        <v>0</v>
      </c>
      <c r="O1802" s="21">
        <f t="shared" si="446"/>
        <v>0</v>
      </c>
      <c r="P1802" s="21">
        <f t="shared" si="447"/>
        <v>0</v>
      </c>
      <c r="Q1802" s="21">
        <f t="shared" si="448"/>
        <v>43.84</v>
      </c>
      <c r="S1802" s="21">
        <f t="shared" si="452"/>
        <v>43.84</v>
      </c>
      <c r="T1802" s="19">
        <v>0</v>
      </c>
      <c r="U1802" s="19">
        <f t="shared" si="449"/>
        <v>0</v>
      </c>
      <c r="V1802" s="22">
        <f t="shared" si="450"/>
        <v>0</v>
      </c>
      <c r="W1802" s="5">
        <f t="shared" si="440"/>
        <v>8</v>
      </c>
      <c r="X1802" s="21">
        <f t="shared" si="444"/>
        <v>5.48</v>
      </c>
      <c r="Y1802" s="21">
        <f t="shared" si="441"/>
        <v>65.760000000000005</v>
      </c>
      <c r="Z1802" s="21">
        <f t="shared" si="442"/>
        <v>-21.92</v>
      </c>
      <c r="AA1802" s="21">
        <f t="shared" si="443"/>
        <v>-65.760000000000005</v>
      </c>
      <c r="AC1802" s="5">
        <v>65.760000000000005</v>
      </c>
      <c r="AD1802" s="5">
        <v>0</v>
      </c>
      <c r="AE1802" s="5">
        <f t="shared" si="451"/>
        <v>65.760000000000005</v>
      </c>
    </row>
    <row r="1803" spans="1:31" ht="12.75" customHeight="1" x14ac:dyDescent="0.35">
      <c r="A1803" s="17" t="s">
        <v>3976</v>
      </c>
      <c r="B1803" s="17" t="s">
        <v>3977</v>
      </c>
      <c r="C1803" s="17" t="s">
        <v>3975</v>
      </c>
      <c r="D1803" s="18">
        <v>39722</v>
      </c>
      <c r="E1803" s="17" t="s">
        <v>118</v>
      </c>
      <c r="F1803" s="19">
        <v>20</v>
      </c>
      <c r="G1803" s="17">
        <v>6</v>
      </c>
      <c r="H1803" s="17">
        <v>1</v>
      </c>
      <c r="I1803" s="20">
        <f t="shared" si="445"/>
        <v>73</v>
      </c>
      <c r="J1803" s="21">
        <v>-43.84</v>
      </c>
      <c r="K1803" s="18">
        <v>44804</v>
      </c>
      <c r="L1803" s="21">
        <v>-30.48</v>
      </c>
      <c r="M1803" s="21">
        <v>-13.36</v>
      </c>
      <c r="N1803" s="21">
        <v>-1.46</v>
      </c>
      <c r="O1803" s="21">
        <f t="shared" si="446"/>
        <v>-0.73</v>
      </c>
      <c r="P1803" s="21">
        <f t="shared" si="447"/>
        <v>-2.19</v>
      </c>
      <c r="Q1803" s="21">
        <f t="shared" si="448"/>
        <v>-12.629999999999999</v>
      </c>
      <c r="S1803" s="21">
        <f t="shared" si="452"/>
        <v>-14.82</v>
      </c>
      <c r="T1803" s="19">
        <v>20</v>
      </c>
      <c r="U1803" s="19">
        <f t="shared" si="449"/>
        <v>0</v>
      </c>
      <c r="V1803" s="22">
        <f t="shared" si="450"/>
        <v>0</v>
      </c>
      <c r="W1803" s="5">
        <f t="shared" ref="W1803:W1866" si="453">+I1803+8+V1803</f>
        <v>81</v>
      </c>
      <c r="X1803" s="21">
        <f t="shared" si="444"/>
        <v>-0.18296296296296297</v>
      </c>
      <c r="Y1803" s="21">
        <f t="shared" si="441"/>
        <v>-2.1955555555555555</v>
      </c>
      <c r="Z1803" s="21">
        <f t="shared" si="442"/>
        <v>-12.624444444444444</v>
      </c>
      <c r="AA1803" s="21">
        <f t="shared" si="443"/>
        <v>5.5555555555546476E-3</v>
      </c>
      <c r="AC1803" s="5">
        <v>-2.1955555555555555</v>
      </c>
      <c r="AD1803" s="5">
        <v>0</v>
      </c>
      <c r="AE1803" s="5">
        <f t="shared" si="451"/>
        <v>-2.1955555555555555</v>
      </c>
    </row>
    <row r="1804" spans="1:31" ht="12.75" customHeight="1" x14ac:dyDescent="0.35">
      <c r="A1804" s="17" t="s">
        <v>3978</v>
      </c>
      <c r="B1804" s="17" t="s">
        <v>3979</v>
      </c>
      <c r="C1804" s="17" t="s">
        <v>3980</v>
      </c>
      <c r="D1804" s="18">
        <v>39722</v>
      </c>
      <c r="E1804" s="17" t="s">
        <v>118</v>
      </c>
      <c r="F1804" s="19">
        <v>20</v>
      </c>
      <c r="G1804" s="17">
        <v>6</v>
      </c>
      <c r="H1804" s="17">
        <v>1</v>
      </c>
      <c r="I1804" s="20">
        <f t="shared" si="445"/>
        <v>73</v>
      </c>
      <c r="J1804" s="21">
        <v>392.79</v>
      </c>
      <c r="K1804" s="18">
        <v>44804</v>
      </c>
      <c r="L1804" s="21">
        <v>273.33</v>
      </c>
      <c r="M1804" s="21">
        <v>119.46</v>
      </c>
      <c r="N1804" s="21">
        <v>13.09</v>
      </c>
      <c r="O1804" s="21">
        <f t="shared" si="446"/>
        <v>6.5449999999999999</v>
      </c>
      <c r="P1804" s="21">
        <f t="shared" si="447"/>
        <v>19.634999999999998</v>
      </c>
      <c r="Q1804" s="21">
        <f t="shared" si="448"/>
        <v>112.91499999999999</v>
      </c>
      <c r="S1804" s="21">
        <f t="shared" si="452"/>
        <v>132.54999999999998</v>
      </c>
      <c r="T1804" s="19">
        <v>20</v>
      </c>
      <c r="U1804" s="19">
        <f t="shared" si="449"/>
        <v>0</v>
      </c>
      <c r="V1804" s="22">
        <f t="shared" si="450"/>
        <v>0</v>
      </c>
      <c r="W1804" s="5">
        <f t="shared" si="453"/>
        <v>81</v>
      </c>
      <c r="X1804" s="21">
        <f t="shared" si="444"/>
        <v>1.6364197530864195</v>
      </c>
      <c r="Y1804" s="21">
        <f t="shared" si="441"/>
        <v>19.637037037037032</v>
      </c>
      <c r="Z1804" s="21">
        <f t="shared" si="442"/>
        <v>112.91296296296295</v>
      </c>
      <c r="AA1804" s="21">
        <f t="shared" si="443"/>
        <v>-2.0370370370415003E-3</v>
      </c>
      <c r="AC1804" s="5">
        <v>19.637037037037032</v>
      </c>
      <c r="AD1804" s="5">
        <v>0</v>
      </c>
      <c r="AE1804" s="5">
        <f t="shared" si="451"/>
        <v>19.637037037037032</v>
      </c>
    </row>
    <row r="1805" spans="1:31" ht="12.75" customHeight="1" x14ac:dyDescent="0.35">
      <c r="A1805" s="17" t="s">
        <v>3981</v>
      </c>
      <c r="B1805" s="17" t="s">
        <v>3982</v>
      </c>
      <c r="C1805" s="17" t="s">
        <v>2645</v>
      </c>
      <c r="D1805" s="18">
        <v>39722</v>
      </c>
      <c r="E1805" s="17" t="s">
        <v>118</v>
      </c>
      <c r="F1805" s="19">
        <v>20</v>
      </c>
      <c r="G1805" s="17">
        <v>6</v>
      </c>
      <c r="H1805" s="17">
        <v>1</v>
      </c>
      <c r="I1805" s="20">
        <f t="shared" si="445"/>
        <v>73</v>
      </c>
      <c r="J1805" s="21">
        <v>556.29999999999995</v>
      </c>
      <c r="K1805" s="18">
        <v>44804</v>
      </c>
      <c r="L1805" s="21">
        <v>387.16</v>
      </c>
      <c r="M1805" s="21">
        <v>169.14</v>
      </c>
      <c r="N1805" s="21">
        <v>18.54</v>
      </c>
      <c r="O1805" s="21">
        <f t="shared" si="446"/>
        <v>9.27</v>
      </c>
      <c r="P1805" s="21">
        <f t="shared" si="447"/>
        <v>27.81</v>
      </c>
      <c r="Q1805" s="21">
        <f t="shared" si="448"/>
        <v>159.86999999999998</v>
      </c>
      <c r="S1805" s="21">
        <f t="shared" si="452"/>
        <v>187.67999999999998</v>
      </c>
      <c r="T1805" s="19">
        <v>20</v>
      </c>
      <c r="U1805" s="19">
        <f t="shared" si="449"/>
        <v>0</v>
      </c>
      <c r="V1805" s="22">
        <f t="shared" si="450"/>
        <v>0</v>
      </c>
      <c r="W1805" s="5">
        <f t="shared" si="453"/>
        <v>81</v>
      </c>
      <c r="X1805" s="21">
        <f t="shared" si="444"/>
        <v>2.3170370370370366</v>
      </c>
      <c r="Y1805" s="21">
        <f t="shared" si="441"/>
        <v>27.804444444444439</v>
      </c>
      <c r="Z1805" s="21">
        <f t="shared" si="442"/>
        <v>159.87555555555554</v>
      </c>
      <c r="AA1805" s="21">
        <f t="shared" si="443"/>
        <v>5.5555555555599767E-3</v>
      </c>
      <c r="AC1805" s="5">
        <v>27.804444444444439</v>
      </c>
      <c r="AD1805" s="5">
        <v>0</v>
      </c>
      <c r="AE1805" s="5">
        <f t="shared" si="451"/>
        <v>27.804444444444439</v>
      </c>
    </row>
    <row r="1806" spans="1:31" ht="12.75" customHeight="1" x14ac:dyDescent="0.35">
      <c r="A1806" s="17" t="s">
        <v>3983</v>
      </c>
      <c r="B1806" s="17" t="s">
        <v>3984</v>
      </c>
      <c r="C1806" s="17" t="s">
        <v>2883</v>
      </c>
      <c r="D1806" s="18">
        <v>39722</v>
      </c>
      <c r="E1806" s="17" t="s">
        <v>118</v>
      </c>
      <c r="F1806" s="19">
        <v>20</v>
      </c>
      <c r="G1806" s="17">
        <v>6</v>
      </c>
      <c r="H1806" s="17">
        <v>1</v>
      </c>
      <c r="I1806" s="20">
        <f t="shared" si="445"/>
        <v>73</v>
      </c>
      <c r="J1806" s="21">
        <v>999.31</v>
      </c>
      <c r="K1806" s="18">
        <v>44804</v>
      </c>
      <c r="L1806" s="21">
        <v>695.41</v>
      </c>
      <c r="M1806" s="21">
        <v>303.89999999999998</v>
      </c>
      <c r="N1806" s="21">
        <v>33.31</v>
      </c>
      <c r="O1806" s="21">
        <f t="shared" si="446"/>
        <v>16.655000000000001</v>
      </c>
      <c r="P1806" s="21">
        <f t="shared" si="447"/>
        <v>49.965000000000003</v>
      </c>
      <c r="Q1806" s="21">
        <f t="shared" si="448"/>
        <v>287.245</v>
      </c>
      <c r="S1806" s="21">
        <f t="shared" si="452"/>
        <v>337.21</v>
      </c>
      <c r="T1806" s="19">
        <v>20</v>
      </c>
      <c r="U1806" s="19">
        <f t="shared" si="449"/>
        <v>0</v>
      </c>
      <c r="V1806" s="22">
        <f t="shared" si="450"/>
        <v>0</v>
      </c>
      <c r="W1806" s="5">
        <f t="shared" si="453"/>
        <v>81</v>
      </c>
      <c r="X1806" s="21">
        <f t="shared" si="444"/>
        <v>4.1630864197530864</v>
      </c>
      <c r="Y1806" s="21">
        <f t="shared" si="441"/>
        <v>49.95703703703704</v>
      </c>
      <c r="Z1806" s="21">
        <f t="shared" si="442"/>
        <v>287.25296296296295</v>
      </c>
      <c r="AA1806" s="21">
        <f t="shared" si="443"/>
        <v>7.9629629629494048E-3</v>
      </c>
      <c r="AC1806" s="5">
        <v>49.95703703703704</v>
      </c>
      <c r="AD1806" s="5">
        <v>0</v>
      </c>
      <c r="AE1806" s="5">
        <f t="shared" si="451"/>
        <v>49.95703703703704</v>
      </c>
    </row>
    <row r="1807" spans="1:31" ht="12.75" customHeight="1" x14ac:dyDescent="0.35">
      <c r="A1807" s="17" t="s">
        <v>3985</v>
      </c>
      <c r="B1807" s="17" t="s">
        <v>3986</v>
      </c>
      <c r="C1807" s="17" t="s">
        <v>2886</v>
      </c>
      <c r="D1807" s="18">
        <v>39722</v>
      </c>
      <c r="E1807" s="17" t="s">
        <v>118</v>
      </c>
      <c r="F1807" s="19">
        <v>20</v>
      </c>
      <c r="G1807" s="17">
        <v>6</v>
      </c>
      <c r="H1807" s="17">
        <v>1</v>
      </c>
      <c r="I1807" s="20">
        <f t="shared" si="445"/>
        <v>73</v>
      </c>
      <c r="J1807" s="21">
        <v>3441.54</v>
      </c>
      <c r="K1807" s="18">
        <v>44804</v>
      </c>
      <c r="L1807" s="21">
        <v>2394.7800000000002</v>
      </c>
      <c r="M1807" s="21">
        <v>1046.76</v>
      </c>
      <c r="N1807" s="21">
        <v>114.72</v>
      </c>
      <c r="O1807" s="21">
        <f t="shared" si="446"/>
        <v>57.36</v>
      </c>
      <c r="P1807" s="21">
        <f t="shared" si="447"/>
        <v>172.07999999999998</v>
      </c>
      <c r="Q1807" s="21">
        <f t="shared" si="448"/>
        <v>989.4</v>
      </c>
      <c r="S1807" s="21">
        <f t="shared" si="452"/>
        <v>1161.48</v>
      </c>
      <c r="T1807" s="19">
        <v>20</v>
      </c>
      <c r="U1807" s="19">
        <f t="shared" si="449"/>
        <v>0</v>
      </c>
      <c r="V1807" s="22">
        <f t="shared" si="450"/>
        <v>0</v>
      </c>
      <c r="W1807" s="5">
        <f t="shared" si="453"/>
        <v>81</v>
      </c>
      <c r="X1807" s="21">
        <f t="shared" si="444"/>
        <v>14.33925925925926</v>
      </c>
      <c r="Y1807" s="21">
        <f t="shared" si="441"/>
        <v>172.07111111111112</v>
      </c>
      <c r="Z1807" s="21">
        <f t="shared" si="442"/>
        <v>989.4088888888889</v>
      </c>
      <c r="AA1807" s="21">
        <f t="shared" si="443"/>
        <v>8.8888888889187001E-3</v>
      </c>
      <c r="AC1807" s="5">
        <v>172.07111111111112</v>
      </c>
      <c r="AD1807" s="5">
        <v>0</v>
      </c>
      <c r="AE1807" s="5">
        <f t="shared" si="451"/>
        <v>172.07111111111112</v>
      </c>
    </row>
    <row r="1808" spans="1:31" ht="12.75" customHeight="1" x14ac:dyDescent="0.35">
      <c r="A1808" s="17" t="s">
        <v>3987</v>
      </c>
      <c r="B1808" s="17" t="s">
        <v>3988</v>
      </c>
      <c r="C1808" s="17" t="s">
        <v>3989</v>
      </c>
      <c r="D1808" s="18">
        <v>39753</v>
      </c>
      <c r="E1808" s="17" t="s">
        <v>118</v>
      </c>
      <c r="F1808" s="19">
        <v>20</v>
      </c>
      <c r="G1808" s="17">
        <v>6</v>
      </c>
      <c r="H1808" s="17">
        <v>2</v>
      </c>
      <c r="I1808" s="20">
        <f t="shared" si="445"/>
        <v>74</v>
      </c>
      <c r="J1808" s="21">
        <v>105.98</v>
      </c>
      <c r="K1808" s="18">
        <v>44804</v>
      </c>
      <c r="L1808" s="21">
        <v>73.31</v>
      </c>
      <c r="M1808" s="21">
        <v>32.67</v>
      </c>
      <c r="N1808" s="21">
        <v>3.53</v>
      </c>
      <c r="O1808" s="21">
        <f t="shared" si="446"/>
        <v>1.7649999999999999</v>
      </c>
      <c r="P1808" s="21">
        <f t="shared" si="447"/>
        <v>5.2949999999999999</v>
      </c>
      <c r="Q1808" s="21">
        <f t="shared" si="448"/>
        <v>30.905000000000001</v>
      </c>
      <c r="S1808" s="21">
        <f t="shared" si="452"/>
        <v>36.200000000000003</v>
      </c>
      <c r="T1808" s="19">
        <v>20</v>
      </c>
      <c r="U1808" s="19">
        <f t="shared" si="449"/>
        <v>0</v>
      </c>
      <c r="V1808" s="22">
        <f t="shared" si="450"/>
        <v>0</v>
      </c>
      <c r="W1808" s="5">
        <f t="shared" si="453"/>
        <v>82</v>
      </c>
      <c r="X1808" s="21">
        <f t="shared" si="444"/>
        <v>0.4414634146341464</v>
      </c>
      <c r="Y1808" s="21">
        <f t="shared" si="441"/>
        <v>5.2975609756097573</v>
      </c>
      <c r="Z1808" s="21">
        <f t="shared" si="442"/>
        <v>30.902439024390247</v>
      </c>
      <c r="AA1808" s="21">
        <f t="shared" si="443"/>
        <v>-2.5609756097537684E-3</v>
      </c>
      <c r="AC1808" s="5">
        <v>5.2975609756097573</v>
      </c>
      <c r="AD1808" s="5">
        <v>0</v>
      </c>
      <c r="AE1808" s="5">
        <f t="shared" si="451"/>
        <v>5.2975609756097573</v>
      </c>
    </row>
    <row r="1809" spans="1:31" ht="12.75" customHeight="1" x14ac:dyDescent="0.35">
      <c r="A1809" s="17" t="s">
        <v>3990</v>
      </c>
      <c r="B1809" s="17" t="s">
        <v>3991</v>
      </c>
      <c r="C1809" s="17" t="s">
        <v>2645</v>
      </c>
      <c r="D1809" s="18">
        <v>39753</v>
      </c>
      <c r="E1809" s="17" t="s">
        <v>118</v>
      </c>
      <c r="F1809" s="19">
        <v>20</v>
      </c>
      <c r="G1809" s="17">
        <v>6</v>
      </c>
      <c r="H1809" s="17">
        <v>2</v>
      </c>
      <c r="I1809" s="20">
        <f t="shared" si="445"/>
        <v>74</v>
      </c>
      <c r="J1809" s="21">
        <v>233.56</v>
      </c>
      <c r="K1809" s="18">
        <v>44804</v>
      </c>
      <c r="L1809" s="21">
        <v>161.57</v>
      </c>
      <c r="M1809" s="21">
        <v>71.989999999999995</v>
      </c>
      <c r="N1809" s="21">
        <v>7.78</v>
      </c>
      <c r="O1809" s="21">
        <f t="shared" si="446"/>
        <v>3.89</v>
      </c>
      <c r="P1809" s="21">
        <f t="shared" si="447"/>
        <v>11.67</v>
      </c>
      <c r="Q1809" s="21">
        <f t="shared" si="448"/>
        <v>68.099999999999994</v>
      </c>
      <c r="S1809" s="21">
        <f t="shared" si="452"/>
        <v>79.77</v>
      </c>
      <c r="T1809" s="19">
        <v>20</v>
      </c>
      <c r="U1809" s="19">
        <f t="shared" si="449"/>
        <v>0</v>
      </c>
      <c r="V1809" s="22">
        <f t="shared" si="450"/>
        <v>0</v>
      </c>
      <c r="W1809" s="5">
        <f t="shared" si="453"/>
        <v>82</v>
      </c>
      <c r="X1809" s="21">
        <f t="shared" si="444"/>
        <v>0.97280487804878046</v>
      </c>
      <c r="Y1809" s="21">
        <f t="shared" si="441"/>
        <v>11.673658536585366</v>
      </c>
      <c r="Z1809" s="21">
        <f t="shared" si="442"/>
        <v>68.096341463414632</v>
      </c>
      <c r="AA1809" s="21">
        <f t="shared" si="443"/>
        <v>-3.6585365853625262E-3</v>
      </c>
      <c r="AC1809" s="5">
        <v>11.673658536585366</v>
      </c>
      <c r="AD1809" s="5">
        <v>0</v>
      </c>
      <c r="AE1809" s="5">
        <f t="shared" si="451"/>
        <v>11.673658536585366</v>
      </c>
    </row>
    <row r="1810" spans="1:31" ht="12.75" customHeight="1" x14ac:dyDescent="0.35">
      <c r="A1810" s="17" t="s">
        <v>3992</v>
      </c>
      <c r="B1810" s="17" t="s">
        <v>3993</v>
      </c>
      <c r="C1810" s="17" t="s">
        <v>3975</v>
      </c>
      <c r="D1810" s="18">
        <v>39782</v>
      </c>
      <c r="E1810" s="17" t="s">
        <v>44</v>
      </c>
      <c r="F1810" s="19">
        <v>0</v>
      </c>
      <c r="G1810" s="17">
        <v>0</v>
      </c>
      <c r="H1810" s="17">
        <v>0</v>
      </c>
      <c r="I1810" s="20">
        <f t="shared" si="445"/>
        <v>0</v>
      </c>
      <c r="J1810" s="21">
        <v>40.909999999999997</v>
      </c>
      <c r="K1810" s="18">
        <v>44804</v>
      </c>
      <c r="L1810" s="21">
        <v>0</v>
      </c>
      <c r="M1810" s="21">
        <v>40.909999999999997</v>
      </c>
      <c r="N1810" s="21">
        <v>0</v>
      </c>
      <c r="O1810" s="21">
        <f t="shared" si="446"/>
        <v>0</v>
      </c>
      <c r="P1810" s="21">
        <f t="shared" si="447"/>
        <v>0</v>
      </c>
      <c r="Q1810" s="21">
        <f t="shared" si="448"/>
        <v>40.909999999999997</v>
      </c>
      <c r="S1810" s="21">
        <f t="shared" si="452"/>
        <v>40.909999999999997</v>
      </c>
      <c r="T1810" s="19">
        <v>0</v>
      </c>
      <c r="U1810" s="19">
        <f t="shared" si="449"/>
        <v>0</v>
      </c>
      <c r="V1810" s="22">
        <f t="shared" si="450"/>
        <v>0</v>
      </c>
      <c r="W1810" s="5">
        <v>0</v>
      </c>
      <c r="X1810" s="21">
        <v>0</v>
      </c>
      <c r="Y1810" s="21">
        <f t="shared" ref="Y1810:Y1873" si="454">+X1810*12</f>
        <v>0</v>
      </c>
      <c r="Z1810" s="21">
        <f t="shared" ref="Z1810:Z1873" si="455">+S1810-Y1810</f>
        <v>40.909999999999997</v>
      </c>
      <c r="AA1810" s="21">
        <f t="shared" ref="AA1810:AA1873" si="456">+Z1810-Q1810</f>
        <v>0</v>
      </c>
      <c r="AC1810" s="5">
        <v>0</v>
      </c>
      <c r="AD1810" s="5">
        <v>0</v>
      </c>
      <c r="AE1810" s="5">
        <f t="shared" si="451"/>
        <v>0</v>
      </c>
    </row>
    <row r="1811" spans="1:31" ht="12.75" customHeight="1" x14ac:dyDescent="0.35">
      <c r="A1811" s="17" t="s">
        <v>3994</v>
      </c>
      <c r="B1811" s="17" t="s">
        <v>3995</v>
      </c>
      <c r="C1811" s="17" t="s">
        <v>3975</v>
      </c>
      <c r="D1811" s="18">
        <v>39783</v>
      </c>
      <c r="E1811" s="17" t="s">
        <v>118</v>
      </c>
      <c r="F1811" s="19">
        <v>20</v>
      </c>
      <c r="G1811" s="17">
        <v>6</v>
      </c>
      <c r="H1811" s="17">
        <v>3</v>
      </c>
      <c r="I1811" s="20">
        <f t="shared" si="445"/>
        <v>75</v>
      </c>
      <c r="J1811" s="21">
        <v>-40.909999999999997</v>
      </c>
      <c r="K1811" s="18">
        <v>44804</v>
      </c>
      <c r="L1811" s="21">
        <v>-28.18</v>
      </c>
      <c r="M1811" s="21">
        <v>-12.73</v>
      </c>
      <c r="N1811" s="21">
        <v>-1.36</v>
      </c>
      <c r="O1811" s="21">
        <f t="shared" si="446"/>
        <v>-0.68</v>
      </c>
      <c r="P1811" s="21">
        <f t="shared" si="447"/>
        <v>-2.04</v>
      </c>
      <c r="Q1811" s="21">
        <f t="shared" si="448"/>
        <v>-12.05</v>
      </c>
      <c r="S1811" s="21">
        <f t="shared" si="452"/>
        <v>-14.09</v>
      </c>
      <c r="T1811" s="19">
        <v>20</v>
      </c>
      <c r="U1811" s="19">
        <f t="shared" si="449"/>
        <v>0</v>
      </c>
      <c r="V1811" s="22">
        <f t="shared" si="450"/>
        <v>0</v>
      </c>
      <c r="W1811" s="5">
        <f t="shared" si="453"/>
        <v>83</v>
      </c>
      <c r="X1811" s="21">
        <f t="shared" ref="X1811:X1874" si="457">+S1811/W1811</f>
        <v>-0.16975903614457832</v>
      </c>
      <c r="Y1811" s="21">
        <f t="shared" si="454"/>
        <v>-2.0371084337349399</v>
      </c>
      <c r="Z1811" s="21">
        <f t="shared" si="455"/>
        <v>-12.05289156626506</v>
      </c>
      <c r="AA1811" s="21">
        <f t="shared" si="456"/>
        <v>-2.8915662650597085E-3</v>
      </c>
      <c r="AC1811" s="5">
        <v>-2.0371084337349399</v>
      </c>
      <c r="AD1811" s="5">
        <v>0</v>
      </c>
      <c r="AE1811" s="5">
        <f t="shared" si="451"/>
        <v>-2.0371084337349399</v>
      </c>
    </row>
    <row r="1812" spans="1:31" ht="12.75" customHeight="1" x14ac:dyDescent="0.35">
      <c r="A1812" s="17" t="s">
        <v>3996</v>
      </c>
      <c r="B1812" s="17" t="s">
        <v>3997</v>
      </c>
      <c r="C1812" s="17" t="s">
        <v>2711</v>
      </c>
      <c r="D1812" s="18">
        <v>39783</v>
      </c>
      <c r="E1812" s="17" t="s">
        <v>118</v>
      </c>
      <c r="F1812" s="19">
        <v>20</v>
      </c>
      <c r="G1812" s="17">
        <v>6</v>
      </c>
      <c r="H1812" s="17">
        <v>3</v>
      </c>
      <c r="I1812" s="20">
        <f t="shared" si="445"/>
        <v>75</v>
      </c>
      <c r="J1812" s="21">
        <v>115.03</v>
      </c>
      <c r="K1812" s="18">
        <v>44804</v>
      </c>
      <c r="L1812" s="21">
        <v>79.069999999999993</v>
      </c>
      <c r="M1812" s="21">
        <v>35.96</v>
      </c>
      <c r="N1812" s="21">
        <v>3.83</v>
      </c>
      <c r="O1812" s="21">
        <f t="shared" si="446"/>
        <v>1.915</v>
      </c>
      <c r="P1812" s="21">
        <f t="shared" si="447"/>
        <v>5.7450000000000001</v>
      </c>
      <c r="Q1812" s="21">
        <f t="shared" si="448"/>
        <v>34.045000000000002</v>
      </c>
      <c r="S1812" s="21">
        <f t="shared" si="452"/>
        <v>39.79</v>
      </c>
      <c r="T1812" s="19">
        <v>20</v>
      </c>
      <c r="U1812" s="19">
        <f t="shared" si="449"/>
        <v>0</v>
      </c>
      <c r="V1812" s="22">
        <f t="shared" si="450"/>
        <v>0</v>
      </c>
      <c r="W1812" s="5">
        <f t="shared" si="453"/>
        <v>83</v>
      </c>
      <c r="X1812" s="21">
        <f t="shared" si="457"/>
        <v>0.47939759036144575</v>
      </c>
      <c r="Y1812" s="21">
        <f t="shared" si="454"/>
        <v>5.7527710843373487</v>
      </c>
      <c r="Z1812" s="21">
        <f t="shared" si="455"/>
        <v>34.037228915662652</v>
      </c>
      <c r="AA1812" s="21">
        <f t="shared" si="456"/>
        <v>-7.7710843373495209E-3</v>
      </c>
      <c r="AC1812" s="5">
        <v>5.7527710843373487</v>
      </c>
      <c r="AD1812" s="5">
        <v>0</v>
      </c>
      <c r="AE1812" s="5">
        <f t="shared" si="451"/>
        <v>5.7527710843373487</v>
      </c>
    </row>
    <row r="1813" spans="1:31" ht="12.75" customHeight="1" x14ac:dyDescent="0.35">
      <c r="A1813" s="17" t="s">
        <v>3998</v>
      </c>
      <c r="B1813" s="17" t="s">
        <v>3999</v>
      </c>
      <c r="C1813" s="17" t="s">
        <v>2893</v>
      </c>
      <c r="D1813" s="18">
        <v>39813</v>
      </c>
      <c r="E1813" s="17" t="s">
        <v>118</v>
      </c>
      <c r="F1813" s="19">
        <v>20</v>
      </c>
      <c r="G1813" s="17">
        <v>6</v>
      </c>
      <c r="H1813" s="17">
        <v>4</v>
      </c>
      <c r="I1813" s="20">
        <f t="shared" si="445"/>
        <v>76</v>
      </c>
      <c r="J1813" s="21">
        <v>-820</v>
      </c>
      <c r="K1813" s="18">
        <v>44804</v>
      </c>
      <c r="L1813" s="21">
        <v>-820</v>
      </c>
      <c r="M1813" s="21">
        <v>0</v>
      </c>
      <c r="N1813" s="21">
        <v>0</v>
      </c>
      <c r="O1813" s="21">
        <f t="shared" si="446"/>
        <v>0</v>
      </c>
      <c r="P1813" s="21">
        <f t="shared" si="447"/>
        <v>0</v>
      </c>
      <c r="Q1813" s="21">
        <f t="shared" si="448"/>
        <v>0</v>
      </c>
      <c r="S1813" s="21">
        <f t="shared" si="452"/>
        <v>0</v>
      </c>
      <c r="T1813" s="19">
        <v>20</v>
      </c>
      <c r="U1813" s="19">
        <f t="shared" si="449"/>
        <v>0</v>
      </c>
      <c r="V1813" s="22">
        <f t="shared" si="450"/>
        <v>0</v>
      </c>
      <c r="W1813" s="5">
        <f t="shared" si="453"/>
        <v>84</v>
      </c>
      <c r="X1813" s="21">
        <f t="shared" si="457"/>
        <v>0</v>
      </c>
      <c r="Y1813" s="21">
        <f t="shared" si="454"/>
        <v>0</v>
      </c>
      <c r="Z1813" s="21">
        <f t="shared" si="455"/>
        <v>0</v>
      </c>
      <c r="AA1813" s="21">
        <f t="shared" si="456"/>
        <v>0</v>
      </c>
      <c r="AC1813" s="5">
        <v>0</v>
      </c>
      <c r="AD1813" s="5">
        <v>0</v>
      </c>
      <c r="AE1813" s="5">
        <f t="shared" si="451"/>
        <v>0</v>
      </c>
    </row>
    <row r="1814" spans="1:31" ht="12.75" customHeight="1" x14ac:dyDescent="0.35">
      <c r="A1814" s="17" t="s">
        <v>4000</v>
      </c>
      <c r="B1814" s="17" t="s">
        <v>4001</v>
      </c>
      <c r="C1814" s="17" t="s">
        <v>2896</v>
      </c>
      <c r="D1814" s="18">
        <v>39813</v>
      </c>
      <c r="E1814" s="17" t="s">
        <v>44</v>
      </c>
      <c r="F1814" s="19">
        <v>0</v>
      </c>
      <c r="G1814" s="17">
        <v>0</v>
      </c>
      <c r="H1814" s="17">
        <v>0</v>
      </c>
      <c r="I1814" s="20">
        <f t="shared" si="445"/>
        <v>0</v>
      </c>
      <c r="J1814" s="21">
        <v>730</v>
      </c>
      <c r="K1814" s="18">
        <v>44804</v>
      </c>
      <c r="L1814" s="21">
        <v>0</v>
      </c>
      <c r="M1814" s="21">
        <v>730</v>
      </c>
      <c r="N1814" s="21">
        <v>0</v>
      </c>
      <c r="O1814" s="21">
        <f t="shared" si="446"/>
        <v>0</v>
      </c>
      <c r="P1814" s="21">
        <f t="shared" si="447"/>
        <v>0</v>
      </c>
      <c r="Q1814" s="21">
        <f t="shared" si="448"/>
        <v>730</v>
      </c>
      <c r="S1814" s="21">
        <f t="shared" si="452"/>
        <v>730</v>
      </c>
      <c r="T1814" s="19">
        <v>0</v>
      </c>
      <c r="U1814" s="19">
        <f t="shared" si="449"/>
        <v>0</v>
      </c>
      <c r="V1814" s="22">
        <f t="shared" si="450"/>
        <v>0</v>
      </c>
      <c r="W1814" s="5">
        <v>0</v>
      </c>
      <c r="X1814" s="21">
        <v>0</v>
      </c>
      <c r="Y1814" s="21">
        <f t="shared" si="454"/>
        <v>0</v>
      </c>
      <c r="Z1814" s="21">
        <f t="shared" si="455"/>
        <v>730</v>
      </c>
      <c r="AA1814" s="21">
        <f t="shared" si="456"/>
        <v>0</v>
      </c>
      <c r="AC1814" s="5">
        <v>0</v>
      </c>
      <c r="AD1814" s="5">
        <v>0</v>
      </c>
      <c r="AE1814" s="5">
        <f t="shared" si="451"/>
        <v>0</v>
      </c>
    </row>
    <row r="1815" spans="1:31" ht="12.75" customHeight="1" x14ac:dyDescent="0.35">
      <c r="A1815" s="17" t="s">
        <v>4002</v>
      </c>
      <c r="B1815" s="17" t="s">
        <v>4003</v>
      </c>
      <c r="C1815" s="17" t="s">
        <v>4004</v>
      </c>
      <c r="D1815" s="18">
        <v>39813</v>
      </c>
      <c r="E1815" s="17" t="s">
        <v>118</v>
      </c>
      <c r="F1815" s="19">
        <v>14.5</v>
      </c>
      <c r="G1815" s="17">
        <v>0</v>
      </c>
      <c r="H1815" s="17">
        <v>10</v>
      </c>
      <c r="I1815" s="20">
        <f t="shared" si="445"/>
        <v>10</v>
      </c>
      <c r="J1815" s="21">
        <v>-730</v>
      </c>
      <c r="K1815" s="18">
        <v>44804</v>
      </c>
      <c r="L1815" s="21">
        <v>-688.12</v>
      </c>
      <c r="M1815" s="21">
        <v>-41.88</v>
      </c>
      <c r="N1815" s="21">
        <v>-33.56</v>
      </c>
      <c r="O1815" s="21">
        <f t="shared" si="446"/>
        <v>-16.78</v>
      </c>
      <c r="P1815" s="21">
        <f t="shared" si="447"/>
        <v>-50.34</v>
      </c>
      <c r="Q1815" s="21">
        <f t="shared" si="448"/>
        <v>-25.1</v>
      </c>
      <c r="S1815" s="21">
        <f t="shared" si="452"/>
        <v>-75.44</v>
      </c>
      <c r="T1815" s="19">
        <v>14.5</v>
      </c>
      <c r="U1815" s="19">
        <f t="shared" si="449"/>
        <v>0</v>
      </c>
      <c r="V1815" s="22">
        <f t="shared" si="450"/>
        <v>0</v>
      </c>
      <c r="W1815" s="5">
        <f t="shared" si="453"/>
        <v>18</v>
      </c>
      <c r="X1815" s="21">
        <f t="shared" si="457"/>
        <v>-4.1911111111111108</v>
      </c>
      <c r="Y1815" s="21">
        <f t="shared" si="454"/>
        <v>-50.293333333333329</v>
      </c>
      <c r="Z1815" s="21">
        <f t="shared" si="455"/>
        <v>-25.146666666666668</v>
      </c>
      <c r="AA1815" s="21">
        <f t="shared" si="456"/>
        <v>-4.6666666666666856E-2</v>
      </c>
      <c r="AC1815" s="5">
        <v>-50.293333333333329</v>
      </c>
      <c r="AD1815" s="5">
        <v>0</v>
      </c>
      <c r="AE1815" s="5">
        <f t="shared" si="451"/>
        <v>-50.293333333333329</v>
      </c>
    </row>
    <row r="1816" spans="1:31" ht="12.75" customHeight="1" x14ac:dyDescent="0.35">
      <c r="A1816" s="17" t="s">
        <v>4005</v>
      </c>
      <c r="B1816" s="17" t="s">
        <v>4006</v>
      </c>
      <c r="C1816" s="17" t="s">
        <v>2711</v>
      </c>
      <c r="D1816" s="18">
        <v>39814</v>
      </c>
      <c r="E1816" s="17" t="s">
        <v>118</v>
      </c>
      <c r="F1816" s="19">
        <v>14.5</v>
      </c>
      <c r="G1816" s="17">
        <v>0</v>
      </c>
      <c r="H1816" s="17">
        <v>10</v>
      </c>
      <c r="I1816" s="20">
        <f t="shared" si="445"/>
        <v>10</v>
      </c>
      <c r="J1816" s="21">
        <v>158.94999999999999</v>
      </c>
      <c r="K1816" s="18">
        <v>44804</v>
      </c>
      <c r="L1816" s="21">
        <v>149.78</v>
      </c>
      <c r="M1816" s="21">
        <v>9.17</v>
      </c>
      <c r="N1816" s="21">
        <v>7.3</v>
      </c>
      <c r="O1816" s="21">
        <f t="shared" si="446"/>
        <v>3.65</v>
      </c>
      <c r="P1816" s="21">
        <f t="shared" si="447"/>
        <v>10.95</v>
      </c>
      <c r="Q1816" s="21">
        <f t="shared" si="448"/>
        <v>5.52</v>
      </c>
      <c r="S1816" s="21">
        <f t="shared" si="452"/>
        <v>16.47</v>
      </c>
      <c r="T1816" s="19">
        <v>14.5</v>
      </c>
      <c r="U1816" s="19">
        <f t="shared" si="449"/>
        <v>0</v>
      </c>
      <c r="V1816" s="22">
        <f t="shared" si="450"/>
        <v>0</v>
      </c>
      <c r="W1816" s="5">
        <f t="shared" si="453"/>
        <v>18</v>
      </c>
      <c r="X1816" s="21">
        <f t="shared" si="457"/>
        <v>0.91499999999999992</v>
      </c>
      <c r="Y1816" s="21">
        <f t="shared" si="454"/>
        <v>10.979999999999999</v>
      </c>
      <c r="Z1816" s="21">
        <f t="shared" si="455"/>
        <v>5.49</v>
      </c>
      <c r="AA1816" s="21">
        <f t="shared" si="456"/>
        <v>-2.9999999999999361E-2</v>
      </c>
      <c r="AC1816" s="5">
        <v>10.979999999999999</v>
      </c>
      <c r="AD1816" s="5">
        <v>0</v>
      </c>
      <c r="AE1816" s="5">
        <f t="shared" si="451"/>
        <v>10.979999999999999</v>
      </c>
    </row>
    <row r="1817" spans="1:31" ht="12.75" customHeight="1" x14ac:dyDescent="0.35">
      <c r="A1817" s="17" t="s">
        <v>4007</v>
      </c>
      <c r="B1817" s="17" t="s">
        <v>4008</v>
      </c>
      <c r="C1817" s="17" t="s">
        <v>2645</v>
      </c>
      <c r="D1817" s="18">
        <v>39814</v>
      </c>
      <c r="E1817" s="17" t="s">
        <v>118</v>
      </c>
      <c r="F1817" s="19">
        <v>14.5</v>
      </c>
      <c r="G1817" s="17">
        <v>0</v>
      </c>
      <c r="H1817" s="17">
        <v>10</v>
      </c>
      <c r="I1817" s="20">
        <f t="shared" si="445"/>
        <v>10</v>
      </c>
      <c r="J1817" s="21">
        <v>529.02</v>
      </c>
      <c r="K1817" s="18">
        <v>44804</v>
      </c>
      <c r="L1817" s="21">
        <v>498.59</v>
      </c>
      <c r="M1817" s="21">
        <v>30.43</v>
      </c>
      <c r="N1817" s="21">
        <v>24.32</v>
      </c>
      <c r="O1817" s="21">
        <f t="shared" si="446"/>
        <v>12.16</v>
      </c>
      <c r="P1817" s="21">
        <f t="shared" si="447"/>
        <v>36.480000000000004</v>
      </c>
      <c r="Q1817" s="21">
        <f t="shared" si="448"/>
        <v>18.27</v>
      </c>
      <c r="S1817" s="21">
        <f t="shared" si="452"/>
        <v>54.75</v>
      </c>
      <c r="T1817" s="19">
        <v>14.5</v>
      </c>
      <c r="U1817" s="19">
        <f t="shared" si="449"/>
        <v>0</v>
      </c>
      <c r="V1817" s="22">
        <f t="shared" si="450"/>
        <v>0</v>
      </c>
      <c r="W1817" s="5">
        <f t="shared" si="453"/>
        <v>18</v>
      </c>
      <c r="X1817" s="21">
        <f t="shared" si="457"/>
        <v>3.0416666666666665</v>
      </c>
      <c r="Y1817" s="21">
        <f t="shared" si="454"/>
        <v>36.5</v>
      </c>
      <c r="Z1817" s="21">
        <f t="shared" si="455"/>
        <v>18.25</v>
      </c>
      <c r="AA1817" s="21">
        <f t="shared" si="456"/>
        <v>-1.9999999999999574E-2</v>
      </c>
      <c r="AC1817" s="5">
        <v>36.5</v>
      </c>
      <c r="AD1817" s="5">
        <v>0</v>
      </c>
      <c r="AE1817" s="5">
        <f t="shared" si="451"/>
        <v>36.5</v>
      </c>
    </row>
    <row r="1818" spans="1:31" ht="12.75" customHeight="1" x14ac:dyDescent="0.35">
      <c r="A1818" s="17" t="s">
        <v>4009</v>
      </c>
      <c r="B1818" s="17" t="s">
        <v>4010</v>
      </c>
      <c r="C1818" s="17" t="s">
        <v>4011</v>
      </c>
      <c r="D1818" s="18">
        <v>39845</v>
      </c>
      <c r="E1818" s="17" t="s">
        <v>118</v>
      </c>
      <c r="F1818" s="19">
        <v>14.5</v>
      </c>
      <c r="G1818" s="17">
        <v>0</v>
      </c>
      <c r="H1818" s="17">
        <v>11</v>
      </c>
      <c r="I1818" s="20">
        <f t="shared" si="445"/>
        <v>11</v>
      </c>
      <c r="J1818" s="21">
        <v>2548.48</v>
      </c>
      <c r="K1818" s="18">
        <v>44804</v>
      </c>
      <c r="L1818" s="21">
        <v>2387.41</v>
      </c>
      <c r="M1818" s="21">
        <v>161.07</v>
      </c>
      <c r="N1818" s="21">
        <v>117.17</v>
      </c>
      <c r="O1818" s="21">
        <f t="shared" si="446"/>
        <v>58.585000000000001</v>
      </c>
      <c r="P1818" s="21">
        <f t="shared" si="447"/>
        <v>175.755</v>
      </c>
      <c r="Q1818" s="21">
        <f t="shared" si="448"/>
        <v>102.48499999999999</v>
      </c>
      <c r="S1818" s="21">
        <f t="shared" si="452"/>
        <v>278.24</v>
      </c>
      <c r="T1818" s="19">
        <v>14.5</v>
      </c>
      <c r="U1818" s="19">
        <f t="shared" si="449"/>
        <v>0</v>
      </c>
      <c r="V1818" s="22">
        <f t="shared" si="450"/>
        <v>0</v>
      </c>
      <c r="W1818" s="5">
        <f t="shared" si="453"/>
        <v>19</v>
      </c>
      <c r="X1818" s="21">
        <f t="shared" si="457"/>
        <v>14.64421052631579</v>
      </c>
      <c r="Y1818" s="21">
        <f t="shared" si="454"/>
        <v>175.73052631578949</v>
      </c>
      <c r="Z1818" s="21">
        <f t="shared" si="455"/>
        <v>102.50947368421052</v>
      </c>
      <c r="AA1818" s="21">
        <f t="shared" si="456"/>
        <v>2.4473684210533975E-2</v>
      </c>
      <c r="AC1818" s="5">
        <v>175.73052631578949</v>
      </c>
      <c r="AD1818" s="5">
        <v>0</v>
      </c>
      <c r="AE1818" s="5">
        <f t="shared" si="451"/>
        <v>175.73052631578949</v>
      </c>
    </row>
    <row r="1819" spans="1:31" ht="12.75" customHeight="1" x14ac:dyDescent="0.35">
      <c r="A1819" s="17" t="s">
        <v>4012</v>
      </c>
      <c r="B1819" s="17" t="s">
        <v>4013</v>
      </c>
      <c r="C1819" s="17" t="s">
        <v>2711</v>
      </c>
      <c r="D1819" s="18">
        <v>39873</v>
      </c>
      <c r="E1819" s="17" t="s">
        <v>118</v>
      </c>
      <c r="F1819" s="19">
        <v>20</v>
      </c>
      <c r="G1819" s="17">
        <v>6</v>
      </c>
      <c r="H1819" s="17">
        <v>6</v>
      </c>
      <c r="I1819" s="20">
        <f t="shared" si="445"/>
        <v>78</v>
      </c>
      <c r="J1819" s="21">
        <v>114.49</v>
      </c>
      <c r="K1819" s="18">
        <v>44804</v>
      </c>
      <c r="L1819" s="21">
        <v>77.36</v>
      </c>
      <c r="M1819" s="21">
        <v>37.130000000000003</v>
      </c>
      <c r="N1819" s="21">
        <v>3.82</v>
      </c>
      <c r="O1819" s="21">
        <f t="shared" si="446"/>
        <v>1.91</v>
      </c>
      <c r="P1819" s="21">
        <f t="shared" si="447"/>
        <v>5.7299999999999995</v>
      </c>
      <c r="Q1819" s="21">
        <f t="shared" si="448"/>
        <v>35.220000000000006</v>
      </c>
      <c r="S1819" s="21">
        <f t="shared" si="452"/>
        <v>40.950000000000003</v>
      </c>
      <c r="T1819" s="19">
        <v>20</v>
      </c>
      <c r="U1819" s="19">
        <f t="shared" si="449"/>
        <v>0</v>
      </c>
      <c r="V1819" s="22">
        <f t="shared" si="450"/>
        <v>0</v>
      </c>
      <c r="W1819" s="5">
        <f t="shared" si="453"/>
        <v>86</v>
      </c>
      <c r="X1819" s="21">
        <f t="shared" si="457"/>
        <v>0.47616279069767448</v>
      </c>
      <c r="Y1819" s="21">
        <f t="shared" si="454"/>
        <v>5.7139534883720939</v>
      </c>
      <c r="Z1819" s="21">
        <f t="shared" si="455"/>
        <v>35.236046511627912</v>
      </c>
      <c r="AA1819" s="21">
        <f t="shared" si="456"/>
        <v>1.6046511627905602E-2</v>
      </c>
      <c r="AC1819" s="5">
        <v>5.7139534883720939</v>
      </c>
      <c r="AD1819" s="5">
        <v>0</v>
      </c>
      <c r="AE1819" s="5">
        <f t="shared" si="451"/>
        <v>5.7139534883720939</v>
      </c>
    </row>
    <row r="1820" spans="1:31" ht="12.75" customHeight="1" x14ac:dyDescent="0.35">
      <c r="A1820" s="17" t="s">
        <v>4014</v>
      </c>
      <c r="B1820" s="17" t="s">
        <v>4015</v>
      </c>
      <c r="C1820" s="17" t="s">
        <v>2665</v>
      </c>
      <c r="D1820" s="18">
        <v>39873</v>
      </c>
      <c r="E1820" s="17" t="s">
        <v>118</v>
      </c>
      <c r="F1820" s="19">
        <v>20</v>
      </c>
      <c r="G1820" s="17">
        <v>6</v>
      </c>
      <c r="H1820" s="17">
        <v>6</v>
      </c>
      <c r="I1820" s="20">
        <f t="shared" si="445"/>
        <v>78</v>
      </c>
      <c r="J1820" s="21">
        <v>179.66</v>
      </c>
      <c r="K1820" s="18">
        <v>44804</v>
      </c>
      <c r="L1820" s="21">
        <v>121.24</v>
      </c>
      <c r="M1820" s="21">
        <v>58.42</v>
      </c>
      <c r="N1820" s="21">
        <v>5.98</v>
      </c>
      <c r="O1820" s="21">
        <f t="shared" si="446"/>
        <v>2.99</v>
      </c>
      <c r="P1820" s="21">
        <f t="shared" si="447"/>
        <v>8.9700000000000006</v>
      </c>
      <c r="Q1820" s="21">
        <f t="shared" si="448"/>
        <v>55.43</v>
      </c>
      <c r="S1820" s="21">
        <f t="shared" si="452"/>
        <v>64.400000000000006</v>
      </c>
      <c r="T1820" s="19">
        <v>20</v>
      </c>
      <c r="U1820" s="19">
        <f t="shared" si="449"/>
        <v>0</v>
      </c>
      <c r="V1820" s="22">
        <f t="shared" si="450"/>
        <v>0</v>
      </c>
      <c r="W1820" s="5">
        <f t="shared" si="453"/>
        <v>86</v>
      </c>
      <c r="X1820" s="21">
        <f t="shared" si="457"/>
        <v>0.74883720930232567</v>
      </c>
      <c r="Y1820" s="21">
        <f t="shared" si="454"/>
        <v>8.986046511627908</v>
      </c>
      <c r="Z1820" s="21">
        <f t="shared" si="455"/>
        <v>55.413953488372101</v>
      </c>
      <c r="AA1820" s="21">
        <f t="shared" si="456"/>
        <v>-1.6046511627898496E-2</v>
      </c>
      <c r="AC1820" s="5">
        <v>8.986046511627908</v>
      </c>
      <c r="AD1820" s="5">
        <v>0</v>
      </c>
      <c r="AE1820" s="5">
        <f t="shared" si="451"/>
        <v>8.986046511627908</v>
      </c>
    </row>
    <row r="1821" spans="1:31" ht="12.75" customHeight="1" x14ac:dyDescent="0.35">
      <c r="A1821" s="17" t="s">
        <v>4016</v>
      </c>
      <c r="B1821" s="17" t="s">
        <v>4017</v>
      </c>
      <c r="C1821" s="17" t="s">
        <v>2645</v>
      </c>
      <c r="D1821" s="18">
        <v>39904</v>
      </c>
      <c r="E1821" s="17" t="s">
        <v>118</v>
      </c>
      <c r="F1821" s="19">
        <v>20</v>
      </c>
      <c r="G1821" s="17">
        <v>6</v>
      </c>
      <c r="H1821" s="17">
        <v>7</v>
      </c>
      <c r="I1821" s="20">
        <f t="shared" si="445"/>
        <v>79</v>
      </c>
      <c r="J1821" s="21">
        <v>513.63</v>
      </c>
      <c r="K1821" s="18">
        <v>44804</v>
      </c>
      <c r="L1821" s="21">
        <v>344.54</v>
      </c>
      <c r="M1821" s="21">
        <v>169.09</v>
      </c>
      <c r="N1821" s="21">
        <v>17.12</v>
      </c>
      <c r="O1821" s="21">
        <f t="shared" si="446"/>
        <v>8.56</v>
      </c>
      <c r="P1821" s="21">
        <f t="shared" si="447"/>
        <v>25.68</v>
      </c>
      <c r="Q1821" s="21">
        <f t="shared" si="448"/>
        <v>160.53</v>
      </c>
      <c r="S1821" s="21">
        <f t="shared" si="452"/>
        <v>186.21</v>
      </c>
      <c r="T1821" s="19">
        <v>20</v>
      </c>
      <c r="U1821" s="19">
        <f t="shared" si="449"/>
        <v>0</v>
      </c>
      <c r="V1821" s="22">
        <f t="shared" si="450"/>
        <v>0</v>
      </c>
      <c r="W1821" s="5">
        <f t="shared" si="453"/>
        <v>87</v>
      </c>
      <c r="X1821" s="21">
        <f t="shared" si="457"/>
        <v>2.1403448275862069</v>
      </c>
      <c r="Y1821" s="21">
        <f t="shared" si="454"/>
        <v>25.684137931034485</v>
      </c>
      <c r="Z1821" s="21">
        <f t="shared" si="455"/>
        <v>160.52586206896552</v>
      </c>
      <c r="AA1821" s="21">
        <f t="shared" si="456"/>
        <v>-4.1379310344780151E-3</v>
      </c>
      <c r="AC1821" s="5">
        <v>25.684137931034485</v>
      </c>
      <c r="AD1821" s="5">
        <v>0</v>
      </c>
      <c r="AE1821" s="5">
        <f t="shared" si="451"/>
        <v>25.684137931034485</v>
      </c>
    </row>
    <row r="1822" spans="1:31" ht="12.75" customHeight="1" x14ac:dyDescent="0.35">
      <c r="A1822" s="17" t="s">
        <v>4018</v>
      </c>
      <c r="B1822" s="17" t="s">
        <v>4019</v>
      </c>
      <c r="C1822" s="17" t="s">
        <v>4020</v>
      </c>
      <c r="D1822" s="18">
        <v>39934</v>
      </c>
      <c r="E1822" s="17" t="s">
        <v>118</v>
      </c>
      <c r="F1822" s="19">
        <v>17</v>
      </c>
      <c r="G1822" s="17">
        <v>3</v>
      </c>
      <c r="H1822" s="17">
        <v>8</v>
      </c>
      <c r="I1822" s="20">
        <f t="shared" si="445"/>
        <v>44</v>
      </c>
      <c r="J1822" s="21">
        <v>6077.77</v>
      </c>
      <c r="K1822" s="18">
        <v>44804</v>
      </c>
      <c r="L1822" s="21">
        <v>4766.92</v>
      </c>
      <c r="M1822" s="21">
        <v>1310.85</v>
      </c>
      <c r="N1822" s="21">
        <v>238.34</v>
      </c>
      <c r="O1822" s="21">
        <f t="shared" si="446"/>
        <v>119.17</v>
      </c>
      <c r="P1822" s="21">
        <f t="shared" si="447"/>
        <v>357.51</v>
      </c>
      <c r="Q1822" s="21">
        <f t="shared" si="448"/>
        <v>1191.6799999999998</v>
      </c>
      <c r="S1822" s="21">
        <f t="shared" si="452"/>
        <v>1549.1899999999998</v>
      </c>
      <c r="T1822" s="19">
        <v>17</v>
      </c>
      <c r="U1822" s="19">
        <f t="shared" si="449"/>
        <v>0</v>
      </c>
      <c r="V1822" s="22">
        <f t="shared" si="450"/>
        <v>0</v>
      </c>
      <c r="W1822" s="5">
        <f t="shared" si="453"/>
        <v>52</v>
      </c>
      <c r="X1822" s="21">
        <f t="shared" si="457"/>
        <v>29.792115384615382</v>
      </c>
      <c r="Y1822" s="21">
        <f t="shared" si="454"/>
        <v>357.50538461538457</v>
      </c>
      <c r="Z1822" s="21">
        <f t="shared" si="455"/>
        <v>1191.6846153846152</v>
      </c>
      <c r="AA1822" s="21">
        <f t="shared" si="456"/>
        <v>4.6153846153629274E-3</v>
      </c>
      <c r="AC1822" s="5">
        <v>357.50538461538457</v>
      </c>
      <c r="AD1822" s="5">
        <v>0</v>
      </c>
      <c r="AE1822" s="5">
        <f t="shared" si="451"/>
        <v>357.50538461538457</v>
      </c>
    </row>
    <row r="1823" spans="1:31" ht="12.75" customHeight="1" x14ac:dyDescent="0.35">
      <c r="A1823" s="17" t="s">
        <v>4021</v>
      </c>
      <c r="B1823" s="17" t="s">
        <v>4022</v>
      </c>
      <c r="C1823" s="17" t="s">
        <v>4023</v>
      </c>
      <c r="D1823" s="18">
        <v>39934</v>
      </c>
      <c r="E1823" s="17" t="s">
        <v>118</v>
      </c>
      <c r="F1823" s="19">
        <v>17</v>
      </c>
      <c r="G1823" s="17">
        <v>3</v>
      </c>
      <c r="H1823" s="17">
        <v>8</v>
      </c>
      <c r="I1823" s="20">
        <f t="shared" si="445"/>
        <v>44</v>
      </c>
      <c r="J1823" s="21">
        <v>9203.48</v>
      </c>
      <c r="K1823" s="18">
        <v>44804</v>
      </c>
      <c r="L1823" s="21">
        <v>7218.41</v>
      </c>
      <c r="M1823" s="21">
        <v>1985.07</v>
      </c>
      <c r="N1823" s="21">
        <v>360.92</v>
      </c>
      <c r="O1823" s="21">
        <f t="shared" si="446"/>
        <v>180.46</v>
      </c>
      <c r="P1823" s="21">
        <f t="shared" si="447"/>
        <v>541.38</v>
      </c>
      <c r="Q1823" s="21">
        <f t="shared" si="448"/>
        <v>1804.61</v>
      </c>
      <c r="S1823" s="21">
        <f t="shared" si="452"/>
        <v>2345.9899999999998</v>
      </c>
      <c r="T1823" s="19">
        <v>17</v>
      </c>
      <c r="U1823" s="19">
        <f t="shared" si="449"/>
        <v>0</v>
      </c>
      <c r="V1823" s="22">
        <f t="shared" si="450"/>
        <v>0</v>
      </c>
      <c r="W1823" s="5">
        <f t="shared" si="453"/>
        <v>52</v>
      </c>
      <c r="X1823" s="21">
        <f t="shared" si="457"/>
        <v>45.115192307692304</v>
      </c>
      <c r="Y1823" s="21">
        <f t="shared" si="454"/>
        <v>541.38230769230768</v>
      </c>
      <c r="Z1823" s="21">
        <f t="shared" si="455"/>
        <v>1804.6076923076921</v>
      </c>
      <c r="AA1823" s="21">
        <f t="shared" si="456"/>
        <v>-2.3076923077951506E-3</v>
      </c>
      <c r="AC1823" s="5">
        <v>541.38230769230768</v>
      </c>
      <c r="AD1823" s="5">
        <v>0</v>
      </c>
      <c r="AE1823" s="5">
        <f t="shared" si="451"/>
        <v>541.38230769230768</v>
      </c>
    </row>
    <row r="1824" spans="1:31" ht="12.75" customHeight="1" x14ac:dyDescent="0.35">
      <c r="A1824" s="17" t="s">
        <v>4024</v>
      </c>
      <c r="B1824" s="17" t="s">
        <v>4025</v>
      </c>
      <c r="C1824" s="17" t="s">
        <v>4026</v>
      </c>
      <c r="D1824" s="18">
        <v>39934</v>
      </c>
      <c r="E1824" s="17" t="s">
        <v>118</v>
      </c>
      <c r="F1824" s="19">
        <v>17</v>
      </c>
      <c r="G1824" s="17">
        <v>3</v>
      </c>
      <c r="H1824" s="17">
        <v>8</v>
      </c>
      <c r="I1824" s="20">
        <f t="shared" si="445"/>
        <v>44</v>
      </c>
      <c r="J1824" s="21">
        <v>10853.16</v>
      </c>
      <c r="K1824" s="18">
        <v>44804</v>
      </c>
      <c r="L1824" s="21">
        <v>8512.27</v>
      </c>
      <c r="M1824" s="21">
        <v>2340.89</v>
      </c>
      <c r="N1824" s="21">
        <v>425.61</v>
      </c>
      <c r="O1824" s="21">
        <f t="shared" si="446"/>
        <v>212.80500000000001</v>
      </c>
      <c r="P1824" s="21">
        <f t="shared" si="447"/>
        <v>638.41499999999996</v>
      </c>
      <c r="Q1824" s="21">
        <f t="shared" si="448"/>
        <v>2128.085</v>
      </c>
      <c r="S1824" s="21">
        <f t="shared" si="452"/>
        <v>2766.5</v>
      </c>
      <c r="T1824" s="19">
        <v>17</v>
      </c>
      <c r="U1824" s="19">
        <f t="shared" si="449"/>
        <v>0</v>
      </c>
      <c r="V1824" s="22">
        <f t="shared" si="450"/>
        <v>0</v>
      </c>
      <c r="W1824" s="5">
        <f t="shared" si="453"/>
        <v>52</v>
      </c>
      <c r="X1824" s="21">
        <f t="shared" si="457"/>
        <v>53.20192307692308</v>
      </c>
      <c r="Y1824" s="21">
        <f t="shared" si="454"/>
        <v>638.42307692307691</v>
      </c>
      <c r="Z1824" s="21">
        <f t="shared" si="455"/>
        <v>2128.0769230769229</v>
      </c>
      <c r="AA1824" s="21">
        <f t="shared" si="456"/>
        <v>-8.0769230771693401E-3</v>
      </c>
      <c r="AC1824" s="5">
        <v>638.42307692307691</v>
      </c>
      <c r="AD1824" s="5">
        <v>0</v>
      </c>
      <c r="AE1824" s="5">
        <f t="shared" si="451"/>
        <v>638.42307692307691</v>
      </c>
    </row>
    <row r="1825" spans="1:31" ht="12.75" customHeight="1" x14ac:dyDescent="0.35">
      <c r="A1825" s="17" t="s">
        <v>4027</v>
      </c>
      <c r="B1825" s="17" t="s">
        <v>4028</v>
      </c>
      <c r="C1825" s="17" t="s">
        <v>2645</v>
      </c>
      <c r="D1825" s="18">
        <v>39965</v>
      </c>
      <c r="E1825" s="17" t="s">
        <v>118</v>
      </c>
      <c r="F1825" s="19">
        <v>20</v>
      </c>
      <c r="G1825" s="17">
        <v>6</v>
      </c>
      <c r="H1825" s="17">
        <v>9</v>
      </c>
      <c r="I1825" s="20">
        <f t="shared" si="445"/>
        <v>81</v>
      </c>
      <c r="J1825" s="21">
        <v>423.61</v>
      </c>
      <c r="K1825" s="18">
        <v>44804</v>
      </c>
      <c r="L1825" s="21">
        <v>280.64999999999998</v>
      </c>
      <c r="M1825" s="21">
        <v>142.96</v>
      </c>
      <c r="N1825" s="21">
        <v>14.12</v>
      </c>
      <c r="O1825" s="21">
        <f t="shared" si="446"/>
        <v>7.06</v>
      </c>
      <c r="P1825" s="21">
        <f t="shared" si="447"/>
        <v>21.18</v>
      </c>
      <c r="Q1825" s="21">
        <f t="shared" si="448"/>
        <v>135.9</v>
      </c>
      <c r="S1825" s="21">
        <f t="shared" si="452"/>
        <v>157.08000000000001</v>
      </c>
      <c r="T1825" s="19">
        <v>20</v>
      </c>
      <c r="U1825" s="19">
        <f t="shared" si="449"/>
        <v>0</v>
      </c>
      <c r="V1825" s="22">
        <f t="shared" si="450"/>
        <v>0</v>
      </c>
      <c r="W1825" s="5">
        <f t="shared" si="453"/>
        <v>89</v>
      </c>
      <c r="X1825" s="21">
        <f t="shared" si="457"/>
        <v>1.7649438202247192</v>
      </c>
      <c r="Y1825" s="21">
        <f t="shared" si="454"/>
        <v>21.179325842696631</v>
      </c>
      <c r="Z1825" s="21">
        <f t="shared" si="455"/>
        <v>135.90067415730337</v>
      </c>
      <c r="AA1825" s="21">
        <f t="shared" si="456"/>
        <v>6.7415730336506385E-4</v>
      </c>
      <c r="AC1825" s="5">
        <v>21.179325842696631</v>
      </c>
      <c r="AD1825" s="5">
        <v>0</v>
      </c>
      <c r="AE1825" s="5">
        <f t="shared" si="451"/>
        <v>21.179325842696631</v>
      </c>
    </row>
    <row r="1826" spans="1:31" ht="12.75" customHeight="1" x14ac:dyDescent="0.35">
      <c r="A1826" s="17" t="s">
        <v>4029</v>
      </c>
      <c r="B1826" s="17" t="s">
        <v>4030</v>
      </c>
      <c r="C1826" s="17" t="s">
        <v>2731</v>
      </c>
      <c r="D1826" s="18">
        <v>39995</v>
      </c>
      <c r="E1826" s="17" t="s">
        <v>118</v>
      </c>
      <c r="F1826" s="19">
        <v>20</v>
      </c>
      <c r="G1826" s="17">
        <v>6</v>
      </c>
      <c r="H1826" s="17">
        <v>10</v>
      </c>
      <c r="I1826" s="20">
        <f t="shared" si="445"/>
        <v>82</v>
      </c>
      <c r="J1826" s="21">
        <v>1025.74</v>
      </c>
      <c r="K1826" s="18">
        <v>44804</v>
      </c>
      <c r="L1826" s="21">
        <v>675.31</v>
      </c>
      <c r="M1826" s="21">
        <v>350.43</v>
      </c>
      <c r="N1826" s="21">
        <v>34.19</v>
      </c>
      <c r="O1826" s="21">
        <f t="shared" si="446"/>
        <v>17.094999999999999</v>
      </c>
      <c r="P1826" s="21">
        <f t="shared" si="447"/>
        <v>51.284999999999997</v>
      </c>
      <c r="Q1826" s="21">
        <f t="shared" si="448"/>
        <v>333.33500000000004</v>
      </c>
      <c r="S1826" s="21">
        <f t="shared" si="452"/>
        <v>384.62</v>
      </c>
      <c r="T1826" s="19">
        <v>20</v>
      </c>
      <c r="U1826" s="19">
        <f t="shared" si="449"/>
        <v>0</v>
      </c>
      <c r="V1826" s="22">
        <f t="shared" si="450"/>
        <v>0</v>
      </c>
      <c r="W1826" s="5">
        <f t="shared" si="453"/>
        <v>90</v>
      </c>
      <c r="X1826" s="21">
        <f t="shared" si="457"/>
        <v>4.2735555555555553</v>
      </c>
      <c r="Y1826" s="21">
        <f t="shared" si="454"/>
        <v>51.282666666666664</v>
      </c>
      <c r="Z1826" s="21">
        <f t="shared" si="455"/>
        <v>333.33733333333333</v>
      </c>
      <c r="AA1826" s="21">
        <f t="shared" si="456"/>
        <v>2.3333333332971051E-3</v>
      </c>
      <c r="AC1826" s="5">
        <v>51.282666666666664</v>
      </c>
      <c r="AD1826" s="5">
        <v>0</v>
      </c>
      <c r="AE1826" s="5">
        <f t="shared" si="451"/>
        <v>51.282666666666664</v>
      </c>
    </row>
    <row r="1827" spans="1:31" ht="12.75" customHeight="1" x14ac:dyDescent="0.35">
      <c r="A1827" s="17" t="s">
        <v>4031</v>
      </c>
      <c r="B1827" s="17" t="s">
        <v>4032</v>
      </c>
      <c r="C1827" s="17" t="s">
        <v>2645</v>
      </c>
      <c r="D1827" s="18">
        <v>40026</v>
      </c>
      <c r="E1827" s="17" t="s">
        <v>118</v>
      </c>
      <c r="F1827" s="19">
        <v>20</v>
      </c>
      <c r="G1827" s="17">
        <v>6</v>
      </c>
      <c r="H1827" s="17">
        <v>11</v>
      </c>
      <c r="I1827" s="20">
        <f t="shared" si="445"/>
        <v>83</v>
      </c>
      <c r="J1827" s="21">
        <v>300.32</v>
      </c>
      <c r="K1827" s="18">
        <v>44804</v>
      </c>
      <c r="L1827" s="21">
        <v>196.51</v>
      </c>
      <c r="M1827" s="21">
        <v>103.81</v>
      </c>
      <c r="N1827" s="21">
        <v>10.01</v>
      </c>
      <c r="O1827" s="21">
        <f t="shared" si="446"/>
        <v>5.0049999999999999</v>
      </c>
      <c r="P1827" s="21">
        <f t="shared" si="447"/>
        <v>15.015000000000001</v>
      </c>
      <c r="Q1827" s="21">
        <f t="shared" si="448"/>
        <v>98.805000000000007</v>
      </c>
      <c r="S1827" s="21">
        <f t="shared" si="452"/>
        <v>113.82000000000001</v>
      </c>
      <c r="T1827" s="19">
        <v>20</v>
      </c>
      <c r="U1827" s="19">
        <f t="shared" si="449"/>
        <v>0</v>
      </c>
      <c r="V1827" s="22">
        <f t="shared" si="450"/>
        <v>0</v>
      </c>
      <c r="W1827" s="5">
        <f t="shared" si="453"/>
        <v>91</v>
      </c>
      <c r="X1827" s="21">
        <f t="shared" si="457"/>
        <v>1.2507692307692309</v>
      </c>
      <c r="Y1827" s="21">
        <f t="shared" si="454"/>
        <v>15.00923076923077</v>
      </c>
      <c r="Z1827" s="21">
        <f t="shared" si="455"/>
        <v>98.810769230769239</v>
      </c>
      <c r="AA1827" s="21">
        <f t="shared" si="456"/>
        <v>5.769230769232081E-3</v>
      </c>
      <c r="AC1827" s="5">
        <v>15.00923076923077</v>
      </c>
      <c r="AD1827" s="5">
        <v>0</v>
      </c>
      <c r="AE1827" s="5">
        <f t="shared" si="451"/>
        <v>15.00923076923077</v>
      </c>
    </row>
    <row r="1828" spans="1:31" ht="12.75" customHeight="1" x14ac:dyDescent="0.35">
      <c r="A1828" s="17" t="s">
        <v>4033</v>
      </c>
      <c r="B1828" s="17" t="s">
        <v>4034</v>
      </c>
      <c r="C1828" s="17" t="s">
        <v>4035</v>
      </c>
      <c r="D1828" s="18">
        <v>40057</v>
      </c>
      <c r="E1828" s="17" t="s">
        <v>44</v>
      </c>
      <c r="F1828" s="19">
        <v>0</v>
      </c>
      <c r="G1828" s="17">
        <v>0</v>
      </c>
      <c r="H1828" s="17">
        <v>0</v>
      </c>
      <c r="I1828" s="20">
        <f t="shared" si="445"/>
        <v>0</v>
      </c>
      <c r="J1828" s="21">
        <v>759.43</v>
      </c>
      <c r="K1828" s="18">
        <v>44804</v>
      </c>
      <c r="L1828" s="21">
        <v>0</v>
      </c>
      <c r="M1828" s="21">
        <v>759.43</v>
      </c>
      <c r="N1828" s="21">
        <v>0</v>
      </c>
      <c r="O1828" s="21">
        <f t="shared" si="446"/>
        <v>0</v>
      </c>
      <c r="P1828" s="21">
        <f t="shared" si="447"/>
        <v>0</v>
      </c>
      <c r="Q1828" s="21">
        <f t="shared" si="448"/>
        <v>759.43</v>
      </c>
      <c r="S1828" s="21">
        <f t="shared" si="452"/>
        <v>759.43</v>
      </c>
      <c r="T1828" s="19">
        <v>0</v>
      </c>
      <c r="U1828" s="19">
        <f t="shared" si="449"/>
        <v>0</v>
      </c>
      <c r="V1828" s="22">
        <f t="shared" si="450"/>
        <v>0</v>
      </c>
      <c r="W1828" s="5">
        <v>0</v>
      </c>
      <c r="X1828" s="21">
        <v>0</v>
      </c>
      <c r="Y1828" s="21">
        <f t="shared" si="454"/>
        <v>0</v>
      </c>
      <c r="Z1828" s="21">
        <f t="shared" si="455"/>
        <v>759.43</v>
      </c>
      <c r="AA1828" s="21">
        <f t="shared" si="456"/>
        <v>0</v>
      </c>
      <c r="AC1828" s="5">
        <v>0</v>
      </c>
      <c r="AD1828" s="5">
        <v>0</v>
      </c>
      <c r="AE1828" s="5">
        <f t="shared" si="451"/>
        <v>0</v>
      </c>
    </row>
    <row r="1829" spans="1:31" ht="12.75" customHeight="1" x14ac:dyDescent="0.35">
      <c r="A1829" s="17" t="s">
        <v>4036</v>
      </c>
      <c r="B1829" s="17" t="s">
        <v>4037</v>
      </c>
      <c r="C1829" s="17" t="s">
        <v>4035</v>
      </c>
      <c r="D1829" s="18">
        <v>40057</v>
      </c>
      <c r="E1829" s="17" t="s">
        <v>118</v>
      </c>
      <c r="F1829" s="19">
        <v>20</v>
      </c>
      <c r="G1829" s="17">
        <v>7</v>
      </c>
      <c r="H1829" s="17">
        <v>0</v>
      </c>
      <c r="I1829" s="20">
        <f t="shared" si="445"/>
        <v>84</v>
      </c>
      <c r="J1829" s="21">
        <v>-759.43</v>
      </c>
      <c r="K1829" s="18">
        <v>44804</v>
      </c>
      <c r="L1829" s="21">
        <v>-493.61</v>
      </c>
      <c r="M1829" s="21">
        <v>-265.82</v>
      </c>
      <c r="N1829" s="21">
        <v>-25.31</v>
      </c>
      <c r="O1829" s="21">
        <f t="shared" si="446"/>
        <v>-12.654999999999999</v>
      </c>
      <c r="P1829" s="21">
        <f t="shared" si="447"/>
        <v>-37.964999999999996</v>
      </c>
      <c r="Q1829" s="21">
        <f t="shared" si="448"/>
        <v>-253.16499999999999</v>
      </c>
      <c r="S1829" s="21">
        <f t="shared" si="452"/>
        <v>-291.13</v>
      </c>
      <c r="T1829" s="19">
        <v>20</v>
      </c>
      <c r="U1829" s="19">
        <f t="shared" si="449"/>
        <v>0</v>
      </c>
      <c r="V1829" s="22">
        <f t="shared" si="450"/>
        <v>0</v>
      </c>
      <c r="W1829" s="5">
        <f t="shared" si="453"/>
        <v>92</v>
      </c>
      <c r="X1829" s="21">
        <f t="shared" si="457"/>
        <v>-3.1644565217391305</v>
      </c>
      <c r="Y1829" s="21">
        <f t="shared" si="454"/>
        <v>-37.97347826086957</v>
      </c>
      <c r="Z1829" s="21">
        <f t="shared" si="455"/>
        <v>-253.15652173913043</v>
      </c>
      <c r="AA1829" s="21">
        <f t="shared" si="456"/>
        <v>8.4782608695661565E-3</v>
      </c>
      <c r="AC1829" s="5">
        <v>-37.97347826086957</v>
      </c>
      <c r="AD1829" s="5">
        <v>0</v>
      </c>
      <c r="AE1829" s="5">
        <f t="shared" si="451"/>
        <v>-37.97347826086957</v>
      </c>
    </row>
    <row r="1830" spans="1:31" ht="12.75" customHeight="1" x14ac:dyDescent="0.35">
      <c r="A1830" s="17" t="s">
        <v>4038</v>
      </c>
      <c r="B1830" s="17" t="s">
        <v>4039</v>
      </c>
      <c r="C1830" s="17" t="s">
        <v>2645</v>
      </c>
      <c r="D1830" s="18">
        <v>40057</v>
      </c>
      <c r="E1830" s="17" t="s">
        <v>118</v>
      </c>
      <c r="F1830" s="19">
        <v>20</v>
      </c>
      <c r="G1830" s="17">
        <v>7</v>
      </c>
      <c r="H1830" s="17">
        <v>0</v>
      </c>
      <c r="I1830" s="20">
        <f t="shared" si="445"/>
        <v>84</v>
      </c>
      <c r="J1830" s="21">
        <v>424.86</v>
      </c>
      <c r="K1830" s="18">
        <v>44804</v>
      </c>
      <c r="L1830" s="21">
        <v>276.12</v>
      </c>
      <c r="M1830" s="21">
        <v>148.74</v>
      </c>
      <c r="N1830" s="21">
        <v>14.16</v>
      </c>
      <c r="O1830" s="21">
        <f t="shared" si="446"/>
        <v>7.08</v>
      </c>
      <c r="P1830" s="21">
        <f t="shared" si="447"/>
        <v>21.240000000000002</v>
      </c>
      <c r="Q1830" s="21">
        <f t="shared" si="448"/>
        <v>141.66</v>
      </c>
      <c r="S1830" s="21">
        <f t="shared" si="452"/>
        <v>162.9</v>
      </c>
      <c r="T1830" s="19">
        <v>20</v>
      </c>
      <c r="U1830" s="19">
        <f t="shared" si="449"/>
        <v>0</v>
      </c>
      <c r="V1830" s="22">
        <f t="shared" si="450"/>
        <v>0</v>
      </c>
      <c r="W1830" s="5">
        <f t="shared" si="453"/>
        <v>92</v>
      </c>
      <c r="X1830" s="21">
        <f t="shared" si="457"/>
        <v>1.7706521739130436</v>
      </c>
      <c r="Y1830" s="21">
        <f t="shared" si="454"/>
        <v>21.247826086956522</v>
      </c>
      <c r="Z1830" s="21">
        <f t="shared" si="455"/>
        <v>141.6521739130435</v>
      </c>
      <c r="AA1830" s="21">
        <f t="shared" si="456"/>
        <v>-7.8260869564985569E-3</v>
      </c>
      <c r="AC1830" s="5">
        <v>21.247826086956522</v>
      </c>
      <c r="AD1830" s="5">
        <v>0</v>
      </c>
      <c r="AE1830" s="5">
        <f t="shared" si="451"/>
        <v>21.247826086956522</v>
      </c>
    </row>
    <row r="1831" spans="1:31" ht="12.75" customHeight="1" x14ac:dyDescent="0.35">
      <c r="A1831" s="17" t="s">
        <v>4040</v>
      </c>
      <c r="B1831" s="17" t="s">
        <v>4041</v>
      </c>
      <c r="C1831" s="17" t="s">
        <v>4042</v>
      </c>
      <c r="D1831" s="18">
        <v>40087</v>
      </c>
      <c r="E1831" s="17" t="s">
        <v>44</v>
      </c>
      <c r="F1831" s="19">
        <v>0</v>
      </c>
      <c r="G1831" s="17">
        <v>0</v>
      </c>
      <c r="H1831" s="17">
        <v>0</v>
      </c>
      <c r="I1831" s="20">
        <f t="shared" si="445"/>
        <v>0</v>
      </c>
      <c r="J1831" s="21">
        <v>1052.98</v>
      </c>
      <c r="K1831" s="18">
        <v>44804</v>
      </c>
      <c r="L1831" s="21">
        <v>0</v>
      </c>
      <c r="M1831" s="21">
        <v>1052.98</v>
      </c>
      <c r="N1831" s="21">
        <v>0</v>
      </c>
      <c r="O1831" s="21">
        <f t="shared" si="446"/>
        <v>0</v>
      </c>
      <c r="P1831" s="21">
        <f t="shared" si="447"/>
        <v>0</v>
      </c>
      <c r="Q1831" s="21">
        <f t="shared" si="448"/>
        <v>1052.98</v>
      </c>
      <c r="S1831" s="21">
        <f t="shared" si="452"/>
        <v>1052.98</v>
      </c>
      <c r="T1831" s="19">
        <v>0</v>
      </c>
      <c r="U1831" s="19">
        <f t="shared" si="449"/>
        <v>0</v>
      </c>
      <c r="V1831" s="22">
        <f t="shared" si="450"/>
        <v>0</v>
      </c>
      <c r="W1831" s="5">
        <v>0</v>
      </c>
      <c r="X1831" s="21">
        <v>0</v>
      </c>
      <c r="Y1831" s="21">
        <f t="shared" si="454"/>
        <v>0</v>
      </c>
      <c r="Z1831" s="21">
        <f t="shared" si="455"/>
        <v>1052.98</v>
      </c>
      <c r="AA1831" s="21">
        <f t="shared" si="456"/>
        <v>0</v>
      </c>
      <c r="AC1831" s="5">
        <v>0</v>
      </c>
      <c r="AD1831" s="5">
        <v>0</v>
      </c>
      <c r="AE1831" s="5">
        <f t="shared" si="451"/>
        <v>0</v>
      </c>
    </row>
    <row r="1832" spans="1:31" ht="12.75" customHeight="1" x14ac:dyDescent="0.35">
      <c r="A1832" s="17" t="s">
        <v>4043</v>
      </c>
      <c r="B1832" s="17" t="s">
        <v>4044</v>
      </c>
      <c r="C1832" s="17" t="s">
        <v>4042</v>
      </c>
      <c r="D1832" s="18">
        <v>40087</v>
      </c>
      <c r="E1832" s="17" t="s">
        <v>118</v>
      </c>
      <c r="F1832" s="19">
        <v>20</v>
      </c>
      <c r="G1832" s="17">
        <v>7</v>
      </c>
      <c r="H1832" s="17">
        <v>1</v>
      </c>
      <c r="I1832" s="20">
        <f t="shared" si="445"/>
        <v>85</v>
      </c>
      <c r="J1832" s="21">
        <v>-1052.98</v>
      </c>
      <c r="K1832" s="18">
        <v>44804</v>
      </c>
      <c r="L1832" s="21">
        <v>-680.07</v>
      </c>
      <c r="M1832" s="21">
        <v>-372.91</v>
      </c>
      <c r="N1832" s="21">
        <v>-35.1</v>
      </c>
      <c r="O1832" s="21">
        <f t="shared" si="446"/>
        <v>-17.55</v>
      </c>
      <c r="P1832" s="21">
        <f t="shared" si="447"/>
        <v>-52.650000000000006</v>
      </c>
      <c r="Q1832" s="21">
        <f t="shared" si="448"/>
        <v>-355.36</v>
      </c>
      <c r="S1832" s="21">
        <f t="shared" si="452"/>
        <v>-408.01000000000005</v>
      </c>
      <c r="T1832" s="19">
        <v>20</v>
      </c>
      <c r="U1832" s="19">
        <f t="shared" si="449"/>
        <v>0</v>
      </c>
      <c r="V1832" s="22">
        <f t="shared" si="450"/>
        <v>0</v>
      </c>
      <c r="W1832" s="5">
        <f t="shared" si="453"/>
        <v>93</v>
      </c>
      <c r="X1832" s="21">
        <f t="shared" si="457"/>
        <v>-4.3872043010752693</v>
      </c>
      <c r="Y1832" s="21">
        <f t="shared" si="454"/>
        <v>-52.646451612903235</v>
      </c>
      <c r="Z1832" s="21">
        <f t="shared" si="455"/>
        <v>-355.36354838709678</v>
      </c>
      <c r="AA1832" s="21">
        <f t="shared" si="456"/>
        <v>-3.5483870967709663E-3</v>
      </c>
      <c r="AC1832" s="5">
        <v>-52.646451612903235</v>
      </c>
      <c r="AD1832" s="5">
        <v>0</v>
      </c>
      <c r="AE1832" s="5">
        <f t="shared" si="451"/>
        <v>-52.646451612903235</v>
      </c>
    </row>
    <row r="1833" spans="1:31" ht="12.75" customHeight="1" x14ac:dyDescent="0.35">
      <c r="A1833" s="17" t="s">
        <v>4045</v>
      </c>
      <c r="B1833" s="17" t="s">
        <v>4046</v>
      </c>
      <c r="C1833" s="17" t="s">
        <v>4047</v>
      </c>
      <c r="D1833" s="18">
        <v>40087</v>
      </c>
      <c r="E1833" s="17" t="s">
        <v>118</v>
      </c>
      <c r="F1833" s="19">
        <v>20</v>
      </c>
      <c r="G1833" s="17">
        <v>7</v>
      </c>
      <c r="H1833" s="17">
        <v>1</v>
      </c>
      <c r="I1833" s="20">
        <f t="shared" si="445"/>
        <v>85</v>
      </c>
      <c r="J1833" s="21">
        <v>1977.11</v>
      </c>
      <c r="K1833" s="18">
        <v>44804</v>
      </c>
      <c r="L1833" s="21">
        <v>1276.94</v>
      </c>
      <c r="M1833" s="21">
        <v>700.17</v>
      </c>
      <c r="N1833" s="21">
        <v>65.900000000000006</v>
      </c>
      <c r="O1833" s="21">
        <f t="shared" si="446"/>
        <v>32.950000000000003</v>
      </c>
      <c r="P1833" s="21">
        <f t="shared" si="447"/>
        <v>98.850000000000009</v>
      </c>
      <c r="Q1833" s="21">
        <f t="shared" si="448"/>
        <v>667.21999999999991</v>
      </c>
      <c r="S1833" s="21">
        <f t="shared" si="452"/>
        <v>766.06999999999994</v>
      </c>
      <c r="T1833" s="19">
        <v>20</v>
      </c>
      <c r="U1833" s="19">
        <f t="shared" si="449"/>
        <v>0</v>
      </c>
      <c r="V1833" s="22">
        <f t="shared" si="450"/>
        <v>0</v>
      </c>
      <c r="W1833" s="5">
        <f t="shared" si="453"/>
        <v>93</v>
      </c>
      <c r="X1833" s="21">
        <f t="shared" si="457"/>
        <v>8.2373118279569884</v>
      </c>
      <c r="Y1833" s="21">
        <f t="shared" si="454"/>
        <v>98.847741935483867</v>
      </c>
      <c r="Z1833" s="21">
        <f t="shared" si="455"/>
        <v>667.22225806451604</v>
      </c>
      <c r="AA1833" s="21">
        <f t="shared" si="456"/>
        <v>2.2580645161269786E-3</v>
      </c>
      <c r="AC1833" s="5">
        <v>98.847741935483867</v>
      </c>
      <c r="AD1833" s="5">
        <v>0</v>
      </c>
      <c r="AE1833" s="5">
        <f t="shared" si="451"/>
        <v>98.847741935483867</v>
      </c>
    </row>
    <row r="1834" spans="1:31" ht="12.75" customHeight="1" x14ac:dyDescent="0.35">
      <c r="A1834" s="17" t="s">
        <v>4048</v>
      </c>
      <c r="B1834" s="17" t="s">
        <v>4049</v>
      </c>
      <c r="C1834" s="17" t="s">
        <v>2645</v>
      </c>
      <c r="D1834" s="18">
        <v>40087</v>
      </c>
      <c r="E1834" s="17" t="s">
        <v>118</v>
      </c>
      <c r="F1834" s="19">
        <v>20</v>
      </c>
      <c r="G1834" s="17">
        <v>7</v>
      </c>
      <c r="H1834" s="17">
        <v>1</v>
      </c>
      <c r="I1834" s="20">
        <f t="shared" si="445"/>
        <v>85</v>
      </c>
      <c r="J1834" s="21">
        <v>211.8</v>
      </c>
      <c r="K1834" s="18">
        <v>44804</v>
      </c>
      <c r="L1834" s="21">
        <v>136.79</v>
      </c>
      <c r="M1834" s="21">
        <v>75.010000000000005</v>
      </c>
      <c r="N1834" s="21">
        <v>7.06</v>
      </c>
      <c r="O1834" s="21">
        <f t="shared" si="446"/>
        <v>3.53</v>
      </c>
      <c r="P1834" s="21">
        <f t="shared" si="447"/>
        <v>10.59</v>
      </c>
      <c r="Q1834" s="21">
        <f t="shared" si="448"/>
        <v>71.48</v>
      </c>
      <c r="S1834" s="21">
        <f t="shared" si="452"/>
        <v>82.070000000000007</v>
      </c>
      <c r="T1834" s="19">
        <v>20</v>
      </c>
      <c r="U1834" s="19">
        <f t="shared" si="449"/>
        <v>0</v>
      </c>
      <c r="V1834" s="22">
        <f t="shared" si="450"/>
        <v>0</v>
      </c>
      <c r="W1834" s="5">
        <f t="shared" si="453"/>
        <v>93</v>
      </c>
      <c r="X1834" s="21">
        <f t="shared" si="457"/>
        <v>0.88247311827956998</v>
      </c>
      <c r="Y1834" s="21">
        <f t="shared" si="454"/>
        <v>10.589677419354839</v>
      </c>
      <c r="Z1834" s="21">
        <f t="shared" si="455"/>
        <v>71.480322580645165</v>
      </c>
      <c r="AA1834" s="21">
        <f t="shared" si="456"/>
        <v>3.2258064516099694E-4</v>
      </c>
      <c r="AC1834" s="5">
        <v>10.589677419354839</v>
      </c>
      <c r="AD1834" s="5">
        <v>0</v>
      </c>
      <c r="AE1834" s="5">
        <f t="shared" si="451"/>
        <v>10.589677419354839</v>
      </c>
    </row>
    <row r="1835" spans="1:31" ht="12.75" customHeight="1" x14ac:dyDescent="0.35">
      <c r="A1835" s="17" t="s">
        <v>4050</v>
      </c>
      <c r="B1835" s="17" t="s">
        <v>4051</v>
      </c>
      <c r="C1835" s="17" t="s">
        <v>2942</v>
      </c>
      <c r="D1835" s="18">
        <v>40087</v>
      </c>
      <c r="E1835" s="17" t="s">
        <v>118</v>
      </c>
      <c r="F1835" s="19">
        <v>20</v>
      </c>
      <c r="G1835" s="17">
        <v>7</v>
      </c>
      <c r="H1835" s="17">
        <v>1</v>
      </c>
      <c r="I1835" s="20">
        <f t="shared" si="445"/>
        <v>85</v>
      </c>
      <c r="J1835" s="21">
        <v>258.57</v>
      </c>
      <c r="K1835" s="18">
        <v>44804</v>
      </c>
      <c r="L1835" s="21">
        <v>167.02</v>
      </c>
      <c r="M1835" s="21">
        <v>91.55</v>
      </c>
      <c r="N1835" s="21">
        <v>8.6199999999999992</v>
      </c>
      <c r="O1835" s="21">
        <f t="shared" si="446"/>
        <v>4.3099999999999996</v>
      </c>
      <c r="P1835" s="21">
        <f t="shared" si="447"/>
        <v>12.93</v>
      </c>
      <c r="Q1835" s="21">
        <f t="shared" si="448"/>
        <v>87.24</v>
      </c>
      <c r="S1835" s="21">
        <f t="shared" si="452"/>
        <v>100.17</v>
      </c>
      <c r="T1835" s="19">
        <v>20</v>
      </c>
      <c r="U1835" s="19">
        <f t="shared" si="449"/>
        <v>0</v>
      </c>
      <c r="V1835" s="22">
        <f t="shared" si="450"/>
        <v>0</v>
      </c>
      <c r="W1835" s="5">
        <f t="shared" si="453"/>
        <v>93</v>
      </c>
      <c r="X1835" s="21">
        <f t="shared" si="457"/>
        <v>1.0770967741935484</v>
      </c>
      <c r="Y1835" s="21">
        <f t="shared" si="454"/>
        <v>12.925161290322581</v>
      </c>
      <c r="Z1835" s="21">
        <f t="shared" si="455"/>
        <v>87.244838709677424</v>
      </c>
      <c r="AA1835" s="21">
        <f t="shared" si="456"/>
        <v>4.8387096774291649E-3</v>
      </c>
      <c r="AC1835" s="5">
        <v>12.925161290322581</v>
      </c>
      <c r="AD1835" s="5">
        <v>0</v>
      </c>
      <c r="AE1835" s="5">
        <f t="shared" si="451"/>
        <v>12.925161290322581</v>
      </c>
    </row>
    <row r="1836" spans="1:31" ht="12.75" customHeight="1" x14ac:dyDescent="0.35">
      <c r="A1836" s="17" t="s">
        <v>4052</v>
      </c>
      <c r="B1836" s="17" t="s">
        <v>4053</v>
      </c>
      <c r="C1836" s="17" t="s">
        <v>2945</v>
      </c>
      <c r="D1836" s="18">
        <v>40087</v>
      </c>
      <c r="E1836" s="17" t="s">
        <v>118</v>
      </c>
      <c r="F1836" s="19">
        <v>20</v>
      </c>
      <c r="G1836" s="17">
        <v>7</v>
      </c>
      <c r="H1836" s="17">
        <v>1</v>
      </c>
      <c r="I1836" s="20">
        <f t="shared" si="445"/>
        <v>85</v>
      </c>
      <c r="J1836" s="21">
        <v>1719</v>
      </c>
      <c r="K1836" s="18">
        <v>44804</v>
      </c>
      <c r="L1836" s="21">
        <v>1110.1500000000001</v>
      </c>
      <c r="M1836" s="21">
        <v>608.85</v>
      </c>
      <c r="N1836" s="21">
        <v>57.3</v>
      </c>
      <c r="O1836" s="21">
        <f t="shared" si="446"/>
        <v>28.65</v>
      </c>
      <c r="P1836" s="21">
        <f t="shared" si="447"/>
        <v>85.949999999999989</v>
      </c>
      <c r="Q1836" s="21">
        <f t="shared" si="448"/>
        <v>580.20000000000005</v>
      </c>
      <c r="S1836" s="21">
        <f t="shared" si="452"/>
        <v>666.15</v>
      </c>
      <c r="T1836" s="19">
        <v>20</v>
      </c>
      <c r="U1836" s="19">
        <f t="shared" si="449"/>
        <v>0</v>
      </c>
      <c r="V1836" s="22">
        <f t="shared" si="450"/>
        <v>0</v>
      </c>
      <c r="W1836" s="5">
        <f t="shared" si="453"/>
        <v>93</v>
      </c>
      <c r="X1836" s="21">
        <f t="shared" si="457"/>
        <v>7.1629032258064518</v>
      </c>
      <c r="Y1836" s="21">
        <f t="shared" si="454"/>
        <v>85.954838709677418</v>
      </c>
      <c r="Z1836" s="21">
        <f t="shared" si="455"/>
        <v>580.19516129032252</v>
      </c>
      <c r="AA1836" s="21">
        <f t="shared" si="456"/>
        <v>-4.8387096775286409E-3</v>
      </c>
      <c r="AC1836" s="5">
        <v>85.954838709677418</v>
      </c>
      <c r="AD1836" s="5">
        <v>0</v>
      </c>
      <c r="AE1836" s="5">
        <f t="shared" si="451"/>
        <v>85.954838709677418</v>
      </c>
    </row>
    <row r="1837" spans="1:31" ht="12.75" customHeight="1" x14ac:dyDescent="0.35">
      <c r="A1837" s="17" t="s">
        <v>4054</v>
      </c>
      <c r="B1837" s="17" t="s">
        <v>4055</v>
      </c>
      <c r="C1837" s="17" t="s">
        <v>2948</v>
      </c>
      <c r="D1837" s="18">
        <v>40087</v>
      </c>
      <c r="E1837" s="17" t="s">
        <v>118</v>
      </c>
      <c r="F1837" s="19">
        <v>20</v>
      </c>
      <c r="G1837" s="17">
        <v>7</v>
      </c>
      <c r="H1837" s="17">
        <v>1</v>
      </c>
      <c r="I1837" s="20">
        <f t="shared" si="445"/>
        <v>85</v>
      </c>
      <c r="J1837" s="21">
        <v>2826.53</v>
      </c>
      <c r="K1837" s="18">
        <v>44804</v>
      </c>
      <c r="L1837" s="21">
        <v>1825.52</v>
      </c>
      <c r="M1837" s="21">
        <v>1001.01</v>
      </c>
      <c r="N1837" s="21">
        <v>94.22</v>
      </c>
      <c r="O1837" s="21">
        <f t="shared" si="446"/>
        <v>47.11</v>
      </c>
      <c r="P1837" s="21">
        <f t="shared" si="447"/>
        <v>141.32999999999998</v>
      </c>
      <c r="Q1837" s="21">
        <f t="shared" si="448"/>
        <v>953.9</v>
      </c>
      <c r="S1837" s="21">
        <f t="shared" si="452"/>
        <v>1095.23</v>
      </c>
      <c r="T1837" s="19">
        <v>20</v>
      </c>
      <c r="U1837" s="19">
        <f t="shared" si="449"/>
        <v>0</v>
      </c>
      <c r="V1837" s="22">
        <f t="shared" si="450"/>
        <v>0</v>
      </c>
      <c r="W1837" s="5">
        <f t="shared" si="453"/>
        <v>93</v>
      </c>
      <c r="X1837" s="21">
        <f t="shared" si="457"/>
        <v>11.776666666666667</v>
      </c>
      <c r="Y1837" s="21">
        <f t="shared" si="454"/>
        <v>141.32</v>
      </c>
      <c r="Z1837" s="21">
        <f t="shared" si="455"/>
        <v>953.91000000000008</v>
      </c>
      <c r="AA1837" s="21">
        <f t="shared" si="456"/>
        <v>1.0000000000104592E-2</v>
      </c>
      <c r="AC1837" s="5">
        <v>141.32</v>
      </c>
      <c r="AD1837" s="5">
        <v>0</v>
      </c>
      <c r="AE1837" s="5">
        <f t="shared" si="451"/>
        <v>141.32</v>
      </c>
    </row>
    <row r="1838" spans="1:31" ht="12.75" customHeight="1" x14ac:dyDescent="0.35">
      <c r="A1838" s="17" t="s">
        <v>4056</v>
      </c>
      <c r="B1838" s="17" t="s">
        <v>4057</v>
      </c>
      <c r="C1838" s="17" t="s">
        <v>2951</v>
      </c>
      <c r="D1838" s="18">
        <v>40087</v>
      </c>
      <c r="E1838" s="17" t="s">
        <v>118</v>
      </c>
      <c r="F1838" s="19">
        <v>20</v>
      </c>
      <c r="G1838" s="17">
        <v>7</v>
      </c>
      <c r="H1838" s="17">
        <v>1</v>
      </c>
      <c r="I1838" s="20">
        <f t="shared" si="445"/>
        <v>85</v>
      </c>
      <c r="J1838" s="21">
        <v>37.5</v>
      </c>
      <c r="K1838" s="18">
        <v>44804</v>
      </c>
      <c r="L1838" s="21">
        <v>24.29</v>
      </c>
      <c r="M1838" s="21">
        <v>13.21</v>
      </c>
      <c r="N1838" s="21">
        <v>1.25</v>
      </c>
      <c r="O1838" s="21">
        <f t="shared" si="446"/>
        <v>0.625</v>
      </c>
      <c r="P1838" s="21">
        <f t="shared" si="447"/>
        <v>1.875</v>
      </c>
      <c r="Q1838" s="21">
        <f t="shared" si="448"/>
        <v>12.585000000000001</v>
      </c>
      <c r="S1838" s="21">
        <f t="shared" si="452"/>
        <v>14.46</v>
      </c>
      <c r="T1838" s="19">
        <v>20</v>
      </c>
      <c r="U1838" s="19">
        <f t="shared" si="449"/>
        <v>0</v>
      </c>
      <c r="V1838" s="22">
        <f t="shared" si="450"/>
        <v>0</v>
      </c>
      <c r="W1838" s="5">
        <f t="shared" si="453"/>
        <v>93</v>
      </c>
      <c r="X1838" s="21">
        <f t="shared" si="457"/>
        <v>0.15548387096774194</v>
      </c>
      <c r="Y1838" s="21">
        <f t="shared" si="454"/>
        <v>1.8658064516129031</v>
      </c>
      <c r="Z1838" s="21">
        <f t="shared" si="455"/>
        <v>12.594193548387098</v>
      </c>
      <c r="AA1838" s="21">
        <f t="shared" si="456"/>
        <v>9.1935483870972945E-3</v>
      </c>
      <c r="AC1838" s="5">
        <v>1.8658064516129031</v>
      </c>
      <c r="AD1838" s="5">
        <v>0</v>
      </c>
      <c r="AE1838" s="5">
        <f t="shared" si="451"/>
        <v>1.8658064516129031</v>
      </c>
    </row>
    <row r="1839" spans="1:31" ht="12.75" customHeight="1" x14ac:dyDescent="0.35">
      <c r="A1839" s="17" t="s">
        <v>4058</v>
      </c>
      <c r="B1839" s="17" t="s">
        <v>4059</v>
      </c>
      <c r="C1839" s="17" t="s">
        <v>4060</v>
      </c>
      <c r="D1839" s="18">
        <v>40118</v>
      </c>
      <c r="E1839" s="17" t="s">
        <v>118</v>
      </c>
      <c r="F1839" s="19">
        <v>20</v>
      </c>
      <c r="G1839" s="17">
        <v>7</v>
      </c>
      <c r="H1839" s="17">
        <v>2</v>
      </c>
      <c r="I1839" s="20">
        <f t="shared" si="445"/>
        <v>86</v>
      </c>
      <c r="J1839" s="21">
        <v>-128.66</v>
      </c>
      <c r="K1839" s="18">
        <v>44804</v>
      </c>
      <c r="L1839" s="21">
        <v>-82.52</v>
      </c>
      <c r="M1839" s="21">
        <v>-46.14</v>
      </c>
      <c r="N1839" s="21">
        <v>-4.28</v>
      </c>
      <c r="O1839" s="21">
        <f t="shared" si="446"/>
        <v>-2.14</v>
      </c>
      <c r="P1839" s="21">
        <f t="shared" si="447"/>
        <v>-6.42</v>
      </c>
      <c r="Q1839" s="21">
        <f t="shared" si="448"/>
        <v>-44</v>
      </c>
      <c r="S1839" s="21">
        <f t="shared" si="452"/>
        <v>-50.42</v>
      </c>
      <c r="T1839" s="19">
        <v>20</v>
      </c>
      <c r="U1839" s="19">
        <f t="shared" si="449"/>
        <v>0</v>
      </c>
      <c r="V1839" s="22">
        <f t="shared" si="450"/>
        <v>0</v>
      </c>
      <c r="W1839" s="5">
        <f t="shared" si="453"/>
        <v>94</v>
      </c>
      <c r="X1839" s="21">
        <f t="shared" si="457"/>
        <v>-0.53638297872340424</v>
      </c>
      <c r="Y1839" s="21">
        <f t="shared" si="454"/>
        <v>-6.4365957446808508</v>
      </c>
      <c r="Z1839" s="21">
        <f t="shared" si="455"/>
        <v>-43.983404255319151</v>
      </c>
      <c r="AA1839" s="21">
        <f t="shared" si="456"/>
        <v>1.6595744680849123E-2</v>
      </c>
      <c r="AC1839" s="5">
        <v>-6.4365957446808508</v>
      </c>
      <c r="AD1839" s="5">
        <v>0</v>
      </c>
      <c r="AE1839" s="5">
        <f t="shared" si="451"/>
        <v>-6.4365957446808508</v>
      </c>
    </row>
    <row r="1840" spans="1:31" ht="12.75" customHeight="1" x14ac:dyDescent="0.35">
      <c r="A1840" s="17" t="s">
        <v>4061</v>
      </c>
      <c r="B1840" s="17" t="s">
        <v>4062</v>
      </c>
      <c r="C1840" s="17" t="s">
        <v>4060</v>
      </c>
      <c r="D1840" s="18">
        <v>40118</v>
      </c>
      <c r="E1840" s="17" t="s">
        <v>44</v>
      </c>
      <c r="F1840" s="19">
        <v>0</v>
      </c>
      <c r="G1840" s="17">
        <v>0</v>
      </c>
      <c r="H1840" s="17">
        <v>0</v>
      </c>
      <c r="I1840" s="20">
        <f t="shared" si="445"/>
        <v>0</v>
      </c>
      <c r="J1840" s="21">
        <v>128.66</v>
      </c>
      <c r="K1840" s="18">
        <v>44804</v>
      </c>
      <c r="L1840" s="21">
        <v>0</v>
      </c>
      <c r="M1840" s="21">
        <v>128.66</v>
      </c>
      <c r="N1840" s="21">
        <v>0</v>
      </c>
      <c r="O1840" s="21">
        <f t="shared" si="446"/>
        <v>0</v>
      </c>
      <c r="P1840" s="21">
        <f t="shared" si="447"/>
        <v>0</v>
      </c>
      <c r="Q1840" s="21">
        <f t="shared" si="448"/>
        <v>128.66</v>
      </c>
      <c r="S1840" s="21">
        <f t="shared" si="452"/>
        <v>128.66</v>
      </c>
      <c r="T1840" s="19">
        <v>0</v>
      </c>
      <c r="U1840" s="19">
        <f t="shared" si="449"/>
        <v>0</v>
      </c>
      <c r="V1840" s="22">
        <f t="shared" si="450"/>
        <v>0</v>
      </c>
      <c r="W1840" s="5">
        <v>0</v>
      </c>
      <c r="X1840" s="21">
        <v>0</v>
      </c>
      <c r="Y1840" s="21">
        <f t="shared" si="454"/>
        <v>0</v>
      </c>
      <c r="Z1840" s="21">
        <f t="shared" si="455"/>
        <v>128.66</v>
      </c>
      <c r="AA1840" s="21">
        <f t="shared" si="456"/>
        <v>0</v>
      </c>
      <c r="AC1840" s="5">
        <v>0</v>
      </c>
      <c r="AD1840" s="5">
        <v>0</v>
      </c>
      <c r="AE1840" s="5">
        <f t="shared" si="451"/>
        <v>0</v>
      </c>
    </row>
    <row r="1841" spans="1:31" ht="12.75" customHeight="1" x14ac:dyDescent="0.35">
      <c r="A1841" s="17" t="s">
        <v>4063</v>
      </c>
      <c r="B1841" s="17" t="s">
        <v>4064</v>
      </c>
      <c r="C1841" s="17" t="s">
        <v>2711</v>
      </c>
      <c r="D1841" s="18">
        <v>40118</v>
      </c>
      <c r="E1841" s="17" t="s">
        <v>118</v>
      </c>
      <c r="F1841" s="19">
        <v>20</v>
      </c>
      <c r="G1841" s="17">
        <v>7</v>
      </c>
      <c r="H1841" s="17">
        <v>2</v>
      </c>
      <c r="I1841" s="20">
        <f t="shared" si="445"/>
        <v>86</v>
      </c>
      <c r="J1841" s="21">
        <v>115.48</v>
      </c>
      <c r="K1841" s="18">
        <v>44804</v>
      </c>
      <c r="L1841" s="21">
        <v>74.040000000000006</v>
      </c>
      <c r="M1841" s="21">
        <v>41.44</v>
      </c>
      <c r="N1841" s="21">
        <v>3.84</v>
      </c>
      <c r="O1841" s="21">
        <f t="shared" si="446"/>
        <v>1.92</v>
      </c>
      <c r="P1841" s="21">
        <f t="shared" si="447"/>
        <v>5.76</v>
      </c>
      <c r="Q1841" s="21">
        <f t="shared" si="448"/>
        <v>39.519999999999996</v>
      </c>
      <c r="S1841" s="21">
        <f t="shared" si="452"/>
        <v>45.28</v>
      </c>
      <c r="T1841" s="19">
        <v>20</v>
      </c>
      <c r="U1841" s="19">
        <f t="shared" si="449"/>
        <v>0</v>
      </c>
      <c r="V1841" s="22">
        <f t="shared" si="450"/>
        <v>0</v>
      </c>
      <c r="W1841" s="5">
        <f t="shared" si="453"/>
        <v>94</v>
      </c>
      <c r="X1841" s="21">
        <f t="shared" si="457"/>
        <v>0.48170212765957449</v>
      </c>
      <c r="Y1841" s="21">
        <f t="shared" si="454"/>
        <v>5.7804255319148936</v>
      </c>
      <c r="Z1841" s="21">
        <f t="shared" si="455"/>
        <v>39.499574468085108</v>
      </c>
      <c r="AA1841" s="21">
        <f t="shared" si="456"/>
        <v>-2.0425531914888495E-2</v>
      </c>
      <c r="AC1841" s="5">
        <v>5.7804255319148936</v>
      </c>
      <c r="AD1841" s="5">
        <v>0</v>
      </c>
      <c r="AE1841" s="5">
        <f t="shared" si="451"/>
        <v>5.7804255319148936</v>
      </c>
    </row>
    <row r="1842" spans="1:31" ht="12.75" customHeight="1" x14ac:dyDescent="0.35">
      <c r="A1842" s="17" t="s">
        <v>4065</v>
      </c>
      <c r="B1842" s="17" t="s">
        <v>4066</v>
      </c>
      <c r="C1842" s="17" t="s">
        <v>2645</v>
      </c>
      <c r="D1842" s="18">
        <v>40148</v>
      </c>
      <c r="E1842" s="17" t="s">
        <v>118</v>
      </c>
      <c r="F1842" s="19">
        <v>20</v>
      </c>
      <c r="G1842" s="17">
        <v>7</v>
      </c>
      <c r="H1842" s="17">
        <v>3</v>
      </c>
      <c r="I1842" s="20">
        <f t="shared" si="445"/>
        <v>87</v>
      </c>
      <c r="J1842" s="21">
        <v>386.98</v>
      </c>
      <c r="K1842" s="18">
        <v>44804</v>
      </c>
      <c r="L1842" s="21">
        <v>246.71</v>
      </c>
      <c r="M1842" s="21">
        <v>140.27000000000001</v>
      </c>
      <c r="N1842" s="21">
        <v>12.9</v>
      </c>
      <c r="O1842" s="21">
        <f t="shared" si="446"/>
        <v>6.45</v>
      </c>
      <c r="P1842" s="21">
        <f t="shared" si="447"/>
        <v>19.350000000000001</v>
      </c>
      <c r="Q1842" s="21">
        <f t="shared" si="448"/>
        <v>133.82000000000002</v>
      </c>
      <c r="S1842" s="21">
        <f t="shared" si="452"/>
        <v>153.17000000000002</v>
      </c>
      <c r="T1842" s="19">
        <v>20</v>
      </c>
      <c r="U1842" s="19">
        <f t="shared" si="449"/>
        <v>0</v>
      </c>
      <c r="V1842" s="22">
        <f t="shared" si="450"/>
        <v>0</v>
      </c>
      <c r="W1842" s="5">
        <f t="shared" si="453"/>
        <v>95</v>
      </c>
      <c r="X1842" s="21">
        <f t="shared" si="457"/>
        <v>1.6123157894736844</v>
      </c>
      <c r="Y1842" s="21">
        <f t="shared" si="454"/>
        <v>19.347789473684212</v>
      </c>
      <c r="Z1842" s="21">
        <f t="shared" si="455"/>
        <v>133.82221052631581</v>
      </c>
      <c r="AA1842" s="21">
        <f t="shared" si="456"/>
        <v>2.2105263157925492E-3</v>
      </c>
      <c r="AC1842" s="5">
        <v>19.347789473684212</v>
      </c>
      <c r="AD1842" s="5">
        <v>0</v>
      </c>
      <c r="AE1842" s="5">
        <f t="shared" si="451"/>
        <v>19.347789473684212</v>
      </c>
    </row>
    <row r="1843" spans="1:31" ht="12.75" customHeight="1" x14ac:dyDescent="0.35">
      <c r="A1843" s="17" t="s">
        <v>4067</v>
      </c>
      <c r="B1843" s="17" t="s">
        <v>4068</v>
      </c>
      <c r="C1843" s="17" t="s">
        <v>4069</v>
      </c>
      <c r="D1843" s="18">
        <v>40148</v>
      </c>
      <c r="E1843" s="17" t="s">
        <v>118</v>
      </c>
      <c r="F1843" s="19">
        <v>20</v>
      </c>
      <c r="G1843" s="17">
        <v>7</v>
      </c>
      <c r="H1843" s="17">
        <v>3</v>
      </c>
      <c r="I1843" s="20">
        <f t="shared" si="445"/>
        <v>87</v>
      </c>
      <c r="J1843" s="21">
        <v>70.66</v>
      </c>
      <c r="K1843" s="18">
        <v>44804</v>
      </c>
      <c r="L1843" s="21">
        <v>44.97</v>
      </c>
      <c r="M1843" s="21">
        <v>25.69</v>
      </c>
      <c r="N1843" s="21">
        <v>2.35</v>
      </c>
      <c r="O1843" s="21">
        <f t="shared" si="446"/>
        <v>1.175</v>
      </c>
      <c r="P1843" s="21">
        <f t="shared" si="447"/>
        <v>3.5250000000000004</v>
      </c>
      <c r="Q1843" s="21">
        <f t="shared" si="448"/>
        <v>24.515000000000001</v>
      </c>
      <c r="S1843" s="21">
        <f t="shared" si="452"/>
        <v>28.040000000000003</v>
      </c>
      <c r="T1843" s="19">
        <v>20</v>
      </c>
      <c r="U1843" s="19">
        <f t="shared" si="449"/>
        <v>0</v>
      </c>
      <c r="V1843" s="22">
        <f t="shared" si="450"/>
        <v>0</v>
      </c>
      <c r="W1843" s="5">
        <f t="shared" si="453"/>
        <v>95</v>
      </c>
      <c r="X1843" s="21">
        <f t="shared" si="457"/>
        <v>0.29515789473684212</v>
      </c>
      <c r="Y1843" s="21">
        <f t="shared" si="454"/>
        <v>3.5418947368421057</v>
      </c>
      <c r="Z1843" s="21">
        <f t="shared" si="455"/>
        <v>24.498105263157896</v>
      </c>
      <c r="AA1843" s="21">
        <f t="shared" si="456"/>
        <v>-1.6894736842104408E-2</v>
      </c>
      <c r="AC1843" s="5">
        <v>3.5418947368421057</v>
      </c>
      <c r="AD1843" s="5">
        <v>0</v>
      </c>
      <c r="AE1843" s="5">
        <f t="shared" si="451"/>
        <v>3.5418947368421057</v>
      </c>
    </row>
    <row r="1844" spans="1:31" ht="12.75" customHeight="1" x14ac:dyDescent="0.35">
      <c r="A1844" s="17" t="s">
        <v>4070</v>
      </c>
      <c r="B1844" s="17" t="s">
        <v>4071</v>
      </c>
      <c r="C1844" s="17" t="s">
        <v>4072</v>
      </c>
      <c r="D1844" s="18">
        <v>40179</v>
      </c>
      <c r="E1844" s="17" t="s">
        <v>118</v>
      </c>
      <c r="F1844" s="19">
        <v>20</v>
      </c>
      <c r="G1844" s="17">
        <v>7</v>
      </c>
      <c r="H1844" s="17">
        <v>4</v>
      </c>
      <c r="I1844" s="20">
        <f t="shared" si="445"/>
        <v>88</v>
      </c>
      <c r="J1844" s="21">
        <v>-932.87</v>
      </c>
      <c r="K1844" s="18">
        <v>44804</v>
      </c>
      <c r="L1844" s="21">
        <v>-590.78</v>
      </c>
      <c r="M1844" s="21">
        <v>-342.09</v>
      </c>
      <c r="N1844" s="21">
        <v>-31.09</v>
      </c>
      <c r="O1844" s="21">
        <f t="shared" si="446"/>
        <v>-15.545</v>
      </c>
      <c r="P1844" s="21">
        <f t="shared" si="447"/>
        <v>-46.634999999999998</v>
      </c>
      <c r="Q1844" s="21">
        <f t="shared" si="448"/>
        <v>-326.54499999999996</v>
      </c>
      <c r="S1844" s="21">
        <f t="shared" si="452"/>
        <v>-373.17999999999995</v>
      </c>
      <c r="T1844" s="19">
        <v>20</v>
      </c>
      <c r="U1844" s="19">
        <f t="shared" si="449"/>
        <v>0</v>
      </c>
      <c r="V1844" s="22">
        <f t="shared" si="450"/>
        <v>0</v>
      </c>
      <c r="W1844" s="5">
        <f t="shared" si="453"/>
        <v>96</v>
      </c>
      <c r="X1844" s="21">
        <f t="shared" si="457"/>
        <v>-3.8872916666666661</v>
      </c>
      <c r="Y1844" s="21">
        <f t="shared" si="454"/>
        <v>-46.647499999999994</v>
      </c>
      <c r="Z1844" s="21">
        <f t="shared" si="455"/>
        <v>-326.53249999999997</v>
      </c>
      <c r="AA1844" s="21">
        <f t="shared" si="456"/>
        <v>1.2499999999988631E-2</v>
      </c>
      <c r="AC1844" s="5">
        <v>-46.647499999999994</v>
      </c>
      <c r="AD1844" s="5">
        <v>0</v>
      </c>
      <c r="AE1844" s="5">
        <f t="shared" si="451"/>
        <v>-46.647499999999994</v>
      </c>
    </row>
    <row r="1845" spans="1:31" ht="12.75" customHeight="1" x14ac:dyDescent="0.35">
      <c r="A1845" s="17" t="s">
        <v>4073</v>
      </c>
      <c r="B1845" s="17" t="s">
        <v>4074</v>
      </c>
      <c r="C1845" s="17" t="s">
        <v>4072</v>
      </c>
      <c r="D1845" s="18">
        <v>40179</v>
      </c>
      <c r="E1845" s="17" t="s">
        <v>44</v>
      </c>
      <c r="F1845" s="19">
        <v>0</v>
      </c>
      <c r="G1845" s="17">
        <v>0</v>
      </c>
      <c r="H1845" s="17">
        <v>0</v>
      </c>
      <c r="I1845" s="20">
        <f t="shared" si="445"/>
        <v>0</v>
      </c>
      <c r="J1845" s="21">
        <v>932.87</v>
      </c>
      <c r="K1845" s="18">
        <v>44804</v>
      </c>
      <c r="L1845" s="21">
        <v>0</v>
      </c>
      <c r="M1845" s="21">
        <v>932.87</v>
      </c>
      <c r="N1845" s="21">
        <v>0</v>
      </c>
      <c r="O1845" s="21">
        <f t="shared" si="446"/>
        <v>0</v>
      </c>
      <c r="P1845" s="21">
        <f t="shared" si="447"/>
        <v>0</v>
      </c>
      <c r="Q1845" s="21">
        <f t="shared" si="448"/>
        <v>932.87</v>
      </c>
      <c r="S1845" s="21">
        <f t="shared" si="452"/>
        <v>932.87</v>
      </c>
      <c r="T1845" s="19">
        <v>0</v>
      </c>
      <c r="U1845" s="19">
        <f t="shared" si="449"/>
        <v>0</v>
      </c>
      <c r="V1845" s="22">
        <f t="shared" si="450"/>
        <v>0</v>
      </c>
      <c r="W1845" s="5">
        <v>0</v>
      </c>
      <c r="X1845" s="21">
        <v>0</v>
      </c>
      <c r="Y1845" s="21">
        <f t="shared" si="454"/>
        <v>0</v>
      </c>
      <c r="Z1845" s="21">
        <f t="shared" si="455"/>
        <v>932.87</v>
      </c>
      <c r="AA1845" s="21">
        <f t="shared" si="456"/>
        <v>0</v>
      </c>
      <c r="AC1845" s="5">
        <v>0</v>
      </c>
      <c r="AD1845" s="5">
        <v>0</v>
      </c>
      <c r="AE1845" s="5">
        <f t="shared" si="451"/>
        <v>0</v>
      </c>
    </row>
    <row r="1846" spans="1:31" ht="12.75" customHeight="1" x14ac:dyDescent="0.35">
      <c r="A1846" s="17" t="s">
        <v>4075</v>
      </c>
      <c r="B1846" s="17" t="s">
        <v>4076</v>
      </c>
      <c r="C1846" s="17" t="s">
        <v>4077</v>
      </c>
      <c r="D1846" s="18">
        <v>40179</v>
      </c>
      <c r="E1846" s="17" t="s">
        <v>118</v>
      </c>
      <c r="F1846" s="19">
        <v>20</v>
      </c>
      <c r="G1846" s="17">
        <v>7</v>
      </c>
      <c r="H1846" s="17">
        <v>4</v>
      </c>
      <c r="I1846" s="20">
        <f t="shared" si="445"/>
        <v>88</v>
      </c>
      <c r="J1846" s="21">
        <v>183.31</v>
      </c>
      <c r="K1846" s="18">
        <v>44804</v>
      </c>
      <c r="L1846" s="21">
        <v>116.15</v>
      </c>
      <c r="M1846" s="21">
        <v>67.16</v>
      </c>
      <c r="N1846" s="21">
        <v>6.11</v>
      </c>
      <c r="O1846" s="21">
        <f t="shared" si="446"/>
        <v>3.0550000000000002</v>
      </c>
      <c r="P1846" s="21">
        <f t="shared" si="447"/>
        <v>9.1650000000000009</v>
      </c>
      <c r="Q1846" s="21">
        <f t="shared" si="448"/>
        <v>64.10499999999999</v>
      </c>
      <c r="S1846" s="21">
        <f t="shared" si="452"/>
        <v>73.27</v>
      </c>
      <c r="T1846" s="19">
        <v>20</v>
      </c>
      <c r="U1846" s="19">
        <f t="shared" si="449"/>
        <v>0</v>
      </c>
      <c r="V1846" s="22">
        <f t="shared" si="450"/>
        <v>0</v>
      </c>
      <c r="W1846" s="5">
        <f t="shared" si="453"/>
        <v>96</v>
      </c>
      <c r="X1846" s="21">
        <f t="shared" si="457"/>
        <v>0.76322916666666663</v>
      </c>
      <c r="Y1846" s="21">
        <f t="shared" si="454"/>
        <v>9.1587499999999995</v>
      </c>
      <c r="Z1846" s="21">
        <f t="shared" si="455"/>
        <v>64.111249999999998</v>
      </c>
      <c r="AA1846" s="21">
        <f t="shared" si="456"/>
        <v>6.2500000000085265E-3</v>
      </c>
      <c r="AC1846" s="5">
        <v>9.1587499999999995</v>
      </c>
      <c r="AD1846" s="5">
        <v>0</v>
      </c>
      <c r="AE1846" s="5">
        <f t="shared" si="451"/>
        <v>9.1587499999999995</v>
      </c>
    </row>
    <row r="1847" spans="1:31" ht="12.75" customHeight="1" x14ac:dyDescent="0.35">
      <c r="A1847" s="17" t="s">
        <v>4078</v>
      </c>
      <c r="B1847" s="17" t="s">
        <v>4079</v>
      </c>
      <c r="C1847" s="17" t="s">
        <v>4080</v>
      </c>
      <c r="D1847" s="18">
        <v>40179</v>
      </c>
      <c r="E1847" s="17" t="s">
        <v>118</v>
      </c>
      <c r="F1847" s="19">
        <v>20</v>
      </c>
      <c r="G1847" s="17">
        <v>7</v>
      </c>
      <c r="H1847" s="17">
        <v>4</v>
      </c>
      <c r="I1847" s="20">
        <f t="shared" si="445"/>
        <v>88</v>
      </c>
      <c r="J1847" s="21">
        <v>22086.36</v>
      </c>
      <c r="K1847" s="18">
        <v>44804</v>
      </c>
      <c r="L1847" s="21">
        <v>13988.06</v>
      </c>
      <c r="M1847" s="21">
        <v>8098.3</v>
      </c>
      <c r="N1847" s="21">
        <v>736.21</v>
      </c>
      <c r="O1847" s="21">
        <f t="shared" si="446"/>
        <v>368.10500000000002</v>
      </c>
      <c r="P1847" s="21">
        <f t="shared" si="447"/>
        <v>1104.3150000000001</v>
      </c>
      <c r="Q1847" s="21">
        <f t="shared" si="448"/>
        <v>7730.1949999999997</v>
      </c>
      <c r="S1847" s="21">
        <f t="shared" si="452"/>
        <v>8834.51</v>
      </c>
      <c r="T1847" s="19">
        <v>20</v>
      </c>
      <c r="U1847" s="19">
        <f t="shared" si="449"/>
        <v>0</v>
      </c>
      <c r="V1847" s="22">
        <f t="shared" si="450"/>
        <v>0</v>
      </c>
      <c r="W1847" s="5">
        <f t="shared" si="453"/>
        <v>96</v>
      </c>
      <c r="X1847" s="21">
        <f t="shared" si="457"/>
        <v>92.026145833333331</v>
      </c>
      <c r="Y1847" s="21">
        <f t="shared" si="454"/>
        <v>1104.31375</v>
      </c>
      <c r="Z1847" s="21">
        <f t="shared" si="455"/>
        <v>7730.19625</v>
      </c>
      <c r="AA1847" s="21">
        <f t="shared" si="456"/>
        <v>1.2500000002546585E-3</v>
      </c>
      <c r="AC1847" s="5">
        <v>1104.31375</v>
      </c>
      <c r="AD1847" s="5">
        <v>0</v>
      </c>
      <c r="AE1847" s="5">
        <f t="shared" si="451"/>
        <v>1104.31375</v>
      </c>
    </row>
    <row r="1848" spans="1:31" ht="12.75" customHeight="1" x14ac:dyDescent="0.35">
      <c r="A1848" s="17" t="s">
        <v>4081</v>
      </c>
      <c r="B1848" s="17" t="s">
        <v>4082</v>
      </c>
      <c r="C1848" s="17" t="s">
        <v>2961</v>
      </c>
      <c r="D1848" s="18">
        <v>40179</v>
      </c>
      <c r="E1848" s="17" t="s">
        <v>118</v>
      </c>
      <c r="F1848" s="19">
        <v>20</v>
      </c>
      <c r="G1848" s="17">
        <v>7</v>
      </c>
      <c r="H1848" s="17">
        <v>4</v>
      </c>
      <c r="I1848" s="20">
        <f t="shared" si="445"/>
        <v>88</v>
      </c>
      <c r="J1848" s="21">
        <v>1633.28</v>
      </c>
      <c r="K1848" s="18">
        <v>44804</v>
      </c>
      <c r="L1848" s="21">
        <v>1034.3699999999999</v>
      </c>
      <c r="M1848" s="21">
        <v>598.91</v>
      </c>
      <c r="N1848" s="21">
        <v>54.44</v>
      </c>
      <c r="O1848" s="21">
        <f t="shared" si="446"/>
        <v>27.22</v>
      </c>
      <c r="P1848" s="21">
        <f t="shared" si="447"/>
        <v>81.66</v>
      </c>
      <c r="Q1848" s="21">
        <f t="shared" si="448"/>
        <v>571.68999999999994</v>
      </c>
      <c r="S1848" s="21">
        <f t="shared" si="452"/>
        <v>653.34999999999991</v>
      </c>
      <c r="T1848" s="19">
        <v>20</v>
      </c>
      <c r="U1848" s="19">
        <f t="shared" si="449"/>
        <v>0</v>
      </c>
      <c r="V1848" s="22">
        <f t="shared" si="450"/>
        <v>0</v>
      </c>
      <c r="W1848" s="5">
        <f t="shared" si="453"/>
        <v>96</v>
      </c>
      <c r="X1848" s="21">
        <f t="shared" si="457"/>
        <v>6.8057291666666657</v>
      </c>
      <c r="Y1848" s="21">
        <f t="shared" si="454"/>
        <v>81.668749999999989</v>
      </c>
      <c r="Z1848" s="21">
        <f t="shared" si="455"/>
        <v>571.68124999999986</v>
      </c>
      <c r="AA1848" s="21">
        <f t="shared" si="456"/>
        <v>-8.750000000077307E-3</v>
      </c>
      <c r="AC1848" s="5">
        <v>81.668749999999989</v>
      </c>
      <c r="AD1848" s="5">
        <v>0</v>
      </c>
      <c r="AE1848" s="5">
        <f t="shared" si="451"/>
        <v>81.668749999999989</v>
      </c>
    </row>
    <row r="1849" spans="1:31" ht="12.75" customHeight="1" x14ac:dyDescent="0.35">
      <c r="A1849" s="17" t="s">
        <v>4083</v>
      </c>
      <c r="B1849" s="17" t="s">
        <v>4084</v>
      </c>
      <c r="C1849" s="17" t="s">
        <v>2645</v>
      </c>
      <c r="D1849" s="18">
        <v>40179</v>
      </c>
      <c r="E1849" s="17" t="s">
        <v>118</v>
      </c>
      <c r="F1849" s="19">
        <v>20</v>
      </c>
      <c r="G1849" s="17">
        <v>7</v>
      </c>
      <c r="H1849" s="17">
        <v>4</v>
      </c>
      <c r="I1849" s="20">
        <f t="shared" si="445"/>
        <v>88</v>
      </c>
      <c r="J1849" s="21">
        <v>754.16</v>
      </c>
      <c r="K1849" s="18">
        <v>44804</v>
      </c>
      <c r="L1849" s="21">
        <v>477.66</v>
      </c>
      <c r="M1849" s="21">
        <v>276.5</v>
      </c>
      <c r="N1849" s="21">
        <v>25.14</v>
      </c>
      <c r="O1849" s="21">
        <f t="shared" si="446"/>
        <v>12.57</v>
      </c>
      <c r="P1849" s="21">
        <f t="shared" si="447"/>
        <v>37.71</v>
      </c>
      <c r="Q1849" s="21">
        <f t="shared" si="448"/>
        <v>263.93</v>
      </c>
      <c r="S1849" s="21">
        <f t="shared" si="452"/>
        <v>301.64</v>
      </c>
      <c r="T1849" s="19">
        <v>20</v>
      </c>
      <c r="U1849" s="19">
        <f t="shared" si="449"/>
        <v>0</v>
      </c>
      <c r="V1849" s="22">
        <f t="shared" si="450"/>
        <v>0</v>
      </c>
      <c r="W1849" s="5">
        <f t="shared" si="453"/>
        <v>96</v>
      </c>
      <c r="X1849" s="21">
        <f t="shared" si="457"/>
        <v>3.1420833333333333</v>
      </c>
      <c r="Y1849" s="21">
        <f t="shared" si="454"/>
        <v>37.704999999999998</v>
      </c>
      <c r="Z1849" s="21">
        <f t="shared" si="455"/>
        <v>263.935</v>
      </c>
      <c r="AA1849" s="21">
        <f t="shared" si="456"/>
        <v>4.9999999999954525E-3</v>
      </c>
      <c r="AC1849" s="5">
        <v>37.704999999999998</v>
      </c>
      <c r="AD1849" s="5">
        <v>0</v>
      </c>
      <c r="AE1849" s="5">
        <f t="shared" si="451"/>
        <v>37.704999999999998</v>
      </c>
    </row>
    <row r="1850" spans="1:31" ht="12.75" customHeight="1" x14ac:dyDescent="0.35">
      <c r="A1850" s="17" t="s">
        <v>4085</v>
      </c>
      <c r="B1850" s="17" t="s">
        <v>4086</v>
      </c>
      <c r="C1850" s="17" t="s">
        <v>2942</v>
      </c>
      <c r="D1850" s="18">
        <v>40179</v>
      </c>
      <c r="E1850" s="17" t="s">
        <v>118</v>
      </c>
      <c r="F1850" s="19">
        <v>20</v>
      </c>
      <c r="G1850" s="17">
        <v>7</v>
      </c>
      <c r="H1850" s="17">
        <v>4</v>
      </c>
      <c r="I1850" s="20">
        <f t="shared" si="445"/>
        <v>88</v>
      </c>
      <c r="J1850" s="21">
        <v>199.41</v>
      </c>
      <c r="K1850" s="18">
        <v>44804</v>
      </c>
      <c r="L1850" s="21">
        <v>126.28</v>
      </c>
      <c r="M1850" s="21">
        <v>73.13</v>
      </c>
      <c r="N1850" s="21">
        <v>6.64</v>
      </c>
      <c r="O1850" s="21">
        <f t="shared" si="446"/>
        <v>3.32</v>
      </c>
      <c r="P1850" s="21">
        <f t="shared" si="447"/>
        <v>9.9599999999999991</v>
      </c>
      <c r="Q1850" s="21">
        <f t="shared" si="448"/>
        <v>69.81</v>
      </c>
      <c r="S1850" s="21">
        <f t="shared" si="452"/>
        <v>79.77</v>
      </c>
      <c r="T1850" s="19">
        <v>20</v>
      </c>
      <c r="U1850" s="19">
        <f t="shared" si="449"/>
        <v>0</v>
      </c>
      <c r="V1850" s="22">
        <f t="shared" si="450"/>
        <v>0</v>
      </c>
      <c r="W1850" s="5">
        <f t="shared" si="453"/>
        <v>96</v>
      </c>
      <c r="X1850" s="21">
        <f t="shared" si="457"/>
        <v>0.8309375</v>
      </c>
      <c r="Y1850" s="21">
        <f t="shared" si="454"/>
        <v>9.9712499999999995</v>
      </c>
      <c r="Z1850" s="21">
        <f t="shared" si="455"/>
        <v>69.798749999999998</v>
      </c>
      <c r="AA1850" s="21">
        <f t="shared" si="456"/>
        <v>-1.1250000000003979E-2</v>
      </c>
      <c r="AC1850" s="5">
        <v>9.9712499999999995</v>
      </c>
      <c r="AD1850" s="5">
        <v>0</v>
      </c>
      <c r="AE1850" s="5">
        <f t="shared" si="451"/>
        <v>9.9712499999999995</v>
      </c>
    </row>
    <row r="1851" spans="1:31" ht="12.75" customHeight="1" x14ac:dyDescent="0.35">
      <c r="A1851" s="17" t="s">
        <v>4087</v>
      </c>
      <c r="B1851" s="17" t="s">
        <v>4088</v>
      </c>
      <c r="C1851" s="17" t="s">
        <v>4089</v>
      </c>
      <c r="D1851" s="18">
        <v>40210</v>
      </c>
      <c r="E1851" s="17" t="s">
        <v>118</v>
      </c>
      <c r="F1851" s="19">
        <v>20</v>
      </c>
      <c r="G1851" s="17">
        <v>7</v>
      </c>
      <c r="H1851" s="17">
        <v>5</v>
      </c>
      <c r="I1851" s="20">
        <f t="shared" si="445"/>
        <v>89</v>
      </c>
      <c r="J1851" s="21">
        <v>211.96</v>
      </c>
      <c r="K1851" s="18">
        <v>44804</v>
      </c>
      <c r="L1851" s="21">
        <v>133.38</v>
      </c>
      <c r="M1851" s="21">
        <v>78.58</v>
      </c>
      <c r="N1851" s="21">
        <v>7.06</v>
      </c>
      <c r="O1851" s="21">
        <f t="shared" si="446"/>
        <v>3.53</v>
      </c>
      <c r="P1851" s="21">
        <f t="shared" si="447"/>
        <v>10.59</v>
      </c>
      <c r="Q1851" s="21">
        <f t="shared" si="448"/>
        <v>75.05</v>
      </c>
      <c r="S1851" s="21">
        <f t="shared" si="452"/>
        <v>85.64</v>
      </c>
      <c r="T1851" s="19">
        <v>20</v>
      </c>
      <c r="U1851" s="19">
        <f t="shared" si="449"/>
        <v>0</v>
      </c>
      <c r="V1851" s="22">
        <f t="shared" si="450"/>
        <v>0</v>
      </c>
      <c r="W1851" s="5">
        <f t="shared" si="453"/>
        <v>97</v>
      </c>
      <c r="X1851" s="21">
        <f t="shared" si="457"/>
        <v>0.88288659793814439</v>
      </c>
      <c r="Y1851" s="21">
        <f t="shared" si="454"/>
        <v>10.594639175257733</v>
      </c>
      <c r="Z1851" s="21">
        <f t="shared" si="455"/>
        <v>75.045360824742261</v>
      </c>
      <c r="AA1851" s="21">
        <f t="shared" si="456"/>
        <v>-4.6391752577363832E-3</v>
      </c>
      <c r="AC1851" s="5">
        <v>10.594639175257733</v>
      </c>
      <c r="AD1851" s="5">
        <v>0</v>
      </c>
      <c r="AE1851" s="5">
        <f t="shared" si="451"/>
        <v>10.594639175257733</v>
      </c>
    </row>
    <row r="1852" spans="1:31" ht="12.75" customHeight="1" x14ac:dyDescent="0.35">
      <c r="A1852" s="17" t="s">
        <v>4090</v>
      </c>
      <c r="B1852" s="17" t="s">
        <v>4091</v>
      </c>
      <c r="C1852" s="17" t="s">
        <v>4092</v>
      </c>
      <c r="D1852" s="18">
        <v>40210</v>
      </c>
      <c r="E1852" s="17" t="s">
        <v>118</v>
      </c>
      <c r="F1852" s="19">
        <v>20</v>
      </c>
      <c r="G1852" s="17">
        <v>7</v>
      </c>
      <c r="H1852" s="17">
        <v>5</v>
      </c>
      <c r="I1852" s="20">
        <f t="shared" si="445"/>
        <v>89</v>
      </c>
      <c r="J1852" s="21">
        <v>803.48</v>
      </c>
      <c r="K1852" s="18">
        <v>44804</v>
      </c>
      <c r="L1852" s="21">
        <v>505.49</v>
      </c>
      <c r="M1852" s="21">
        <v>297.99</v>
      </c>
      <c r="N1852" s="21">
        <v>26.78</v>
      </c>
      <c r="O1852" s="21">
        <f t="shared" si="446"/>
        <v>13.39</v>
      </c>
      <c r="P1852" s="21">
        <f t="shared" si="447"/>
        <v>40.17</v>
      </c>
      <c r="Q1852" s="21">
        <f t="shared" si="448"/>
        <v>284.60000000000002</v>
      </c>
      <c r="S1852" s="21">
        <f t="shared" si="452"/>
        <v>324.77</v>
      </c>
      <c r="T1852" s="19">
        <v>20</v>
      </c>
      <c r="U1852" s="19">
        <f t="shared" si="449"/>
        <v>0</v>
      </c>
      <c r="V1852" s="22">
        <f t="shared" si="450"/>
        <v>0</v>
      </c>
      <c r="W1852" s="5">
        <f t="shared" si="453"/>
        <v>97</v>
      </c>
      <c r="X1852" s="21">
        <f t="shared" si="457"/>
        <v>3.3481443298969071</v>
      </c>
      <c r="Y1852" s="21">
        <f t="shared" si="454"/>
        <v>40.177731958762884</v>
      </c>
      <c r="Z1852" s="21">
        <f t="shared" si="455"/>
        <v>284.59226804123711</v>
      </c>
      <c r="AA1852" s="21">
        <f t="shared" si="456"/>
        <v>-7.7319587629176567E-3</v>
      </c>
      <c r="AC1852" s="5">
        <v>40.177731958762884</v>
      </c>
      <c r="AD1852" s="5">
        <v>0</v>
      </c>
      <c r="AE1852" s="5">
        <f t="shared" si="451"/>
        <v>40.177731958762884</v>
      </c>
    </row>
    <row r="1853" spans="1:31" ht="12.75" customHeight="1" x14ac:dyDescent="0.35">
      <c r="A1853" s="17" t="s">
        <v>4093</v>
      </c>
      <c r="B1853" s="17" t="s">
        <v>4094</v>
      </c>
      <c r="C1853" s="17" t="s">
        <v>4095</v>
      </c>
      <c r="D1853" s="18">
        <v>40210</v>
      </c>
      <c r="E1853" s="17" t="s">
        <v>118</v>
      </c>
      <c r="F1853" s="19">
        <v>20</v>
      </c>
      <c r="G1853" s="17">
        <v>7</v>
      </c>
      <c r="H1853" s="17">
        <v>5</v>
      </c>
      <c r="I1853" s="20">
        <f t="shared" si="445"/>
        <v>89</v>
      </c>
      <c r="J1853" s="21">
        <v>1096.3800000000001</v>
      </c>
      <c r="K1853" s="18">
        <v>44804</v>
      </c>
      <c r="L1853" s="21">
        <v>689.82</v>
      </c>
      <c r="M1853" s="21">
        <v>406.56</v>
      </c>
      <c r="N1853" s="21">
        <v>36.54</v>
      </c>
      <c r="O1853" s="21">
        <f t="shared" si="446"/>
        <v>18.27</v>
      </c>
      <c r="P1853" s="21">
        <f t="shared" si="447"/>
        <v>54.81</v>
      </c>
      <c r="Q1853" s="21">
        <f t="shared" si="448"/>
        <v>388.29</v>
      </c>
      <c r="S1853" s="21">
        <f t="shared" si="452"/>
        <v>443.1</v>
      </c>
      <c r="T1853" s="19">
        <v>20</v>
      </c>
      <c r="U1853" s="19">
        <f t="shared" si="449"/>
        <v>0</v>
      </c>
      <c r="V1853" s="22">
        <f t="shared" si="450"/>
        <v>0</v>
      </c>
      <c r="W1853" s="5">
        <f t="shared" si="453"/>
        <v>97</v>
      </c>
      <c r="X1853" s="21">
        <f t="shared" si="457"/>
        <v>4.5680412371134027</v>
      </c>
      <c r="Y1853" s="21">
        <f t="shared" si="454"/>
        <v>54.816494845360836</v>
      </c>
      <c r="Z1853" s="21">
        <f t="shared" si="455"/>
        <v>388.28350515463922</v>
      </c>
      <c r="AA1853" s="21">
        <f t="shared" si="456"/>
        <v>-6.4948453608053569E-3</v>
      </c>
      <c r="AC1853" s="5">
        <v>54.816494845360836</v>
      </c>
      <c r="AD1853" s="5">
        <v>0</v>
      </c>
      <c r="AE1853" s="5">
        <f t="shared" si="451"/>
        <v>54.816494845360836</v>
      </c>
    </row>
    <row r="1854" spans="1:31" ht="12.75" customHeight="1" x14ac:dyDescent="0.35">
      <c r="A1854" s="17" t="s">
        <v>4096</v>
      </c>
      <c r="B1854" s="17" t="s">
        <v>4097</v>
      </c>
      <c r="C1854" s="17" t="s">
        <v>4098</v>
      </c>
      <c r="D1854" s="18">
        <v>40210</v>
      </c>
      <c r="E1854" s="17" t="s">
        <v>44</v>
      </c>
      <c r="F1854" s="19">
        <v>0</v>
      </c>
      <c r="G1854" s="17">
        <v>0</v>
      </c>
      <c r="H1854" s="17">
        <v>0</v>
      </c>
      <c r="I1854" s="20">
        <f t="shared" si="445"/>
        <v>0</v>
      </c>
      <c r="J1854" s="21">
        <v>178.16</v>
      </c>
      <c r="K1854" s="18">
        <v>44804</v>
      </c>
      <c r="L1854" s="21">
        <v>0</v>
      </c>
      <c r="M1854" s="21">
        <v>178.16</v>
      </c>
      <c r="N1854" s="21">
        <v>0</v>
      </c>
      <c r="O1854" s="21">
        <f t="shared" si="446"/>
        <v>0</v>
      </c>
      <c r="P1854" s="21">
        <f t="shared" si="447"/>
        <v>0</v>
      </c>
      <c r="Q1854" s="21">
        <f t="shared" si="448"/>
        <v>178.16</v>
      </c>
      <c r="S1854" s="21">
        <f t="shared" si="452"/>
        <v>178.16</v>
      </c>
      <c r="T1854" s="19">
        <v>0</v>
      </c>
      <c r="U1854" s="19">
        <f t="shared" si="449"/>
        <v>0</v>
      </c>
      <c r="V1854" s="22">
        <f t="shared" si="450"/>
        <v>0</v>
      </c>
      <c r="W1854" s="5">
        <v>0</v>
      </c>
      <c r="X1854" s="21">
        <v>0</v>
      </c>
      <c r="Y1854" s="21">
        <f t="shared" si="454"/>
        <v>0</v>
      </c>
      <c r="Z1854" s="21">
        <f t="shared" si="455"/>
        <v>178.16</v>
      </c>
      <c r="AA1854" s="21">
        <f t="shared" si="456"/>
        <v>0</v>
      </c>
      <c r="AC1854" s="5">
        <v>0</v>
      </c>
      <c r="AD1854" s="5">
        <v>0</v>
      </c>
      <c r="AE1854" s="5">
        <f t="shared" si="451"/>
        <v>0</v>
      </c>
    </row>
    <row r="1855" spans="1:31" ht="12.75" customHeight="1" x14ac:dyDescent="0.35">
      <c r="A1855" s="17" t="s">
        <v>4099</v>
      </c>
      <c r="B1855" s="17" t="s">
        <v>4100</v>
      </c>
      <c r="C1855" s="17" t="s">
        <v>4098</v>
      </c>
      <c r="D1855" s="18">
        <v>40210</v>
      </c>
      <c r="E1855" s="17" t="s">
        <v>118</v>
      </c>
      <c r="F1855" s="19">
        <v>20</v>
      </c>
      <c r="G1855" s="17">
        <v>7</v>
      </c>
      <c r="H1855" s="17">
        <v>5</v>
      </c>
      <c r="I1855" s="20">
        <f t="shared" si="445"/>
        <v>89</v>
      </c>
      <c r="J1855" s="21">
        <v>-178.16</v>
      </c>
      <c r="K1855" s="18">
        <v>44804</v>
      </c>
      <c r="L1855" s="21">
        <v>-112.12</v>
      </c>
      <c r="M1855" s="21">
        <v>-66.040000000000006</v>
      </c>
      <c r="N1855" s="21">
        <v>-5.94</v>
      </c>
      <c r="O1855" s="21">
        <f t="shared" si="446"/>
        <v>-2.97</v>
      </c>
      <c r="P1855" s="21">
        <f t="shared" si="447"/>
        <v>-8.91</v>
      </c>
      <c r="Q1855" s="21">
        <f t="shared" si="448"/>
        <v>-63.070000000000007</v>
      </c>
      <c r="S1855" s="21">
        <f t="shared" si="452"/>
        <v>-71.98</v>
      </c>
      <c r="T1855" s="19">
        <v>20</v>
      </c>
      <c r="U1855" s="19">
        <f t="shared" si="449"/>
        <v>0</v>
      </c>
      <c r="V1855" s="22">
        <f t="shared" si="450"/>
        <v>0</v>
      </c>
      <c r="W1855" s="5">
        <f t="shared" si="453"/>
        <v>97</v>
      </c>
      <c r="X1855" s="21">
        <f t="shared" si="457"/>
        <v>-0.74206185567010319</v>
      </c>
      <c r="Y1855" s="21">
        <f t="shared" si="454"/>
        <v>-8.9047422680412378</v>
      </c>
      <c r="Z1855" s="21">
        <f t="shared" si="455"/>
        <v>-63.075257731958764</v>
      </c>
      <c r="AA1855" s="21">
        <f t="shared" si="456"/>
        <v>-5.2577319587570059E-3</v>
      </c>
      <c r="AC1855" s="5">
        <v>-8.9047422680412378</v>
      </c>
      <c r="AD1855" s="5">
        <v>0</v>
      </c>
      <c r="AE1855" s="5">
        <f t="shared" si="451"/>
        <v>-8.9047422680412378</v>
      </c>
    </row>
    <row r="1856" spans="1:31" ht="12.75" customHeight="1" x14ac:dyDescent="0.35">
      <c r="A1856" s="17" t="s">
        <v>4101</v>
      </c>
      <c r="B1856" s="17" t="s">
        <v>4102</v>
      </c>
      <c r="C1856" s="17" t="s">
        <v>2645</v>
      </c>
      <c r="D1856" s="18">
        <v>40210</v>
      </c>
      <c r="E1856" s="17" t="s">
        <v>118</v>
      </c>
      <c r="F1856" s="19">
        <v>20</v>
      </c>
      <c r="G1856" s="17">
        <v>7</v>
      </c>
      <c r="H1856" s="17">
        <v>5</v>
      </c>
      <c r="I1856" s="20">
        <f t="shared" si="445"/>
        <v>89</v>
      </c>
      <c r="J1856" s="21">
        <v>186.87</v>
      </c>
      <c r="K1856" s="18">
        <v>44804</v>
      </c>
      <c r="L1856" s="21">
        <v>117.54</v>
      </c>
      <c r="M1856" s="21">
        <v>69.33</v>
      </c>
      <c r="N1856" s="21">
        <v>6.22</v>
      </c>
      <c r="O1856" s="21">
        <f t="shared" si="446"/>
        <v>3.11</v>
      </c>
      <c r="P1856" s="21">
        <f t="shared" si="447"/>
        <v>9.33</v>
      </c>
      <c r="Q1856" s="21">
        <f t="shared" si="448"/>
        <v>66.22</v>
      </c>
      <c r="S1856" s="21">
        <f t="shared" si="452"/>
        <v>75.55</v>
      </c>
      <c r="T1856" s="19">
        <v>20</v>
      </c>
      <c r="U1856" s="19">
        <f t="shared" si="449"/>
        <v>0</v>
      </c>
      <c r="V1856" s="22">
        <f t="shared" si="450"/>
        <v>0</v>
      </c>
      <c r="W1856" s="5">
        <f t="shared" si="453"/>
        <v>97</v>
      </c>
      <c r="X1856" s="21">
        <f t="shared" si="457"/>
        <v>0.77886597938144331</v>
      </c>
      <c r="Y1856" s="21">
        <f t="shared" si="454"/>
        <v>9.3463917525773201</v>
      </c>
      <c r="Z1856" s="21">
        <f t="shared" si="455"/>
        <v>66.203608247422679</v>
      </c>
      <c r="AA1856" s="21">
        <f t="shared" si="456"/>
        <v>-1.6391752577320062E-2</v>
      </c>
      <c r="AC1856" s="5">
        <v>9.3463917525773201</v>
      </c>
      <c r="AD1856" s="5">
        <v>0</v>
      </c>
      <c r="AE1856" s="5">
        <f t="shared" si="451"/>
        <v>9.3463917525773201</v>
      </c>
    </row>
    <row r="1857" spans="1:31" ht="12.75" customHeight="1" x14ac:dyDescent="0.35">
      <c r="A1857" s="17" t="s">
        <v>4103</v>
      </c>
      <c r="B1857" s="17" t="s">
        <v>4104</v>
      </c>
      <c r="C1857" s="17" t="s">
        <v>4105</v>
      </c>
      <c r="D1857" s="18">
        <v>40238</v>
      </c>
      <c r="E1857" s="17" t="s">
        <v>44</v>
      </c>
      <c r="F1857" s="19">
        <v>0</v>
      </c>
      <c r="G1857" s="17">
        <v>0</v>
      </c>
      <c r="H1857" s="17">
        <v>0</v>
      </c>
      <c r="I1857" s="20">
        <f t="shared" si="445"/>
        <v>0</v>
      </c>
      <c r="J1857" s="21">
        <v>12.4</v>
      </c>
      <c r="K1857" s="18">
        <v>44804</v>
      </c>
      <c r="L1857" s="21">
        <v>0</v>
      </c>
      <c r="M1857" s="21">
        <v>12.4</v>
      </c>
      <c r="N1857" s="21">
        <v>0</v>
      </c>
      <c r="O1857" s="21">
        <f t="shared" si="446"/>
        <v>0</v>
      </c>
      <c r="P1857" s="21">
        <f t="shared" si="447"/>
        <v>0</v>
      </c>
      <c r="Q1857" s="21">
        <f t="shared" si="448"/>
        <v>12.4</v>
      </c>
      <c r="S1857" s="21">
        <f t="shared" si="452"/>
        <v>12.4</v>
      </c>
      <c r="T1857" s="19">
        <v>0</v>
      </c>
      <c r="U1857" s="19">
        <f t="shared" si="449"/>
        <v>0</v>
      </c>
      <c r="V1857" s="22">
        <f t="shared" si="450"/>
        <v>0</v>
      </c>
      <c r="W1857" s="5">
        <v>0</v>
      </c>
      <c r="X1857" s="21">
        <v>0</v>
      </c>
      <c r="Y1857" s="21">
        <f t="shared" si="454"/>
        <v>0</v>
      </c>
      <c r="Z1857" s="21">
        <f t="shared" si="455"/>
        <v>12.4</v>
      </c>
      <c r="AA1857" s="21">
        <f t="shared" si="456"/>
        <v>0</v>
      </c>
      <c r="AC1857" s="5">
        <v>0</v>
      </c>
      <c r="AD1857" s="5">
        <v>0</v>
      </c>
      <c r="AE1857" s="5">
        <f t="shared" si="451"/>
        <v>0</v>
      </c>
    </row>
    <row r="1858" spans="1:31" ht="12.75" customHeight="1" x14ac:dyDescent="0.35">
      <c r="A1858" s="17" t="s">
        <v>4106</v>
      </c>
      <c r="B1858" s="17" t="s">
        <v>4107</v>
      </c>
      <c r="C1858" s="17" t="s">
        <v>4105</v>
      </c>
      <c r="D1858" s="18">
        <v>40238</v>
      </c>
      <c r="E1858" s="17" t="s">
        <v>118</v>
      </c>
      <c r="F1858" s="19">
        <v>20</v>
      </c>
      <c r="G1858" s="17">
        <v>7</v>
      </c>
      <c r="H1858" s="17">
        <v>6</v>
      </c>
      <c r="I1858" s="20">
        <f t="shared" si="445"/>
        <v>90</v>
      </c>
      <c r="J1858" s="21">
        <v>-12.4</v>
      </c>
      <c r="K1858" s="18">
        <v>44804</v>
      </c>
      <c r="L1858" s="21">
        <v>-7.75</v>
      </c>
      <c r="M1858" s="21">
        <v>-4.6500000000000004</v>
      </c>
      <c r="N1858" s="21">
        <v>-0.41</v>
      </c>
      <c r="O1858" s="21">
        <f t="shared" si="446"/>
        <v>-0.20499999999999999</v>
      </c>
      <c r="P1858" s="21">
        <f t="shared" si="447"/>
        <v>-0.61499999999999999</v>
      </c>
      <c r="Q1858" s="21">
        <f t="shared" si="448"/>
        <v>-4.4450000000000003</v>
      </c>
      <c r="S1858" s="21">
        <f t="shared" si="452"/>
        <v>-5.0600000000000005</v>
      </c>
      <c r="T1858" s="19">
        <v>20</v>
      </c>
      <c r="U1858" s="19">
        <f t="shared" si="449"/>
        <v>0</v>
      </c>
      <c r="V1858" s="22">
        <f t="shared" si="450"/>
        <v>0</v>
      </c>
      <c r="W1858" s="5">
        <f t="shared" si="453"/>
        <v>98</v>
      </c>
      <c r="X1858" s="21">
        <f t="shared" si="457"/>
        <v>-5.1632653061224498E-2</v>
      </c>
      <c r="Y1858" s="21">
        <f t="shared" si="454"/>
        <v>-0.61959183673469398</v>
      </c>
      <c r="Z1858" s="21">
        <f t="shared" si="455"/>
        <v>-4.4404081632653067</v>
      </c>
      <c r="AA1858" s="21">
        <f t="shared" si="456"/>
        <v>4.591836734693544E-3</v>
      </c>
      <c r="AC1858" s="5">
        <v>-0.61959183673469398</v>
      </c>
      <c r="AD1858" s="5">
        <v>0</v>
      </c>
      <c r="AE1858" s="5">
        <f t="shared" si="451"/>
        <v>-0.61959183673469398</v>
      </c>
    </row>
    <row r="1859" spans="1:31" ht="12.75" customHeight="1" x14ac:dyDescent="0.35">
      <c r="A1859" s="17" t="s">
        <v>4108</v>
      </c>
      <c r="B1859" s="17" t="s">
        <v>4109</v>
      </c>
      <c r="C1859" s="17" t="s">
        <v>2711</v>
      </c>
      <c r="D1859" s="18">
        <v>40238</v>
      </c>
      <c r="E1859" s="17" t="s">
        <v>118</v>
      </c>
      <c r="F1859" s="19">
        <v>20</v>
      </c>
      <c r="G1859" s="17">
        <v>7</v>
      </c>
      <c r="H1859" s="17">
        <v>6</v>
      </c>
      <c r="I1859" s="20">
        <f t="shared" si="445"/>
        <v>90</v>
      </c>
      <c r="J1859" s="21">
        <v>146.27000000000001</v>
      </c>
      <c r="K1859" s="18">
        <v>44804</v>
      </c>
      <c r="L1859" s="21">
        <v>91.39</v>
      </c>
      <c r="M1859" s="21">
        <v>54.88</v>
      </c>
      <c r="N1859" s="21">
        <v>4.87</v>
      </c>
      <c r="O1859" s="21">
        <f t="shared" si="446"/>
        <v>2.4350000000000001</v>
      </c>
      <c r="P1859" s="21">
        <f t="shared" si="447"/>
        <v>7.3049999999999997</v>
      </c>
      <c r="Q1859" s="21">
        <f t="shared" si="448"/>
        <v>52.445</v>
      </c>
      <c r="S1859" s="21">
        <f t="shared" si="452"/>
        <v>59.75</v>
      </c>
      <c r="T1859" s="19">
        <v>20</v>
      </c>
      <c r="U1859" s="19">
        <f t="shared" si="449"/>
        <v>0</v>
      </c>
      <c r="V1859" s="22">
        <f t="shared" si="450"/>
        <v>0</v>
      </c>
      <c r="W1859" s="5">
        <f t="shared" si="453"/>
        <v>98</v>
      </c>
      <c r="X1859" s="21">
        <f t="shared" si="457"/>
        <v>0.60969387755102045</v>
      </c>
      <c r="Y1859" s="21">
        <f t="shared" si="454"/>
        <v>7.3163265306122458</v>
      </c>
      <c r="Z1859" s="21">
        <f t="shared" si="455"/>
        <v>52.433673469387756</v>
      </c>
      <c r="AA1859" s="21">
        <f t="shared" si="456"/>
        <v>-1.1326530612244312E-2</v>
      </c>
      <c r="AC1859" s="5">
        <v>7.3163265306122458</v>
      </c>
      <c r="AD1859" s="5">
        <v>0</v>
      </c>
      <c r="AE1859" s="5">
        <f t="shared" si="451"/>
        <v>7.3163265306122458</v>
      </c>
    </row>
    <row r="1860" spans="1:31" ht="12.75" customHeight="1" x14ac:dyDescent="0.35">
      <c r="A1860" s="17" t="s">
        <v>4110</v>
      </c>
      <c r="B1860" s="17" t="s">
        <v>4111</v>
      </c>
      <c r="C1860" s="17" t="s">
        <v>2645</v>
      </c>
      <c r="D1860" s="18">
        <v>40269</v>
      </c>
      <c r="E1860" s="17" t="s">
        <v>118</v>
      </c>
      <c r="F1860" s="19">
        <v>20</v>
      </c>
      <c r="G1860" s="17">
        <v>7</v>
      </c>
      <c r="H1860" s="17">
        <v>7</v>
      </c>
      <c r="I1860" s="20">
        <f t="shared" si="445"/>
        <v>91</v>
      </c>
      <c r="J1860" s="21">
        <v>452.13</v>
      </c>
      <c r="K1860" s="18">
        <v>44804</v>
      </c>
      <c r="L1860" s="21">
        <v>280.74</v>
      </c>
      <c r="M1860" s="21">
        <v>171.39</v>
      </c>
      <c r="N1860" s="21">
        <v>15.07</v>
      </c>
      <c r="O1860" s="21">
        <f t="shared" si="446"/>
        <v>7.5350000000000001</v>
      </c>
      <c r="P1860" s="21">
        <f t="shared" si="447"/>
        <v>22.605</v>
      </c>
      <c r="Q1860" s="21">
        <f t="shared" si="448"/>
        <v>163.85499999999999</v>
      </c>
      <c r="S1860" s="21">
        <f t="shared" si="452"/>
        <v>186.45999999999998</v>
      </c>
      <c r="T1860" s="19">
        <v>20</v>
      </c>
      <c r="U1860" s="19">
        <f t="shared" si="449"/>
        <v>0</v>
      </c>
      <c r="V1860" s="22">
        <f t="shared" si="450"/>
        <v>0</v>
      </c>
      <c r="W1860" s="5">
        <f t="shared" si="453"/>
        <v>99</v>
      </c>
      <c r="X1860" s="21">
        <f t="shared" si="457"/>
        <v>1.8834343434343432</v>
      </c>
      <c r="Y1860" s="21">
        <f t="shared" si="454"/>
        <v>22.601212121212118</v>
      </c>
      <c r="Z1860" s="21">
        <f t="shared" si="455"/>
        <v>163.85878787878787</v>
      </c>
      <c r="AA1860" s="21">
        <f t="shared" si="456"/>
        <v>3.7878787878753428E-3</v>
      </c>
      <c r="AC1860" s="5">
        <v>22.601212121212118</v>
      </c>
      <c r="AD1860" s="5">
        <v>0</v>
      </c>
      <c r="AE1860" s="5">
        <f t="shared" si="451"/>
        <v>22.601212121212118</v>
      </c>
    </row>
    <row r="1861" spans="1:31" ht="12.75" customHeight="1" x14ac:dyDescent="0.35">
      <c r="A1861" s="17" t="s">
        <v>4112</v>
      </c>
      <c r="B1861" s="17" t="s">
        <v>4113</v>
      </c>
      <c r="C1861" s="17" t="s">
        <v>4114</v>
      </c>
      <c r="D1861" s="18">
        <v>40269</v>
      </c>
      <c r="E1861" s="17" t="s">
        <v>44</v>
      </c>
      <c r="F1861" s="19">
        <v>0</v>
      </c>
      <c r="G1861" s="17">
        <v>0</v>
      </c>
      <c r="H1861" s="17">
        <v>0</v>
      </c>
      <c r="I1861" s="20">
        <f t="shared" si="445"/>
        <v>0</v>
      </c>
      <c r="J1861" s="21">
        <v>89.85</v>
      </c>
      <c r="K1861" s="18">
        <v>44804</v>
      </c>
      <c r="L1861" s="21">
        <v>0</v>
      </c>
      <c r="M1861" s="21">
        <v>89.85</v>
      </c>
      <c r="N1861" s="21">
        <v>0</v>
      </c>
      <c r="O1861" s="21">
        <f t="shared" si="446"/>
        <v>0</v>
      </c>
      <c r="P1861" s="21">
        <f t="shared" si="447"/>
        <v>0</v>
      </c>
      <c r="Q1861" s="21">
        <f t="shared" si="448"/>
        <v>89.85</v>
      </c>
      <c r="S1861" s="21">
        <f t="shared" si="452"/>
        <v>89.85</v>
      </c>
      <c r="T1861" s="19">
        <v>0</v>
      </c>
      <c r="U1861" s="19">
        <f t="shared" si="449"/>
        <v>0</v>
      </c>
      <c r="V1861" s="22">
        <f t="shared" si="450"/>
        <v>0</v>
      </c>
      <c r="W1861" s="5">
        <v>0</v>
      </c>
      <c r="X1861" s="21">
        <v>0</v>
      </c>
      <c r="Y1861" s="21">
        <f t="shared" si="454"/>
        <v>0</v>
      </c>
      <c r="Z1861" s="21">
        <f t="shared" si="455"/>
        <v>89.85</v>
      </c>
      <c r="AA1861" s="21">
        <f t="shared" si="456"/>
        <v>0</v>
      </c>
      <c r="AC1861" s="5">
        <v>0</v>
      </c>
      <c r="AD1861" s="5">
        <v>0</v>
      </c>
      <c r="AE1861" s="5">
        <f t="shared" si="451"/>
        <v>0</v>
      </c>
    </row>
    <row r="1862" spans="1:31" ht="12.75" customHeight="1" x14ac:dyDescent="0.35">
      <c r="A1862" s="17" t="s">
        <v>4115</v>
      </c>
      <c r="B1862" s="17" t="s">
        <v>4116</v>
      </c>
      <c r="C1862" s="17" t="s">
        <v>4114</v>
      </c>
      <c r="D1862" s="18">
        <v>40269</v>
      </c>
      <c r="E1862" s="17" t="s">
        <v>118</v>
      </c>
      <c r="F1862" s="19">
        <v>20</v>
      </c>
      <c r="G1862" s="17">
        <v>7</v>
      </c>
      <c r="H1862" s="17">
        <v>7</v>
      </c>
      <c r="I1862" s="20">
        <f t="shared" si="445"/>
        <v>91</v>
      </c>
      <c r="J1862" s="21">
        <v>-89.85</v>
      </c>
      <c r="K1862" s="18">
        <v>44804</v>
      </c>
      <c r="L1862" s="21">
        <v>-55.75</v>
      </c>
      <c r="M1862" s="21">
        <v>-34.1</v>
      </c>
      <c r="N1862" s="21">
        <v>-2.99</v>
      </c>
      <c r="O1862" s="21">
        <f t="shared" si="446"/>
        <v>-1.4950000000000001</v>
      </c>
      <c r="P1862" s="21">
        <f t="shared" si="447"/>
        <v>-4.4850000000000003</v>
      </c>
      <c r="Q1862" s="21">
        <f t="shared" si="448"/>
        <v>-32.605000000000004</v>
      </c>
      <c r="S1862" s="21">
        <f t="shared" si="452"/>
        <v>-37.090000000000003</v>
      </c>
      <c r="T1862" s="19">
        <v>20</v>
      </c>
      <c r="U1862" s="19">
        <f t="shared" si="449"/>
        <v>0</v>
      </c>
      <c r="V1862" s="22">
        <f t="shared" si="450"/>
        <v>0</v>
      </c>
      <c r="W1862" s="5">
        <f t="shared" si="453"/>
        <v>99</v>
      </c>
      <c r="X1862" s="21">
        <f t="shared" si="457"/>
        <v>-0.37464646464646467</v>
      </c>
      <c r="Y1862" s="21">
        <f t="shared" si="454"/>
        <v>-4.4957575757575761</v>
      </c>
      <c r="Z1862" s="21">
        <f t="shared" si="455"/>
        <v>-32.594242424242424</v>
      </c>
      <c r="AA1862" s="21">
        <f t="shared" si="456"/>
        <v>1.0757575757580184E-2</v>
      </c>
      <c r="AC1862" s="5">
        <v>-4.4957575757575761</v>
      </c>
      <c r="AD1862" s="5">
        <v>0</v>
      </c>
      <c r="AE1862" s="5">
        <f t="shared" si="451"/>
        <v>-4.4957575757575761</v>
      </c>
    </row>
    <row r="1863" spans="1:31" ht="12.75" customHeight="1" x14ac:dyDescent="0.35">
      <c r="A1863" s="17" t="s">
        <v>4117</v>
      </c>
      <c r="B1863" s="17" t="s">
        <v>4118</v>
      </c>
      <c r="C1863" s="17" t="s">
        <v>4119</v>
      </c>
      <c r="D1863" s="18">
        <v>40269</v>
      </c>
      <c r="E1863" s="17" t="s">
        <v>118</v>
      </c>
      <c r="F1863" s="19">
        <v>20</v>
      </c>
      <c r="G1863" s="17">
        <v>7</v>
      </c>
      <c r="H1863" s="17">
        <v>7</v>
      </c>
      <c r="I1863" s="20">
        <f t="shared" ref="I1863:I1926" si="458">(G1863*12)+H1863</f>
        <v>91</v>
      </c>
      <c r="J1863" s="21">
        <v>129.27000000000001</v>
      </c>
      <c r="K1863" s="18">
        <v>44804</v>
      </c>
      <c r="L1863" s="21">
        <v>80.22</v>
      </c>
      <c r="M1863" s="21">
        <v>49.05</v>
      </c>
      <c r="N1863" s="21">
        <v>4.3</v>
      </c>
      <c r="O1863" s="21">
        <f t="shared" ref="O1863:O1926" si="459">+N1863/8*4</f>
        <v>2.15</v>
      </c>
      <c r="P1863" s="21">
        <f t="shared" ref="P1863:P1926" si="460">+N1863+O1863</f>
        <v>6.4499999999999993</v>
      </c>
      <c r="Q1863" s="21">
        <f t="shared" ref="Q1863:Q1926" si="461">+M1863-O1863</f>
        <v>46.9</v>
      </c>
      <c r="S1863" s="21">
        <f t="shared" si="452"/>
        <v>53.349999999999994</v>
      </c>
      <c r="T1863" s="19">
        <v>20</v>
      </c>
      <c r="U1863" s="19">
        <f t="shared" ref="U1863:U1926" si="462">+T1863-F1863</f>
        <v>0</v>
      </c>
      <c r="V1863" s="22">
        <f t="shared" ref="V1863:V1926" si="463">+U1863*12</f>
        <v>0</v>
      </c>
      <c r="W1863" s="5">
        <f t="shared" si="453"/>
        <v>99</v>
      </c>
      <c r="X1863" s="21">
        <f t="shared" si="457"/>
        <v>0.53888888888888886</v>
      </c>
      <c r="Y1863" s="21">
        <f t="shared" si="454"/>
        <v>6.4666666666666668</v>
      </c>
      <c r="Z1863" s="21">
        <f t="shared" si="455"/>
        <v>46.883333333333326</v>
      </c>
      <c r="AA1863" s="21">
        <f t="shared" si="456"/>
        <v>-1.6666666666672825E-2</v>
      </c>
      <c r="AC1863" s="5">
        <v>6.4666666666666668</v>
      </c>
      <c r="AD1863" s="5">
        <v>0</v>
      </c>
      <c r="AE1863" s="5">
        <f t="shared" ref="AE1863:AE1926" si="464">+AC1863+AD1863</f>
        <v>6.4666666666666668</v>
      </c>
    </row>
    <row r="1864" spans="1:31" ht="12.75" customHeight="1" x14ac:dyDescent="0.35">
      <c r="A1864" s="17" t="s">
        <v>4120</v>
      </c>
      <c r="B1864" s="17" t="s">
        <v>4121</v>
      </c>
      <c r="C1864" s="17" t="s">
        <v>2645</v>
      </c>
      <c r="D1864" s="18">
        <v>40299</v>
      </c>
      <c r="E1864" s="17" t="s">
        <v>118</v>
      </c>
      <c r="F1864" s="19">
        <v>20</v>
      </c>
      <c r="G1864" s="17">
        <v>7</v>
      </c>
      <c r="H1864" s="17">
        <v>8</v>
      </c>
      <c r="I1864" s="20">
        <f t="shared" si="458"/>
        <v>92</v>
      </c>
      <c r="J1864" s="21">
        <v>167.82</v>
      </c>
      <c r="K1864" s="18">
        <v>44804</v>
      </c>
      <c r="L1864" s="21">
        <v>103.48</v>
      </c>
      <c r="M1864" s="21">
        <v>64.34</v>
      </c>
      <c r="N1864" s="21">
        <v>5.59</v>
      </c>
      <c r="O1864" s="21">
        <f t="shared" si="459"/>
        <v>2.7949999999999999</v>
      </c>
      <c r="P1864" s="21">
        <f t="shared" si="460"/>
        <v>8.3849999999999998</v>
      </c>
      <c r="Q1864" s="21">
        <f t="shared" si="461"/>
        <v>61.545000000000002</v>
      </c>
      <c r="S1864" s="21">
        <f t="shared" ref="S1864:S1927" si="465">+M1864+N1864</f>
        <v>69.930000000000007</v>
      </c>
      <c r="T1864" s="19">
        <v>20</v>
      </c>
      <c r="U1864" s="19">
        <f t="shared" si="462"/>
        <v>0</v>
      </c>
      <c r="V1864" s="22">
        <f t="shared" si="463"/>
        <v>0</v>
      </c>
      <c r="W1864" s="5">
        <f t="shared" si="453"/>
        <v>100</v>
      </c>
      <c r="X1864" s="21">
        <f t="shared" si="457"/>
        <v>0.69930000000000003</v>
      </c>
      <c r="Y1864" s="21">
        <f t="shared" si="454"/>
        <v>8.3916000000000004</v>
      </c>
      <c r="Z1864" s="21">
        <f t="shared" si="455"/>
        <v>61.53840000000001</v>
      </c>
      <c r="AA1864" s="21">
        <f t="shared" si="456"/>
        <v>-6.5999999999917236E-3</v>
      </c>
      <c r="AC1864" s="5">
        <v>8.3916000000000004</v>
      </c>
      <c r="AD1864" s="5">
        <v>0</v>
      </c>
      <c r="AE1864" s="5">
        <f t="shared" si="464"/>
        <v>8.3916000000000004</v>
      </c>
    </row>
    <row r="1865" spans="1:31" ht="12.75" customHeight="1" x14ac:dyDescent="0.35">
      <c r="A1865" s="17" t="s">
        <v>4122</v>
      </c>
      <c r="B1865" s="17" t="s">
        <v>4123</v>
      </c>
      <c r="C1865" s="17" t="s">
        <v>4124</v>
      </c>
      <c r="D1865" s="18">
        <v>40269</v>
      </c>
      <c r="E1865" s="17" t="s">
        <v>44</v>
      </c>
      <c r="F1865" s="19">
        <v>0</v>
      </c>
      <c r="G1865" s="17">
        <v>0</v>
      </c>
      <c r="H1865" s="17">
        <v>0</v>
      </c>
      <c r="I1865" s="20">
        <f t="shared" si="458"/>
        <v>0</v>
      </c>
      <c r="J1865" s="21">
        <v>63.52</v>
      </c>
      <c r="K1865" s="18">
        <v>44804</v>
      </c>
      <c r="L1865" s="21">
        <v>0</v>
      </c>
      <c r="M1865" s="21">
        <v>63.52</v>
      </c>
      <c r="N1865" s="21">
        <v>0</v>
      </c>
      <c r="O1865" s="21">
        <f t="shared" si="459"/>
        <v>0</v>
      </c>
      <c r="P1865" s="21">
        <f t="shared" si="460"/>
        <v>0</v>
      </c>
      <c r="Q1865" s="21">
        <f t="shared" si="461"/>
        <v>63.52</v>
      </c>
      <c r="S1865" s="21">
        <f t="shared" si="465"/>
        <v>63.52</v>
      </c>
      <c r="T1865" s="19">
        <v>0</v>
      </c>
      <c r="U1865" s="19">
        <f t="shared" si="462"/>
        <v>0</v>
      </c>
      <c r="V1865" s="22">
        <f t="shared" si="463"/>
        <v>0</v>
      </c>
      <c r="W1865" s="5">
        <v>0</v>
      </c>
      <c r="X1865" s="21">
        <v>0</v>
      </c>
      <c r="Y1865" s="21">
        <f t="shared" si="454"/>
        <v>0</v>
      </c>
      <c r="Z1865" s="21">
        <f t="shared" si="455"/>
        <v>63.52</v>
      </c>
      <c r="AA1865" s="21">
        <f t="shared" si="456"/>
        <v>0</v>
      </c>
      <c r="AC1865" s="5">
        <v>0</v>
      </c>
      <c r="AD1865" s="5">
        <v>0</v>
      </c>
      <c r="AE1865" s="5">
        <f t="shared" si="464"/>
        <v>0</v>
      </c>
    </row>
    <row r="1866" spans="1:31" ht="12.75" customHeight="1" x14ac:dyDescent="0.35">
      <c r="A1866" s="17" t="s">
        <v>4125</v>
      </c>
      <c r="B1866" s="17" t="s">
        <v>4126</v>
      </c>
      <c r="C1866" s="17" t="s">
        <v>4124</v>
      </c>
      <c r="D1866" s="18">
        <v>40269</v>
      </c>
      <c r="E1866" s="17" t="s">
        <v>118</v>
      </c>
      <c r="F1866" s="19">
        <v>20</v>
      </c>
      <c r="G1866" s="17">
        <v>7</v>
      </c>
      <c r="H1866" s="17">
        <v>7</v>
      </c>
      <c r="I1866" s="20">
        <f t="shared" si="458"/>
        <v>91</v>
      </c>
      <c r="J1866" s="21">
        <v>-63.52</v>
      </c>
      <c r="K1866" s="18">
        <v>44804</v>
      </c>
      <c r="L1866" s="21">
        <v>-39.229999999999997</v>
      </c>
      <c r="M1866" s="21">
        <v>-24.29</v>
      </c>
      <c r="N1866" s="21">
        <v>-2.12</v>
      </c>
      <c r="O1866" s="21">
        <f t="shared" si="459"/>
        <v>-1.06</v>
      </c>
      <c r="P1866" s="21">
        <f t="shared" si="460"/>
        <v>-3.18</v>
      </c>
      <c r="Q1866" s="21">
        <f t="shared" si="461"/>
        <v>-23.23</v>
      </c>
      <c r="S1866" s="21">
        <f t="shared" si="465"/>
        <v>-26.41</v>
      </c>
      <c r="T1866" s="19">
        <v>20</v>
      </c>
      <c r="U1866" s="19">
        <f t="shared" si="462"/>
        <v>0</v>
      </c>
      <c r="V1866" s="22">
        <f t="shared" si="463"/>
        <v>0</v>
      </c>
      <c r="W1866" s="5">
        <f t="shared" si="453"/>
        <v>99</v>
      </c>
      <c r="X1866" s="21">
        <f t="shared" si="457"/>
        <v>-0.26676767676767676</v>
      </c>
      <c r="Y1866" s="21">
        <f t="shared" si="454"/>
        <v>-3.2012121212121212</v>
      </c>
      <c r="Z1866" s="21">
        <f t="shared" si="455"/>
        <v>-23.208787878787881</v>
      </c>
      <c r="AA1866" s="21">
        <f t="shared" si="456"/>
        <v>2.1212121212119683E-2</v>
      </c>
      <c r="AC1866" s="5">
        <v>-3.2012121212121212</v>
      </c>
      <c r="AD1866" s="5">
        <v>0</v>
      </c>
      <c r="AE1866" s="5">
        <f t="shared" si="464"/>
        <v>-3.2012121212121212</v>
      </c>
    </row>
    <row r="1867" spans="1:31" ht="12.75" customHeight="1" x14ac:dyDescent="0.35">
      <c r="A1867" s="17" t="s">
        <v>4127</v>
      </c>
      <c r="B1867" s="17" t="s">
        <v>4128</v>
      </c>
      <c r="C1867" s="17" t="s">
        <v>2645</v>
      </c>
      <c r="D1867" s="18">
        <v>40330</v>
      </c>
      <c r="E1867" s="17" t="s">
        <v>118</v>
      </c>
      <c r="F1867" s="19">
        <v>20</v>
      </c>
      <c r="G1867" s="17">
        <v>7</v>
      </c>
      <c r="H1867" s="17">
        <v>9</v>
      </c>
      <c r="I1867" s="20">
        <f t="shared" si="458"/>
        <v>93</v>
      </c>
      <c r="J1867" s="21">
        <v>400.98</v>
      </c>
      <c r="K1867" s="18">
        <v>44804</v>
      </c>
      <c r="L1867" s="21">
        <v>245.61</v>
      </c>
      <c r="M1867" s="21">
        <v>155.37</v>
      </c>
      <c r="N1867" s="21">
        <v>13.36</v>
      </c>
      <c r="O1867" s="21">
        <f t="shared" si="459"/>
        <v>6.68</v>
      </c>
      <c r="P1867" s="21">
        <f t="shared" si="460"/>
        <v>20.04</v>
      </c>
      <c r="Q1867" s="21">
        <f t="shared" si="461"/>
        <v>148.69</v>
      </c>
      <c r="S1867" s="21">
        <f t="shared" si="465"/>
        <v>168.73000000000002</v>
      </c>
      <c r="T1867" s="19">
        <v>20</v>
      </c>
      <c r="U1867" s="19">
        <f t="shared" si="462"/>
        <v>0</v>
      </c>
      <c r="V1867" s="22">
        <f t="shared" si="463"/>
        <v>0</v>
      </c>
      <c r="W1867" s="5">
        <f t="shared" ref="W1867:W1930" si="466">+I1867+8+V1867</f>
        <v>101</v>
      </c>
      <c r="X1867" s="21">
        <f t="shared" si="457"/>
        <v>1.6705940594059407</v>
      </c>
      <c r="Y1867" s="21">
        <f t="shared" si="454"/>
        <v>20.047128712871288</v>
      </c>
      <c r="Z1867" s="21">
        <f t="shared" si="455"/>
        <v>148.68287128712873</v>
      </c>
      <c r="AA1867" s="21">
        <f t="shared" si="456"/>
        <v>-7.1287128712640424E-3</v>
      </c>
      <c r="AC1867" s="5">
        <v>20.047128712871288</v>
      </c>
      <c r="AD1867" s="5">
        <v>0</v>
      </c>
      <c r="AE1867" s="5">
        <f t="shared" si="464"/>
        <v>20.047128712871288</v>
      </c>
    </row>
    <row r="1868" spans="1:31" ht="12.75" customHeight="1" x14ac:dyDescent="0.35">
      <c r="A1868" s="17" t="s">
        <v>4129</v>
      </c>
      <c r="B1868" s="17" t="s">
        <v>4130</v>
      </c>
      <c r="C1868" s="17" t="s">
        <v>2645</v>
      </c>
      <c r="D1868" s="18">
        <v>40360</v>
      </c>
      <c r="E1868" s="17" t="s">
        <v>118</v>
      </c>
      <c r="F1868" s="19">
        <v>20</v>
      </c>
      <c r="G1868" s="17">
        <v>7</v>
      </c>
      <c r="H1868" s="17">
        <v>10</v>
      </c>
      <c r="I1868" s="20">
        <f t="shared" si="458"/>
        <v>94</v>
      </c>
      <c r="J1868" s="21">
        <v>877.57</v>
      </c>
      <c r="K1868" s="18">
        <v>44804</v>
      </c>
      <c r="L1868" s="21">
        <v>533.88</v>
      </c>
      <c r="M1868" s="21">
        <v>343.69</v>
      </c>
      <c r="N1868" s="21">
        <v>29.25</v>
      </c>
      <c r="O1868" s="21">
        <f t="shared" si="459"/>
        <v>14.625</v>
      </c>
      <c r="P1868" s="21">
        <f t="shared" si="460"/>
        <v>43.875</v>
      </c>
      <c r="Q1868" s="21">
        <f t="shared" si="461"/>
        <v>329.065</v>
      </c>
      <c r="S1868" s="21">
        <f t="shared" si="465"/>
        <v>372.94</v>
      </c>
      <c r="T1868" s="19">
        <v>20</v>
      </c>
      <c r="U1868" s="19">
        <f t="shared" si="462"/>
        <v>0</v>
      </c>
      <c r="V1868" s="22">
        <f t="shared" si="463"/>
        <v>0</v>
      </c>
      <c r="W1868" s="5">
        <f t="shared" si="466"/>
        <v>102</v>
      </c>
      <c r="X1868" s="21">
        <f t="shared" si="457"/>
        <v>3.6562745098039215</v>
      </c>
      <c r="Y1868" s="21">
        <f t="shared" si="454"/>
        <v>43.875294117647059</v>
      </c>
      <c r="Z1868" s="21">
        <f t="shared" si="455"/>
        <v>329.06470588235294</v>
      </c>
      <c r="AA1868" s="21">
        <f t="shared" si="456"/>
        <v>-2.9411764705855603E-4</v>
      </c>
      <c r="AC1868" s="5">
        <v>43.875294117647059</v>
      </c>
      <c r="AD1868" s="5">
        <v>0</v>
      </c>
      <c r="AE1868" s="5">
        <f t="shared" si="464"/>
        <v>43.875294117647059</v>
      </c>
    </row>
    <row r="1869" spans="1:31" ht="12.75" customHeight="1" x14ac:dyDescent="0.35">
      <c r="A1869" s="17" t="s">
        <v>4131</v>
      </c>
      <c r="B1869" s="17" t="s">
        <v>4132</v>
      </c>
      <c r="C1869" s="17" t="s">
        <v>4133</v>
      </c>
      <c r="D1869" s="18">
        <v>40391</v>
      </c>
      <c r="E1869" s="17" t="s">
        <v>118</v>
      </c>
      <c r="F1869" s="19">
        <v>20</v>
      </c>
      <c r="G1869" s="17">
        <v>7</v>
      </c>
      <c r="H1869" s="17">
        <v>11</v>
      </c>
      <c r="I1869" s="20">
        <f t="shared" si="458"/>
        <v>95</v>
      </c>
      <c r="J1869" s="21">
        <v>-369.66</v>
      </c>
      <c r="K1869" s="18">
        <v>44804</v>
      </c>
      <c r="L1869" s="21">
        <v>-223.3</v>
      </c>
      <c r="M1869" s="21">
        <v>-146.36000000000001</v>
      </c>
      <c r="N1869" s="21">
        <v>-12.32</v>
      </c>
      <c r="O1869" s="21">
        <f t="shared" si="459"/>
        <v>-6.16</v>
      </c>
      <c r="P1869" s="21">
        <f t="shared" si="460"/>
        <v>-18.48</v>
      </c>
      <c r="Q1869" s="21">
        <f t="shared" si="461"/>
        <v>-140.20000000000002</v>
      </c>
      <c r="S1869" s="21">
        <f t="shared" si="465"/>
        <v>-158.68</v>
      </c>
      <c r="T1869" s="19">
        <v>20</v>
      </c>
      <c r="U1869" s="19">
        <f t="shared" si="462"/>
        <v>0</v>
      </c>
      <c r="V1869" s="22">
        <f t="shared" si="463"/>
        <v>0</v>
      </c>
      <c r="W1869" s="5">
        <f t="shared" si="466"/>
        <v>103</v>
      </c>
      <c r="X1869" s="21">
        <f t="shared" si="457"/>
        <v>-1.5405825242718447</v>
      </c>
      <c r="Y1869" s="21">
        <f t="shared" si="454"/>
        <v>-18.486990291262138</v>
      </c>
      <c r="Z1869" s="21">
        <f t="shared" si="455"/>
        <v>-140.19300970873786</v>
      </c>
      <c r="AA1869" s="21">
        <f t="shared" si="456"/>
        <v>6.9902912621557789E-3</v>
      </c>
      <c r="AC1869" s="5">
        <v>-18.486990291262138</v>
      </c>
      <c r="AD1869" s="5">
        <v>0</v>
      </c>
      <c r="AE1869" s="5">
        <f t="shared" si="464"/>
        <v>-18.486990291262138</v>
      </c>
    </row>
    <row r="1870" spans="1:31" ht="12.75" customHeight="1" x14ac:dyDescent="0.35">
      <c r="A1870" s="17" t="s">
        <v>4134</v>
      </c>
      <c r="B1870" s="17" t="s">
        <v>4135</v>
      </c>
      <c r="C1870" s="17" t="s">
        <v>4133</v>
      </c>
      <c r="D1870" s="18">
        <v>40391</v>
      </c>
      <c r="E1870" s="17" t="s">
        <v>44</v>
      </c>
      <c r="F1870" s="19">
        <v>0</v>
      </c>
      <c r="G1870" s="17">
        <v>0</v>
      </c>
      <c r="H1870" s="17">
        <v>0</v>
      </c>
      <c r="I1870" s="20">
        <f t="shared" si="458"/>
        <v>0</v>
      </c>
      <c r="J1870" s="21">
        <v>369.66</v>
      </c>
      <c r="K1870" s="18">
        <v>44804</v>
      </c>
      <c r="L1870" s="21">
        <v>0</v>
      </c>
      <c r="M1870" s="21">
        <v>369.66</v>
      </c>
      <c r="N1870" s="21">
        <v>0</v>
      </c>
      <c r="O1870" s="21">
        <f t="shared" si="459"/>
        <v>0</v>
      </c>
      <c r="P1870" s="21">
        <f t="shared" si="460"/>
        <v>0</v>
      </c>
      <c r="Q1870" s="21">
        <f t="shared" si="461"/>
        <v>369.66</v>
      </c>
      <c r="S1870" s="21">
        <f t="shared" si="465"/>
        <v>369.66</v>
      </c>
      <c r="T1870" s="19">
        <v>0</v>
      </c>
      <c r="U1870" s="19">
        <f t="shared" si="462"/>
        <v>0</v>
      </c>
      <c r="V1870" s="22">
        <f t="shared" si="463"/>
        <v>0</v>
      </c>
      <c r="W1870" s="5">
        <v>0</v>
      </c>
      <c r="X1870" s="21">
        <v>0</v>
      </c>
      <c r="Y1870" s="21">
        <f t="shared" si="454"/>
        <v>0</v>
      </c>
      <c r="Z1870" s="21">
        <f t="shared" si="455"/>
        <v>369.66</v>
      </c>
      <c r="AA1870" s="21">
        <f t="shared" si="456"/>
        <v>0</v>
      </c>
      <c r="AC1870" s="5">
        <v>0</v>
      </c>
      <c r="AD1870" s="5">
        <v>0</v>
      </c>
      <c r="AE1870" s="5">
        <f t="shared" si="464"/>
        <v>0</v>
      </c>
    </row>
    <row r="1871" spans="1:31" ht="12.75" customHeight="1" x14ac:dyDescent="0.35">
      <c r="A1871" s="17" t="s">
        <v>4136</v>
      </c>
      <c r="B1871" s="17" t="s">
        <v>4137</v>
      </c>
      <c r="C1871" s="17" t="s">
        <v>2645</v>
      </c>
      <c r="D1871" s="18">
        <v>40391</v>
      </c>
      <c r="E1871" s="17" t="s">
        <v>118</v>
      </c>
      <c r="F1871" s="19">
        <v>20</v>
      </c>
      <c r="G1871" s="17">
        <v>7</v>
      </c>
      <c r="H1871" s="17">
        <v>11</v>
      </c>
      <c r="I1871" s="20">
        <f t="shared" si="458"/>
        <v>95</v>
      </c>
      <c r="J1871" s="21">
        <v>164.67</v>
      </c>
      <c r="K1871" s="18">
        <v>44804</v>
      </c>
      <c r="L1871" s="21">
        <v>99.45</v>
      </c>
      <c r="M1871" s="21">
        <v>65.22</v>
      </c>
      <c r="N1871" s="21">
        <v>5.48</v>
      </c>
      <c r="O1871" s="21">
        <f t="shared" si="459"/>
        <v>2.74</v>
      </c>
      <c r="P1871" s="21">
        <f t="shared" si="460"/>
        <v>8.2200000000000006</v>
      </c>
      <c r="Q1871" s="21">
        <f t="shared" si="461"/>
        <v>62.48</v>
      </c>
      <c r="S1871" s="21">
        <f t="shared" si="465"/>
        <v>70.7</v>
      </c>
      <c r="T1871" s="19">
        <v>20</v>
      </c>
      <c r="U1871" s="19">
        <f t="shared" si="462"/>
        <v>0</v>
      </c>
      <c r="V1871" s="22">
        <f t="shared" si="463"/>
        <v>0</v>
      </c>
      <c r="W1871" s="5">
        <f t="shared" si="466"/>
        <v>103</v>
      </c>
      <c r="X1871" s="21">
        <f t="shared" si="457"/>
        <v>0.68640776699029127</v>
      </c>
      <c r="Y1871" s="21">
        <f t="shared" si="454"/>
        <v>8.2368932038834952</v>
      </c>
      <c r="Z1871" s="21">
        <f t="shared" si="455"/>
        <v>62.463106796116506</v>
      </c>
      <c r="AA1871" s="21">
        <f t="shared" si="456"/>
        <v>-1.6893203883491026E-2</v>
      </c>
      <c r="AC1871" s="5">
        <v>8.2368932038834952</v>
      </c>
      <c r="AD1871" s="5">
        <v>0</v>
      </c>
      <c r="AE1871" s="5">
        <f t="shared" si="464"/>
        <v>8.2368932038834952</v>
      </c>
    </row>
    <row r="1872" spans="1:31" ht="12.75" customHeight="1" x14ac:dyDescent="0.35">
      <c r="A1872" s="17" t="s">
        <v>4138</v>
      </c>
      <c r="B1872" s="17" t="s">
        <v>4139</v>
      </c>
      <c r="C1872" s="17" t="s">
        <v>2711</v>
      </c>
      <c r="D1872" s="18">
        <v>40422</v>
      </c>
      <c r="E1872" s="17" t="s">
        <v>118</v>
      </c>
      <c r="F1872" s="19">
        <v>20</v>
      </c>
      <c r="G1872" s="17">
        <v>8</v>
      </c>
      <c r="H1872" s="17">
        <v>0</v>
      </c>
      <c r="I1872" s="20">
        <f t="shared" si="458"/>
        <v>96</v>
      </c>
      <c r="J1872" s="21">
        <v>122.99</v>
      </c>
      <c r="K1872" s="18">
        <v>44804</v>
      </c>
      <c r="L1872" s="21">
        <v>73.8</v>
      </c>
      <c r="M1872" s="21">
        <v>49.19</v>
      </c>
      <c r="N1872" s="21">
        <v>4.0999999999999996</v>
      </c>
      <c r="O1872" s="21">
        <f t="shared" si="459"/>
        <v>2.0499999999999998</v>
      </c>
      <c r="P1872" s="21">
        <f t="shared" si="460"/>
        <v>6.1499999999999995</v>
      </c>
      <c r="Q1872" s="21">
        <f t="shared" si="461"/>
        <v>47.14</v>
      </c>
      <c r="S1872" s="21">
        <f t="shared" si="465"/>
        <v>53.29</v>
      </c>
      <c r="T1872" s="19">
        <v>20</v>
      </c>
      <c r="U1872" s="19">
        <f t="shared" si="462"/>
        <v>0</v>
      </c>
      <c r="V1872" s="22">
        <f t="shared" si="463"/>
        <v>0</v>
      </c>
      <c r="W1872" s="5">
        <f t="shared" si="466"/>
        <v>104</v>
      </c>
      <c r="X1872" s="21">
        <f t="shared" si="457"/>
        <v>0.51240384615384615</v>
      </c>
      <c r="Y1872" s="21">
        <f t="shared" si="454"/>
        <v>6.1488461538461543</v>
      </c>
      <c r="Z1872" s="21">
        <f t="shared" si="455"/>
        <v>47.141153846153841</v>
      </c>
      <c r="AA1872" s="21">
        <f t="shared" si="456"/>
        <v>1.1538461538407319E-3</v>
      </c>
      <c r="AC1872" s="5">
        <v>6.1488461538461543</v>
      </c>
      <c r="AD1872" s="5">
        <v>0</v>
      </c>
      <c r="AE1872" s="5">
        <f t="shared" si="464"/>
        <v>6.1488461538461543</v>
      </c>
    </row>
    <row r="1873" spans="1:31" ht="12.75" customHeight="1" x14ac:dyDescent="0.35">
      <c r="A1873" s="17" t="s">
        <v>4140</v>
      </c>
      <c r="B1873" s="17" t="s">
        <v>4141</v>
      </c>
      <c r="C1873" s="17" t="s">
        <v>4142</v>
      </c>
      <c r="D1873" s="18">
        <v>40422</v>
      </c>
      <c r="E1873" s="17" t="s">
        <v>118</v>
      </c>
      <c r="F1873" s="19">
        <v>20</v>
      </c>
      <c r="G1873" s="17">
        <v>8</v>
      </c>
      <c r="H1873" s="17">
        <v>0</v>
      </c>
      <c r="I1873" s="20">
        <f t="shared" si="458"/>
        <v>96</v>
      </c>
      <c r="J1873" s="21">
        <v>248</v>
      </c>
      <c r="K1873" s="18">
        <v>44804</v>
      </c>
      <c r="L1873" s="21">
        <v>148.79</v>
      </c>
      <c r="M1873" s="21">
        <v>99.21</v>
      </c>
      <c r="N1873" s="21">
        <v>8.26</v>
      </c>
      <c r="O1873" s="21">
        <f t="shared" si="459"/>
        <v>4.13</v>
      </c>
      <c r="P1873" s="21">
        <f t="shared" si="460"/>
        <v>12.39</v>
      </c>
      <c r="Q1873" s="21">
        <f t="shared" si="461"/>
        <v>95.08</v>
      </c>
      <c r="S1873" s="21">
        <f t="shared" si="465"/>
        <v>107.47</v>
      </c>
      <c r="T1873" s="19">
        <v>20</v>
      </c>
      <c r="U1873" s="19">
        <f t="shared" si="462"/>
        <v>0</v>
      </c>
      <c r="V1873" s="22">
        <f t="shared" si="463"/>
        <v>0</v>
      </c>
      <c r="W1873" s="5">
        <f t="shared" si="466"/>
        <v>104</v>
      </c>
      <c r="X1873" s="21">
        <f t="shared" si="457"/>
        <v>1.0333653846153845</v>
      </c>
      <c r="Y1873" s="21">
        <f t="shared" si="454"/>
        <v>12.400384615384613</v>
      </c>
      <c r="Z1873" s="21">
        <f t="shared" si="455"/>
        <v>95.069615384615389</v>
      </c>
      <c r="AA1873" s="21">
        <f t="shared" si="456"/>
        <v>-1.0384615384609219E-2</v>
      </c>
      <c r="AC1873" s="5">
        <v>12.400384615384613</v>
      </c>
      <c r="AD1873" s="5">
        <v>0</v>
      </c>
      <c r="AE1873" s="5">
        <f t="shared" si="464"/>
        <v>12.400384615384613</v>
      </c>
    </row>
    <row r="1874" spans="1:31" ht="12.75" customHeight="1" x14ac:dyDescent="0.35">
      <c r="A1874" s="17" t="s">
        <v>4143</v>
      </c>
      <c r="B1874" s="17" t="s">
        <v>4144</v>
      </c>
      <c r="C1874" s="17" t="s">
        <v>2665</v>
      </c>
      <c r="D1874" s="18">
        <v>40452</v>
      </c>
      <c r="E1874" s="17" t="s">
        <v>118</v>
      </c>
      <c r="F1874" s="19">
        <v>20</v>
      </c>
      <c r="G1874" s="17">
        <v>8</v>
      </c>
      <c r="H1874" s="17">
        <v>1</v>
      </c>
      <c r="I1874" s="20">
        <f t="shared" si="458"/>
        <v>97</v>
      </c>
      <c r="J1874" s="21">
        <v>239.13</v>
      </c>
      <c r="K1874" s="18">
        <v>44804</v>
      </c>
      <c r="L1874" s="21">
        <v>142.53</v>
      </c>
      <c r="M1874" s="21">
        <v>96.6</v>
      </c>
      <c r="N1874" s="21">
        <v>7.97</v>
      </c>
      <c r="O1874" s="21">
        <f t="shared" si="459"/>
        <v>3.9849999999999999</v>
      </c>
      <c r="P1874" s="21">
        <f t="shared" si="460"/>
        <v>11.955</v>
      </c>
      <c r="Q1874" s="21">
        <f t="shared" si="461"/>
        <v>92.614999999999995</v>
      </c>
      <c r="S1874" s="21">
        <f t="shared" si="465"/>
        <v>104.57</v>
      </c>
      <c r="T1874" s="19">
        <v>20</v>
      </c>
      <c r="U1874" s="19">
        <f t="shared" si="462"/>
        <v>0</v>
      </c>
      <c r="V1874" s="22">
        <f t="shared" si="463"/>
        <v>0</v>
      </c>
      <c r="W1874" s="5">
        <f t="shared" si="466"/>
        <v>105</v>
      </c>
      <c r="X1874" s="21">
        <f t="shared" si="457"/>
        <v>0.99590476190476185</v>
      </c>
      <c r="Y1874" s="21">
        <f t="shared" ref="Y1874:Y1937" si="467">+X1874*12</f>
        <v>11.950857142857142</v>
      </c>
      <c r="Z1874" s="21">
        <f t="shared" ref="Z1874:Z1937" si="468">+S1874-Y1874</f>
        <v>92.619142857142847</v>
      </c>
      <c r="AA1874" s="21">
        <f t="shared" ref="AA1874:AA1937" si="469">+Z1874-Q1874</f>
        <v>4.1428571428525629E-3</v>
      </c>
      <c r="AC1874" s="5">
        <v>11.950857142857142</v>
      </c>
      <c r="AD1874" s="5">
        <v>0</v>
      </c>
      <c r="AE1874" s="5">
        <f t="shared" si="464"/>
        <v>11.950857142857142</v>
      </c>
    </row>
    <row r="1875" spans="1:31" ht="12.75" customHeight="1" x14ac:dyDescent="0.35">
      <c r="A1875" s="17" t="s">
        <v>4145</v>
      </c>
      <c r="B1875" s="17" t="s">
        <v>4146</v>
      </c>
      <c r="C1875" s="17" t="s">
        <v>3000</v>
      </c>
      <c r="D1875" s="18">
        <v>40452</v>
      </c>
      <c r="E1875" s="17" t="s">
        <v>118</v>
      </c>
      <c r="F1875" s="19">
        <v>20</v>
      </c>
      <c r="G1875" s="17">
        <v>8</v>
      </c>
      <c r="H1875" s="17">
        <v>1</v>
      </c>
      <c r="I1875" s="20">
        <f t="shared" si="458"/>
        <v>97</v>
      </c>
      <c r="J1875" s="21">
        <v>411.5</v>
      </c>
      <c r="K1875" s="18">
        <v>44804</v>
      </c>
      <c r="L1875" s="21">
        <v>245.25</v>
      </c>
      <c r="M1875" s="21">
        <v>166.25</v>
      </c>
      <c r="N1875" s="21">
        <v>13.72</v>
      </c>
      <c r="O1875" s="21">
        <f t="shared" si="459"/>
        <v>6.86</v>
      </c>
      <c r="P1875" s="21">
        <f t="shared" si="460"/>
        <v>20.580000000000002</v>
      </c>
      <c r="Q1875" s="21">
        <f t="shared" si="461"/>
        <v>159.38999999999999</v>
      </c>
      <c r="S1875" s="21">
        <f t="shared" si="465"/>
        <v>179.97</v>
      </c>
      <c r="T1875" s="19">
        <v>20</v>
      </c>
      <c r="U1875" s="19">
        <f t="shared" si="462"/>
        <v>0</v>
      </c>
      <c r="V1875" s="22">
        <f t="shared" si="463"/>
        <v>0</v>
      </c>
      <c r="W1875" s="5">
        <f t="shared" si="466"/>
        <v>105</v>
      </c>
      <c r="X1875" s="21">
        <f t="shared" ref="X1875:X1938" si="470">+S1875/W1875</f>
        <v>1.714</v>
      </c>
      <c r="Y1875" s="21">
        <f t="shared" si="467"/>
        <v>20.567999999999998</v>
      </c>
      <c r="Z1875" s="21">
        <f t="shared" si="468"/>
        <v>159.40199999999999</v>
      </c>
      <c r="AA1875" s="21">
        <f t="shared" si="469"/>
        <v>1.2000000000000455E-2</v>
      </c>
      <c r="AC1875" s="5">
        <v>20.567999999999998</v>
      </c>
      <c r="AD1875" s="5">
        <v>0</v>
      </c>
      <c r="AE1875" s="5">
        <f t="shared" si="464"/>
        <v>20.567999999999998</v>
      </c>
    </row>
    <row r="1876" spans="1:31" ht="12.75" customHeight="1" x14ac:dyDescent="0.35">
      <c r="A1876" s="17" t="s">
        <v>4147</v>
      </c>
      <c r="B1876" s="17" t="s">
        <v>4148</v>
      </c>
      <c r="C1876" s="17" t="s">
        <v>2645</v>
      </c>
      <c r="D1876" s="18">
        <v>40483</v>
      </c>
      <c r="E1876" s="17" t="s">
        <v>118</v>
      </c>
      <c r="F1876" s="19">
        <v>20</v>
      </c>
      <c r="G1876" s="17">
        <v>8</v>
      </c>
      <c r="H1876" s="17">
        <v>2</v>
      </c>
      <c r="I1876" s="20">
        <f t="shared" si="458"/>
        <v>98</v>
      </c>
      <c r="J1876" s="21">
        <v>502.69</v>
      </c>
      <c r="K1876" s="18">
        <v>44804</v>
      </c>
      <c r="L1876" s="21">
        <v>297.5</v>
      </c>
      <c r="M1876" s="21">
        <v>205.19</v>
      </c>
      <c r="N1876" s="21">
        <v>16.760000000000002</v>
      </c>
      <c r="O1876" s="21">
        <f t="shared" si="459"/>
        <v>8.3800000000000008</v>
      </c>
      <c r="P1876" s="21">
        <f t="shared" si="460"/>
        <v>25.14</v>
      </c>
      <c r="Q1876" s="21">
        <f t="shared" si="461"/>
        <v>196.81</v>
      </c>
      <c r="S1876" s="21">
        <f t="shared" si="465"/>
        <v>221.95</v>
      </c>
      <c r="T1876" s="19">
        <v>20</v>
      </c>
      <c r="U1876" s="19">
        <f t="shared" si="462"/>
        <v>0</v>
      </c>
      <c r="V1876" s="22">
        <f t="shared" si="463"/>
        <v>0</v>
      </c>
      <c r="W1876" s="5">
        <f t="shared" si="466"/>
        <v>106</v>
      </c>
      <c r="X1876" s="21">
        <f t="shared" si="470"/>
        <v>2.0938679245283018</v>
      </c>
      <c r="Y1876" s="21">
        <f t="shared" si="467"/>
        <v>25.12641509433962</v>
      </c>
      <c r="Z1876" s="21">
        <f t="shared" si="468"/>
        <v>196.82358490566037</v>
      </c>
      <c r="AA1876" s="21">
        <f t="shared" si="469"/>
        <v>1.3584905660366076E-2</v>
      </c>
      <c r="AC1876" s="5">
        <v>25.12641509433962</v>
      </c>
      <c r="AD1876" s="5">
        <v>0</v>
      </c>
      <c r="AE1876" s="5">
        <f t="shared" si="464"/>
        <v>25.12641509433962</v>
      </c>
    </row>
    <row r="1877" spans="1:31" ht="12.75" customHeight="1" x14ac:dyDescent="0.35">
      <c r="A1877" s="17" t="s">
        <v>4149</v>
      </c>
      <c r="B1877" s="17" t="s">
        <v>4150</v>
      </c>
      <c r="C1877" s="17" t="s">
        <v>4151</v>
      </c>
      <c r="D1877" s="18">
        <v>40513</v>
      </c>
      <c r="E1877" s="17" t="s">
        <v>44</v>
      </c>
      <c r="F1877" s="19">
        <v>0</v>
      </c>
      <c r="G1877" s="17">
        <v>0</v>
      </c>
      <c r="H1877" s="17">
        <v>0</v>
      </c>
      <c r="I1877" s="20">
        <f t="shared" si="458"/>
        <v>0</v>
      </c>
      <c r="J1877" s="21">
        <v>1487.98</v>
      </c>
      <c r="K1877" s="18">
        <v>44804</v>
      </c>
      <c r="L1877" s="21">
        <v>0</v>
      </c>
      <c r="M1877" s="21">
        <v>1487.98</v>
      </c>
      <c r="N1877" s="21">
        <v>0</v>
      </c>
      <c r="O1877" s="21">
        <f t="shared" si="459"/>
        <v>0</v>
      </c>
      <c r="P1877" s="21">
        <f t="shared" si="460"/>
        <v>0</v>
      </c>
      <c r="Q1877" s="21">
        <f t="shared" si="461"/>
        <v>1487.98</v>
      </c>
      <c r="S1877" s="21">
        <f t="shared" si="465"/>
        <v>1487.98</v>
      </c>
      <c r="T1877" s="19">
        <v>0</v>
      </c>
      <c r="U1877" s="19">
        <f t="shared" si="462"/>
        <v>0</v>
      </c>
      <c r="V1877" s="22">
        <f t="shared" si="463"/>
        <v>0</v>
      </c>
      <c r="W1877" s="5">
        <v>0</v>
      </c>
      <c r="X1877" s="21">
        <v>0</v>
      </c>
      <c r="Y1877" s="21">
        <f t="shared" si="467"/>
        <v>0</v>
      </c>
      <c r="Z1877" s="21">
        <f t="shared" si="468"/>
        <v>1487.98</v>
      </c>
      <c r="AA1877" s="21">
        <f t="shared" si="469"/>
        <v>0</v>
      </c>
      <c r="AC1877" s="5">
        <v>0</v>
      </c>
      <c r="AD1877" s="5">
        <v>0</v>
      </c>
      <c r="AE1877" s="5">
        <f t="shared" si="464"/>
        <v>0</v>
      </c>
    </row>
    <row r="1878" spans="1:31" ht="12.75" customHeight="1" x14ac:dyDescent="0.35">
      <c r="A1878" s="17" t="s">
        <v>4152</v>
      </c>
      <c r="B1878" s="17" t="s">
        <v>4153</v>
      </c>
      <c r="C1878" s="17" t="s">
        <v>4151</v>
      </c>
      <c r="D1878" s="18">
        <v>40513</v>
      </c>
      <c r="E1878" s="17" t="s">
        <v>118</v>
      </c>
      <c r="F1878" s="19">
        <v>20</v>
      </c>
      <c r="G1878" s="17">
        <v>8</v>
      </c>
      <c r="H1878" s="17">
        <v>3</v>
      </c>
      <c r="I1878" s="20">
        <f t="shared" si="458"/>
        <v>99</v>
      </c>
      <c r="J1878" s="21">
        <v>-1487.98</v>
      </c>
      <c r="K1878" s="18">
        <v>44804</v>
      </c>
      <c r="L1878" s="21">
        <v>-874.2</v>
      </c>
      <c r="M1878" s="21">
        <v>-613.78</v>
      </c>
      <c r="N1878" s="21">
        <v>-49.6</v>
      </c>
      <c r="O1878" s="21">
        <f t="shared" si="459"/>
        <v>-24.8</v>
      </c>
      <c r="P1878" s="21">
        <f t="shared" si="460"/>
        <v>-74.400000000000006</v>
      </c>
      <c r="Q1878" s="21">
        <f t="shared" si="461"/>
        <v>-588.98</v>
      </c>
      <c r="S1878" s="21">
        <f t="shared" si="465"/>
        <v>-663.38</v>
      </c>
      <c r="T1878" s="19">
        <v>20</v>
      </c>
      <c r="U1878" s="19">
        <f t="shared" si="462"/>
        <v>0</v>
      </c>
      <c r="V1878" s="22">
        <f t="shared" si="463"/>
        <v>0</v>
      </c>
      <c r="W1878" s="5">
        <f t="shared" si="466"/>
        <v>107</v>
      </c>
      <c r="X1878" s="21">
        <f t="shared" si="470"/>
        <v>-6.1998130841121499</v>
      </c>
      <c r="Y1878" s="21">
        <f t="shared" si="467"/>
        <v>-74.397757009345796</v>
      </c>
      <c r="Z1878" s="21">
        <f t="shared" si="468"/>
        <v>-588.98224299065419</v>
      </c>
      <c r="AA1878" s="21">
        <f t="shared" si="469"/>
        <v>-2.2429906541674427E-3</v>
      </c>
      <c r="AC1878" s="5">
        <v>-74.397757009345796</v>
      </c>
      <c r="AD1878" s="5">
        <v>0</v>
      </c>
      <c r="AE1878" s="5">
        <f t="shared" si="464"/>
        <v>-74.397757009345796</v>
      </c>
    </row>
    <row r="1879" spans="1:31" ht="12.75" customHeight="1" x14ac:dyDescent="0.35">
      <c r="A1879" s="17" t="s">
        <v>4154</v>
      </c>
      <c r="B1879" s="17" t="s">
        <v>4155</v>
      </c>
      <c r="C1879" s="17" t="s">
        <v>2672</v>
      </c>
      <c r="D1879" s="18">
        <v>40513</v>
      </c>
      <c r="E1879" s="17" t="s">
        <v>118</v>
      </c>
      <c r="F1879" s="19">
        <v>20</v>
      </c>
      <c r="G1879" s="17">
        <v>8</v>
      </c>
      <c r="H1879" s="17">
        <v>3</v>
      </c>
      <c r="I1879" s="20">
        <f t="shared" si="458"/>
        <v>99</v>
      </c>
      <c r="J1879" s="21">
        <v>839.47</v>
      </c>
      <c r="K1879" s="18">
        <v>44804</v>
      </c>
      <c r="L1879" s="21">
        <v>493.16</v>
      </c>
      <c r="M1879" s="21">
        <v>346.31</v>
      </c>
      <c r="N1879" s="21">
        <v>27.98</v>
      </c>
      <c r="O1879" s="21">
        <f t="shared" si="459"/>
        <v>13.99</v>
      </c>
      <c r="P1879" s="21">
        <f t="shared" si="460"/>
        <v>41.97</v>
      </c>
      <c r="Q1879" s="21">
        <f t="shared" si="461"/>
        <v>332.32</v>
      </c>
      <c r="S1879" s="21">
        <f t="shared" si="465"/>
        <v>374.29</v>
      </c>
      <c r="T1879" s="19">
        <v>20</v>
      </c>
      <c r="U1879" s="19">
        <f t="shared" si="462"/>
        <v>0</v>
      </c>
      <c r="V1879" s="22">
        <f t="shared" si="463"/>
        <v>0</v>
      </c>
      <c r="W1879" s="5">
        <f t="shared" si="466"/>
        <v>107</v>
      </c>
      <c r="X1879" s="21">
        <f t="shared" si="470"/>
        <v>3.4980373831775702</v>
      </c>
      <c r="Y1879" s="21">
        <f t="shared" si="467"/>
        <v>41.976448598130844</v>
      </c>
      <c r="Z1879" s="21">
        <f t="shared" si="468"/>
        <v>332.31355140186918</v>
      </c>
      <c r="AA1879" s="21">
        <f t="shared" si="469"/>
        <v>-6.4485981308166629E-3</v>
      </c>
      <c r="AC1879" s="5">
        <v>41.976448598130844</v>
      </c>
      <c r="AD1879" s="5">
        <v>0</v>
      </c>
      <c r="AE1879" s="5">
        <f t="shared" si="464"/>
        <v>41.976448598130844</v>
      </c>
    </row>
    <row r="1880" spans="1:31" ht="12.75" customHeight="1" x14ac:dyDescent="0.35">
      <c r="A1880" s="17" t="s">
        <v>4156</v>
      </c>
      <c r="B1880" s="17" t="s">
        <v>4157</v>
      </c>
      <c r="C1880" s="17" t="s">
        <v>4158</v>
      </c>
      <c r="D1880" s="18">
        <v>40544</v>
      </c>
      <c r="E1880" s="17" t="s">
        <v>118</v>
      </c>
      <c r="F1880" s="19">
        <v>20</v>
      </c>
      <c r="G1880" s="17">
        <v>8</v>
      </c>
      <c r="H1880" s="17">
        <v>4</v>
      </c>
      <c r="I1880" s="20">
        <f t="shared" si="458"/>
        <v>100</v>
      </c>
      <c r="J1880" s="21">
        <v>168</v>
      </c>
      <c r="K1880" s="18">
        <v>44804</v>
      </c>
      <c r="L1880" s="21">
        <v>98</v>
      </c>
      <c r="M1880" s="21">
        <v>70</v>
      </c>
      <c r="N1880" s="21">
        <v>5.6</v>
      </c>
      <c r="O1880" s="21">
        <f t="shared" si="459"/>
        <v>2.8</v>
      </c>
      <c r="P1880" s="21">
        <f t="shared" si="460"/>
        <v>8.3999999999999986</v>
      </c>
      <c r="Q1880" s="21">
        <f t="shared" si="461"/>
        <v>67.2</v>
      </c>
      <c r="S1880" s="21">
        <f t="shared" si="465"/>
        <v>75.599999999999994</v>
      </c>
      <c r="T1880" s="19">
        <v>20</v>
      </c>
      <c r="U1880" s="19">
        <f t="shared" si="462"/>
        <v>0</v>
      </c>
      <c r="V1880" s="22">
        <f t="shared" si="463"/>
        <v>0</v>
      </c>
      <c r="W1880" s="5">
        <f t="shared" si="466"/>
        <v>108</v>
      </c>
      <c r="X1880" s="21">
        <f t="shared" si="470"/>
        <v>0.7</v>
      </c>
      <c r="Y1880" s="21">
        <f t="shared" si="467"/>
        <v>8.3999999999999986</v>
      </c>
      <c r="Z1880" s="21">
        <f t="shared" si="468"/>
        <v>67.199999999999989</v>
      </c>
      <c r="AA1880" s="21">
        <f t="shared" si="469"/>
        <v>0</v>
      </c>
      <c r="AC1880" s="5">
        <v>8.3999999999999986</v>
      </c>
      <c r="AD1880" s="5">
        <v>0</v>
      </c>
      <c r="AE1880" s="5">
        <f t="shared" si="464"/>
        <v>8.3999999999999986</v>
      </c>
    </row>
    <row r="1881" spans="1:31" ht="12.75" customHeight="1" x14ac:dyDescent="0.35">
      <c r="A1881" s="17" t="s">
        <v>4159</v>
      </c>
      <c r="B1881" s="17" t="s">
        <v>4160</v>
      </c>
      <c r="C1881" s="17" t="s">
        <v>2645</v>
      </c>
      <c r="D1881" s="18">
        <v>40544</v>
      </c>
      <c r="E1881" s="17" t="s">
        <v>118</v>
      </c>
      <c r="F1881" s="19">
        <v>20</v>
      </c>
      <c r="G1881" s="17">
        <v>8</v>
      </c>
      <c r="H1881" s="17">
        <v>4</v>
      </c>
      <c r="I1881" s="20">
        <f t="shared" si="458"/>
        <v>100</v>
      </c>
      <c r="J1881" s="21">
        <v>317.87</v>
      </c>
      <c r="K1881" s="18">
        <v>44804</v>
      </c>
      <c r="L1881" s="21">
        <v>185.38</v>
      </c>
      <c r="M1881" s="21">
        <v>132.49</v>
      </c>
      <c r="N1881" s="21">
        <v>10.59</v>
      </c>
      <c r="O1881" s="21">
        <f t="shared" si="459"/>
        <v>5.2949999999999999</v>
      </c>
      <c r="P1881" s="21">
        <f t="shared" si="460"/>
        <v>15.885</v>
      </c>
      <c r="Q1881" s="21">
        <f t="shared" si="461"/>
        <v>127.19500000000001</v>
      </c>
      <c r="S1881" s="21">
        <f t="shared" si="465"/>
        <v>143.08000000000001</v>
      </c>
      <c r="T1881" s="19">
        <v>20</v>
      </c>
      <c r="U1881" s="19">
        <f t="shared" si="462"/>
        <v>0</v>
      </c>
      <c r="V1881" s="22">
        <f t="shared" si="463"/>
        <v>0</v>
      </c>
      <c r="W1881" s="5">
        <f t="shared" si="466"/>
        <v>108</v>
      </c>
      <c r="X1881" s="21">
        <f t="shared" si="470"/>
        <v>1.3248148148148149</v>
      </c>
      <c r="Y1881" s="21">
        <f t="shared" si="467"/>
        <v>15.89777777777778</v>
      </c>
      <c r="Z1881" s="21">
        <f t="shared" si="468"/>
        <v>127.18222222222224</v>
      </c>
      <c r="AA1881" s="21">
        <f t="shared" si="469"/>
        <v>-1.2777777777770893E-2</v>
      </c>
      <c r="AC1881" s="5">
        <v>15.89777777777778</v>
      </c>
      <c r="AD1881" s="5">
        <v>0</v>
      </c>
      <c r="AE1881" s="5">
        <f t="shared" si="464"/>
        <v>15.89777777777778</v>
      </c>
    </row>
    <row r="1882" spans="1:31" ht="12.75" customHeight="1" x14ac:dyDescent="0.35">
      <c r="A1882" s="17" t="s">
        <v>4161</v>
      </c>
      <c r="B1882" s="17" t="s">
        <v>4162</v>
      </c>
      <c r="C1882" s="17" t="s">
        <v>2942</v>
      </c>
      <c r="D1882" s="18">
        <v>40544</v>
      </c>
      <c r="E1882" s="17" t="s">
        <v>118</v>
      </c>
      <c r="F1882" s="19">
        <v>20</v>
      </c>
      <c r="G1882" s="17">
        <v>8</v>
      </c>
      <c r="H1882" s="17">
        <v>4</v>
      </c>
      <c r="I1882" s="20">
        <f t="shared" si="458"/>
        <v>100</v>
      </c>
      <c r="J1882" s="21">
        <v>169.05</v>
      </c>
      <c r="K1882" s="18">
        <v>44804</v>
      </c>
      <c r="L1882" s="21">
        <v>98.58</v>
      </c>
      <c r="M1882" s="21">
        <v>70.47</v>
      </c>
      <c r="N1882" s="21">
        <v>5.63</v>
      </c>
      <c r="O1882" s="21">
        <f t="shared" si="459"/>
        <v>2.8149999999999999</v>
      </c>
      <c r="P1882" s="21">
        <f t="shared" si="460"/>
        <v>8.4450000000000003</v>
      </c>
      <c r="Q1882" s="21">
        <f t="shared" si="461"/>
        <v>67.655000000000001</v>
      </c>
      <c r="S1882" s="21">
        <f t="shared" si="465"/>
        <v>76.099999999999994</v>
      </c>
      <c r="T1882" s="19">
        <v>20</v>
      </c>
      <c r="U1882" s="19">
        <f t="shared" si="462"/>
        <v>0</v>
      </c>
      <c r="V1882" s="22">
        <f t="shared" si="463"/>
        <v>0</v>
      </c>
      <c r="W1882" s="5">
        <f t="shared" si="466"/>
        <v>108</v>
      </c>
      <c r="X1882" s="21">
        <f t="shared" si="470"/>
        <v>0.70462962962962961</v>
      </c>
      <c r="Y1882" s="21">
        <f t="shared" si="467"/>
        <v>8.4555555555555557</v>
      </c>
      <c r="Z1882" s="21">
        <f t="shared" si="468"/>
        <v>67.644444444444446</v>
      </c>
      <c r="AA1882" s="21">
        <f t="shared" si="469"/>
        <v>-1.0555555555555429E-2</v>
      </c>
      <c r="AC1882" s="5">
        <v>8.4555555555555557</v>
      </c>
      <c r="AD1882" s="5">
        <v>0</v>
      </c>
      <c r="AE1882" s="5">
        <f t="shared" si="464"/>
        <v>8.4555555555555557</v>
      </c>
    </row>
    <row r="1883" spans="1:31" ht="12.75" customHeight="1" x14ac:dyDescent="0.35">
      <c r="A1883" s="17" t="s">
        <v>4163</v>
      </c>
      <c r="B1883" s="17" t="s">
        <v>4164</v>
      </c>
      <c r="C1883" s="17" t="s">
        <v>4165</v>
      </c>
      <c r="D1883" s="18">
        <v>40544</v>
      </c>
      <c r="E1883" s="17" t="s">
        <v>118</v>
      </c>
      <c r="F1883" s="19">
        <v>20</v>
      </c>
      <c r="G1883" s="17">
        <v>8</v>
      </c>
      <c r="H1883" s="17">
        <v>4</v>
      </c>
      <c r="I1883" s="20">
        <f t="shared" si="458"/>
        <v>100</v>
      </c>
      <c r="J1883" s="21">
        <v>10448.93</v>
      </c>
      <c r="K1883" s="18">
        <v>44804</v>
      </c>
      <c r="L1883" s="21">
        <v>6095.26</v>
      </c>
      <c r="M1883" s="21">
        <v>4353.67</v>
      </c>
      <c r="N1883" s="21">
        <v>348.3</v>
      </c>
      <c r="O1883" s="21">
        <f t="shared" si="459"/>
        <v>174.15</v>
      </c>
      <c r="P1883" s="21">
        <f t="shared" si="460"/>
        <v>522.45000000000005</v>
      </c>
      <c r="Q1883" s="21">
        <f t="shared" si="461"/>
        <v>4179.5200000000004</v>
      </c>
      <c r="S1883" s="21">
        <f t="shared" si="465"/>
        <v>4701.97</v>
      </c>
      <c r="T1883" s="19">
        <v>20</v>
      </c>
      <c r="U1883" s="19">
        <f t="shared" si="462"/>
        <v>0</v>
      </c>
      <c r="V1883" s="22">
        <f t="shared" si="463"/>
        <v>0</v>
      </c>
      <c r="W1883" s="5">
        <f t="shared" si="466"/>
        <v>108</v>
      </c>
      <c r="X1883" s="21">
        <f t="shared" si="470"/>
        <v>43.536759259259263</v>
      </c>
      <c r="Y1883" s="21">
        <f t="shared" si="467"/>
        <v>522.44111111111113</v>
      </c>
      <c r="Z1883" s="21">
        <f t="shared" si="468"/>
        <v>4179.528888888889</v>
      </c>
      <c r="AA1883" s="21">
        <f t="shared" si="469"/>
        <v>8.8888888885776396E-3</v>
      </c>
      <c r="AC1883" s="5">
        <v>522.44111111111113</v>
      </c>
      <c r="AD1883" s="5">
        <v>0</v>
      </c>
      <c r="AE1883" s="5">
        <f t="shared" si="464"/>
        <v>522.44111111111113</v>
      </c>
    </row>
    <row r="1884" spans="1:31" ht="12.75" customHeight="1" x14ac:dyDescent="0.35">
      <c r="A1884" s="17" t="s">
        <v>4166</v>
      </c>
      <c r="B1884" s="17" t="s">
        <v>4167</v>
      </c>
      <c r="C1884" s="17" t="s">
        <v>4168</v>
      </c>
      <c r="D1884" s="18">
        <v>40544</v>
      </c>
      <c r="E1884" s="17" t="s">
        <v>118</v>
      </c>
      <c r="F1884" s="19">
        <v>20</v>
      </c>
      <c r="G1884" s="17">
        <v>8</v>
      </c>
      <c r="H1884" s="17">
        <v>4</v>
      </c>
      <c r="I1884" s="20">
        <f t="shared" si="458"/>
        <v>100</v>
      </c>
      <c r="J1884" s="21">
        <v>1748.67</v>
      </c>
      <c r="K1884" s="18">
        <v>44804</v>
      </c>
      <c r="L1884" s="21">
        <v>1020.02</v>
      </c>
      <c r="M1884" s="21">
        <v>728.65</v>
      </c>
      <c r="N1884" s="21">
        <v>58.28</v>
      </c>
      <c r="O1884" s="21">
        <f t="shared" si="459"/>
        <v>29.14</v>
      </c>
      <c r="P1884" s="21">
        <f t="shared" si="460"/>
        <v>87.42</v>
      </c>
      <c r="Q1884" s="21">
        <f t="shared" si="461"/>
        <v>699.51</v>
      </c>
      <c r="S1884" s="21">
        <f t="shared" si="465"/>
        <v>786.93</v>
      </c>
      <c r="T1884" s="19">
        <v>20</v>
      </c>
      <c r="U1884" s="19">
        <f t="shared" si="462"/>
        <v>0</v>
      </c>
      <c r="V1884" s="22">
        <f t="shared" si="463"/>
        <v>0</v>
      </c>
      <c r="W1884" s="5">
        <f t="shared" si="466"/>
        <v>108</v>
      </c>
      <c r="X1884" s="21">
        <f t="shared" si="470"/>
        <v>7.2863888888888884</v>
      </c>
      <c r="Y1884" s="21">
        <f t="shared" si="467"/>
        <v>87.436666666666667</v>
      </c>
      <c r="Z1884" s="21">
        <f t="shared" si="468"/>
        <v>699.49333333333334</v>
      </c>
      <c r="AA1884" s="21">
        <f t="shared" si="469"/>
        <v>-1.6666666666651508E-2</v>
      </c>
      <c r="AC1884" s="5">
        <v>87.436666666666667</v>
      </c>
      <c r="AD1884" s="5">
        <v>0</v>
      </c>
      <c r="AE1884" s="5">
        <f t="shared" si="464"/>
        <v>87.436666666666667</v>
      </c>
    </row>
    <row r="1885" spans="1:31" ht="12.75" customHeight="1" x14ac:dyDescent="0.35">
      <c r="A1885" s="17" t="s">
        <v>4169</v>
      </c>
      <c r="B1885" s="17" t="s">
        <v>4170</v>
      </c>
      <c r="C1885" s="17" t="s">
        <v>4171</v>
      </c>
      <c r="D1885" s="18">
        <v>40603</v>
      </c>
      <c r="E1885" s="17" t="s">
        <v>118</v>
      </c>
      <c r="F1885" s="19">
        <v>20</v>
      </c>
      <c r="G1885" s="17">
        <v>8</v>
      </c>
      <c r="H1885" s="17">
        <v>6</v>
      </c>
      <c r="I1885" s="20">
        <f t="shared" si="458"/>
        <v>102</v>
      </c>
      <c r="J1885" s="21">
        <v>-75.88</v>
      </c>
      <c r="K1885" s="18">
        <v>44804</v>
      </c>
      <c r="L1885" s="21">
        <v>-43.59</v>
      </c>
      <c r="M1885" s="21">
        <v>-32.29</v>
      </c>
      <c r="N1885" s="21">
        <v>-2.52</v>
      </c>
      <c r="O1885" s="21">
        <f t="shared" si="459"/>
        <v>-1.26</v>
      </c>
      <c r="P1885" s="21">
        <f t="shared" si="460"/>
        <v>-3.7800000000000002</v>
      </c>
      <c r="Q1885" s="21">
        <f t="shared" si="461"/>
        <v>-31.029999999999998</v>
      </c>
      <c r="S1885" s="21">
        <f t="shared" si="465"/>
        <v>-34.81</v>
      </c>
      <c r="T1885" s="19">
        <v>20</v>
      </c>
      <c r="U1885" s="19">
        <f t="shared" si="462"/>
        <v>0</v>
      </c>
      <c r="V1885" s="22">
        <f t="shared" si="463"/>
        <v>0</v>
      </c>
      <c r="W1885" s="5">
        <f t="shared" si="466"/>
        <v>110</v>
      </c>
      <c r="X1885" s="21">
        <f t="shared" si="470"/>
        <v>-0.31645454545454549</v>
      </c>
      <c r="Y1885" s="21">
        <f t="shared" si="467"/>
        <v>-3.7974545454545456</v>
      </c>
      <c r="Z1885" s="21">
        <f t="shared" si="468"/>
        <v>-31.012545454545457</v>
      </c>
      <c r="AA1885" s="21">
        <f t="shared" si="469"/>
        <v>1.7454545454540948E-2</v>
      </c>
      <c r="AC1885" s="5">
        <v>-3.7974545454545456</v>
      </c>
      <c r="AD1885" s="5">
        <v>0</v>
      </c>
      <c r="AE1885" s="5">
        <f t="shared" si="464"/>
        <v>-3.7974545454545456</v>
      </c>
    </row>
    <row r="1886" spans="1:31" ht="12.75" customHeight="1" x14ac:dyDescent="0.35">
      <c r="A1886" s="17" t="s">
        <v>4172</v>
      </c>
      <c r="B1886" s="17" t="s">
        <v>4173</v>
      </c>
      <c r="C1886" s="17" t="s">
        <v>4171</v>
      </c>
      <c r="D1886" s="18">
        <v>40603</v>
      </c>
      <c r="E1886" s="17" t="s">
        <v>44</v>
      </c>
      <c r="F1886" s="19">
        <v>0</v>
      </c>
      <c r="G1886" s="17">
        <v>0</v>
      </c>
      <c r="H1886" s="17">
        <v>0</v>
      </c>
      <c r="I1886" s="20">
        <f t="shared" si="458"/>
        <v>0</v>
      </c>
      <c r="J1886" s="21">
        <v>75.88</v>
      </c>
      <c r="K1886" s="18">
        <v>44804</v>
      </c>
      <c r="L1886" s="21">
        <v>0</v>
      </c>
      <c r="M1886" s="21">
        <v>75.88</v>
      </c>
      <c r="N1886" s="21">
        <v>0</v>
      </c>
      <c r="O1886" s="21">
        <f t="shared" si="459"/>
        <v>0</v>
      </c>
      <c r="P1886" s="21">
        <f t="shared" si="460"/>
        <v>0</v>
      </c>
      <c r="Q1886" s="21">
        <f t="shared" si="461"/>
        <v>75.88</v>
      </c>
      <c r="S1886" s="21">
        <f t="shared" si="465"/>
        <v>75.88</v>
      </c>
      <c r="T1886" s="19">
        <v>0</v>
      </c>
      <c r="U1886" s="19">
        <f t="shared" si="462"/>
        <v>0</v>
      </c>
      <c r="V1886" s="22">
        <f t="shared" si="463"/>
        <v>0</v>
      </c>
      <c r="W1886" s="5">
        <v>0</v>
      </c>
      <c r="X1886" s="21">
        <v>0</v>
      </c>
      <c r="Y1886" s="21">
        <f t="shared" si="467"/>
        <v>0</v>
      </c>
      <c r="Z1886" s="21">
        <f t="shared" si="468"/>
        <v>75.88</v>
      </c>
      <c r="AA1886" s="21">
        <f t="shared" si="469"/>
        <v>0</v>
      </c>
      <c r="AC1886" s="5">
        <v>0</v>
      </c>
      <c r="AD1886" s="5">
        <v>0</v>
      </c>
      <c r="AE1886" s="5">
        <f t="shared" si="464"/>
        <v>0</v>
      </c>
    </row>
    <row r="1887" spans="1:31" ht="12.75" customHeight="1" x14ac:dyDescent="0.35">
      <c r="A1887" s="17" t="s">
        <v>4174</v>
      </c>
      <c r="B1887" s="17" t="s">
        <v>4175</v>
      </c>
      <c r="C1887" s="17" t="s">
        <v>2645</v>
      </c>
      <c r="D1887" s="18">
        <v>40634</v>
      </c>
      <c r="E1887" s="17" t="s">
        <v>118</v>
      </c>
      <c r="F1887" s="19">
        <v>20</v>
      </c>
      <c r="G1887" s="17">
        <v>8</v>
      </c>
      <c r="H1887" s="17">
        <v>7</v>
      </c>
      <c r="I1887" s="20">
        <f t="shared" si="458"/>
        <v>103</v>
      </c>
      <c r="J1887" s="21">
        <v>385.67</v>
      </c>
      <c r="K1887" s="18">
        <v>44804</v>
      </c>
      <c r="L1887" s="21">
        <v>220.12</v>
      </c>
      <c r="M1887" s="21">
        <v>165.55</v>
      </c>
      <c r="N1887" s="21">
        <v>12.85</v>
      </c>
      <c r="O1887" s="21">
        <f t="shared" si="459"/>
        <v>6.4249999999999998</v>
      </c>
      <c r="P1887" s="21">
        <f t="shared" si="460"/>
        <v>19.274999999999999</v>
      </c>
      <c r="Q1887" s="21">
        <f t="shared" si="461"/>
        <v>159.125</v>
      </c>
      <c r="S1887" s="21">
        <f t="shared" si="465"/>
        <v>178.4</v>
      </c>
      <c r="T1887" s="19">
        <v>20</v>
      </c>
      <c r="U1887" s="19">
        <f t="shared" si="462"/>
        <v>0</v>
      </c>
      <c r="V1887" s="22">
        <f t="shared" si="463"/>
        <v>0</v>
      </c>
      <c r="W1887" s="5">
        <f t="shared" si="466"/>
        <v>111</v>
      </c>
      <c r="X1887" s="21">
        <f t="shared" si="470"/>
        <v>1.6072072072072072</v>
      </c>
      <c r="Y1887" s="21">
        <f t="shared" si="467"/>
        <v>19.286486486486488</v>
      </c>
      <c r="Z1887" s="21">
        <f t="shared" si="468"/>
        <v>159.11351351351351</v>
      </c>
      <c r="AA1887" s="21">
        <f t="shared" si="469"/>
        <v>-1.1486486486489866E-2</v>
      </c>
      <c r="AC1887" s="5">
        <v>19.286486486486488</v>
      </c>
      <c r="AD1887" s="5">
        <v>0</v>
      </c>
      <c r="AE1887" s="5">
        <f t="shared" si="464"/>
        <v>19.286486486486488</v>
      </c>
    </row>
    <row r="1888" spans="1:31" ht="12.75" customHeight="1" x14ac:dyDescent="0.35">
      <c r="A1888" s="17" t="s">
        <v>4176</v>
      </c>
      <c r="B1888" s="17" t="s">
        <v>4177</v>
      </c>
      <c r="C1888" s="17" t="s">
        <v>2645</v>
      </c>
      <c r="D1888" s="18">
        <v>40664</v>
      </c>
      <c r="E1888" s="17" t="s">
        <v>118</v>
      </c>
      <c r="F1888" s="19">
        <v>20</v>
      </c>
      <c r="G1888" s="17">
        <v>8</v>
      </c>
      <c r="H1888" s="17">
        <v>8</v>
      </c>
      <c r="I1888" s="20">
        <f t="shared" si="458"/>
        <v>104</v>
      </c>
      <c r="J1888" s="21">
        <v>191.89</v>
      </c>
      <c r="K1888" s="18">
        <v>44804</v>
      </c>
      <c r="L1888" s="21">
        <v>108.8</v>
      </c>
      <c r="M1888" s="21">
        <v>83.09</v>
      </c>
      <c r="N1888" s="21">
        <v>6.4</v>
      </c>
      <c r="O1888" s="21">
        <f t="shared" si="459"/>
        <v>3.2</v>
      </c>
      <c r="P1888" s="21">
        <f t="shared" si="460"/>
        <v>9.6000000000000014</v>
      </c>
      <c r="Q1888" s="21">
        <f t="shared" si="461"/>
        <v>79.89</v>
      </c>
      <c r="S1888" s="21">
        <f t="shared" si="465"/>
        <v>89.490000000000009</v>
      </c>
      <c r="T1888" s="19">
        <v>20</v>
      </c>
      <c r="U1888" s="19">
        <f t="shared" si="462"/>
        <v>0</v>
      </c>
      <c r="V1888" s="22">
        <f t="shared" si="463"/>
        <v>0</v>
      </c>
      <c r="W1888" s="5">
        <f t="shared" si="466"/>
        <v>112</v>
      </c>
      <c r="X1888" s="21">
        <f t="shared" si="470"/>
        <v>0.79901785714285722</v>
      </c>
      <c r="Y1888" s="21">
        <f t="shared" si="467"/>
        <v>9.5882142857142867</v>
      </c>
      <c r="Z1888" s="21">
        <f t="shared" si="468"/>
        <v>79.901785714285722</v>
      </c>
      <c r="AA1888" s="21">
        <f t="shared" si="469"/>
        <v>1.1785714285721838E-2</v>
      </c>
      <c r="AC1888" s="5">
        <v>9.5882142857142867</v>
      </c>
      <c r="AD1888" s="5">
        <v>0</v>
      </c>
      <c r="AE1888" s="5">
        <f t="shared" si="464"/>
        <v>9.5882142857142867</v>
      </c>
    </row>
    <row r="1889" spans="1:31" ht="12.75" customHeight="1" x14ac:dyDescent="0.35">
      <c r="A1889" s="17" t="s">
        <v>4178</v>
      </c>
      <c r="B1889" s="17" t="s">
        <v>4179</v>
      </c>
      <c r="C1889" s="17" t="s">
        <v>4180</v>
      </c>
      <c r="D1889" s="18">
        <v>40664</v>
      </c>
      <c r="E1889" s="17" t="s">
        <v>118</v>
      </c>
      <c r="F1889" s="19">
        <v>20</v>
      </c>
      <c r="G1889" s="17">
        <v>8</v>
      </c>
      <c r="H1889" s="17">
        <v>8</v>
      </c>
      <c r="I1889" s="20">
        <f t="shared" si="458"/>
        <v>104</v>
      </c>
      <c r="J1889" s="21">
        <v>48</v>
      </c>
      <c r="K1889" s="18">
        <v>44804</v>
      </c>
      <c r="L1889" s="21">
        <v>27.2</v>
      </c>
      <c r="M1889" s="21">
        <v>20.8</v>
      </c>
      <c r="N1889" s="21">
        <v>1.6</v>
      </c>
      <c r="O1889" s="21">
        <f t="shared" si="459"/>
        <v>0.8</v>
      </c>
      <c r="P1889" s="21">
        <f t="shared" si="460"/>
        <v>2.4000000000000004</v>
      </c>
      <c r="Q1889" s="21">
        <f t="shared" si="461"/>
        <v>20</v>
      </c>
      <c r="S1889" s="21">
        <f t="shared" si="465"/>
        <v>22.400000000000002</v>
      </c>
      <c r="T1889" s="19">
        <v>20</v>
      </c>
      <c r="U1889" s="19">
        <f t="shared" si="462"/>
        <v>0</v>
      </c>
      <c r="V1889" s="22">
        <f t="shared" si="463"/>
        <v>0</v>
      </c>
      <c r="W1889" s="5">
        <f t="shared" si="466"/>
        <v>112</v>
      </c>
      <c r="X1889" s="21">
        <f t="shared" si="470"/>
        <v>0.2</v>
      </c>
      <c r="Y1889" s="21">
        <f t="shared" si="467"/>
        <v>2.4000000000000004</v>
      </c>
      <c r="Z1889" s="21">
        <f t="shared" si="468"/>
        <v>20</v>
      </c>
      <c r="AA1889" s="21">
        <f t="shared" si="469"/>
        <v>0</v>
      </c>
      <c r="AC1889" s="5">
        <v>2.4000000000000004</v>
      </c>
      <c r="AD1889" s="5">
        <v>0</v>
      </c>
      <c r="AE1889" s="5">
        <f t="shared" si="464"/>
        <v>2.4000000000000004</v>
      </c>
    </row>
    <row r="1890" spans="1:31" ht="12.75" customHeight="1" x14ac:dyDescent="0.35">
      <c r="A1890" s="17" t="s">
        <v>4181</v>
      </c>
      <c r="B1890" s="17" t="s">
        <v>4182</v>
      </c>
      <c r="C1890" s="17" t="s">
        <v>2645</v>
      </c>
      <c r="D1890" s="18">
        <v>40695</v>
      </c>
      <c r="E1890" s="17" t="s">
        <v>118</v>
      </c>
      <c r="F1890" s="19">
        <v>20</v>
      </c>
      <c r="G1890" s="17">
        <v>8</v>
      </c>
      <c r="H1890" s="17">
        <v>9</v>
      </c>
      <c r="I1890" s="20">
        <f t="shared" si="458"/>
        <v>105</v>
      </c>
      <c r="J1890" s="21">
        <v>794.2</v>
      </c>
      <c r="K1890" s="18">
        <v>44804</v>
      </c>
      <c r="L1890" s="21">
        <v>446.75</v>
      </c>
      <c r="M1890" s="21">
        <v>347.45</v>
      </c>
      <c r="N1890" s="21">
        <v>26.47</v>
      </c>
      <c r="O1890" s="21">
        <f t="shared" si="459"/>
        <v>13.234999999999999</v>
      </c>
      <c r="P1890" s="21">
        <f t="shared" si="460"/>
        <v>39.704999999999998</v>
      </c>
      <c r="Q1890" s="21">
        <f t="shared" si="461"/>
        <v>334.21499999999997</v>
      </c>
      <c r="S1890" s="21">
        <f t="shared" si="465"/>
        <v>373.91999999999996</v>
      </c>
      <c r="T1890" s="19">
        <v>20</v>
      </c>
      <c r="U1890" s="19">
        <f t="shared" si="462"/>
        <v>0</v>
      </c>
      <c r="V1890" s="22">
        <f t="shared" si="463"/>
        <v>0</v>
      </c>
      <c r="W1890" s="5">
        <f t="shared" si="466"/>
        <v>113</v>
      </c>
      <c r="X1890" s="21">
        <f t="shared" si="470"/>
        <v>3.3090265486725658</v>
      </c>
      <c r="Y1890" s="21">
        <f t="shared" si="467"/>
        <v>39.708318584070788</v>
      </c>
      <c r="Z1890" s="21">
        <f t="shared" si="468"/>
        <v>334.21168141592915</v>
      </c>
      <c r="AA1890" s="21">
        <f t="shared" si="469"/>
        <v>-3.3185840708256364E-3</v>
      </c>
      <c r="AC1890" s="5">
        <v>39.708318584070788</v>
      </c>
      <c r="AD1890" s="5">
        <v>0</v>
      </c>
      <c r="AE1890" s="5">
        <f t="shared" si="464"/>
        <v>39.708318584070788</v>
      </c>
    </row>
    <row r="1891" spans="1:31" ht="12.75" customHeight="1" x14ac:dyDescent="0.35">
      <c r="A1891" s="17" t="s">
        <v>4183</v>
      </c>
      <c r="B1891" s="17" t="s">
        <v>4184</v>
      </c>
      <c r="C1891" s="17" t="s">
        <v>2942</v>
      </c>
      <c r="D1891" s="18">
        <v>40695</v>
      </c>
      <c r="E1891" s="17" t="s">
        <v>118</v>
      </c>
      <c r="F1891" s="19">
        <v>20</v>
      </c>
      <c r="G1891" s="17">
        <v>8</v>
      </c>
      <c r="H1891" s="17">
        <v>9</v>
      </c>
      <c r="I1891" s="20">
        <f t="shared" si="458"/>
        <v>105</v>
      </c>
      <c r="J1891" s="21">
        <v>455.33</v>
      </c>
      <c r="K1891" s="18">
        <v>44804</v>
      </c>
      <c r="L1891" s="21">
        <v>256.17</v>
      </c>
      <c r="M1891" s="21">
        <v>199.16</v>
      </c>
      <c r="N1891" s="21">
        <v>15.18</v>
      </c>
      <c r="O1891" s="21">
        <f t="shared" si="459"/>
        <v>7.59</v>
      </c>
      <c r="P1891" s="21">
        <f t="shared" si="460"/>
        <v>22.77</v>
      </c>
      <c r="Q1891" s="21">
        <f t="shared" si="461"/>
        <v>191.57</v>
      </c>
      <c r="S1891" s="21">
        <f t="shared" si="465"/>
        <v>214.34</v>
      </c>
      <c r="T1891" s="19">
        <v>20</v>
      </c>
      <c r="U1891" s="19">
        <f t="shared" si="462"/>
        <v>0</v>
      </c>
      <c r="V1891" s="22">
        <f t="shared" si="463"/>
        <v>0</v>
      </c>
      <c r="W1891" s="5">
        <f t="shared" si="466"/>
        <v>113</v>
      </c>
      <c r="X1891" s="21">
        <f t="shared" si="470"/>
        <v>1.8968141592920353</v>
      </c>
      <c r="Y1891" s="21">
        <f t="shared" si="467"/>
        <v>22.761769911504423</v>
      </c>
      <c r="Z1891" s="21">
        <f t="shared" si="468"/>
        <v>191.57823008849559</v>
      </c>
      <c r="AA1891" s="21">
        <f t="shared" si="469"/>
        <v>8.2300884955941456E-3</v>
      </c>
      <c r="AC1891" s="5">
        <v>22.761769911504423</v>
      </c>
      <c r="AD1891" s="5">
        <v>0</v>
      </c>
      <c r="AE1891" s="5">
        <f t="shared" si="464"/>
        <v>22.761769911504423</v>
      </c>
    </row>
    <row r="1892" spans="1:31" ht="12.75" customHeight="1" x14ac:dyDescent="0.35">
      <c r="A1892" s="17" t="s">
        <v>4185</v>
      </c>
      <c r="B1892" s="17" t="s">
        <v>4186</v>
      </c>
      <c r="C1892" s="17" t="s">
        <v>2645</v>
      </c>
      <c r="D1892" s="18">
        <v>40725</v>
      </c>
      <c r="E1892" s="17" t="s">
        <v>118</v>
      </c>
      <c r="F1892" s="19">
        <v>20</v>
      </c>
      <c r="G1892" s="17">
        <v>8</v>
      </c>
      <c r="H1892" s="17">
        <v>10</v>
      </c>
      <c r="I1892" s="20">
        <f t="shared" si="458"/>
        <v>106</v>
      </c>
      <c r="J1892" s="21">
        <v>707.13</v>
      </c>
      <c r="K1892" s="18">
        <v>44804</v>
      </c>
      <c r="L1892" s="21">
        <v>394.86</v>
      </c>
      <c r="M1892" s="21">
        <v>312.27</v>
      </c>
      <c r="N1892" s="21">
        <v>23.57</v>
      </c>
      <c r="O1892" s="21">
        <f t="shared" si="459"/>
        <v>11.785</v>
      </c>
      <c r="P1892" s="21">
        <f t="shared" si="460"/>
        <v>35.355000000000004</v>
      </c>
      <c r="Q1892" s="21">
        <f t="shared" si="461"/>
        <v>300.48499999999996</v>
      </c>
      <c r="S1892" s="21">
        <f t="shared" si="465"/>
        <v>335.84</v>
      </c>
      <c r="T1892" s="19">
        <v>20</v>
      </c>
      <c r="U1892" s="19">
        <f t="shared" si="462"/>
        <v>0</v>
      </c>
      <c r="V1892" s="22">
        <f t="shared" si="463"/>
        <v>0</v>
      </c>
      <c r="W1892" s="5">
        <f t="shared" si="466"/>
        <v>114</v>
      </c>
      <c r="X1892" s="21">
        <f t="shared" si="470"/>
        <v>2.9459649122807017</v>
      </c>
      <c r="Y1892" s="21">
        <f t="shared" si="467"/>
        <v>35.351578947368424</v>
      </c>
      <c r="Z1892" s="21">
        <f t="shared" si="468"/>
        <v>300.48842105263157</v>
      </c>
      <c r="AA1892" s="21">
        <f t="shared" si="469"/>
        <v>3.4210526316087453E-3</v>
      </c>
      <c r="AC1892" s="5">
        <v>35.351578947368424</v>
      </c>
      <c r="AD1892" s="5">
        <v>0</v>
      </c>
      <c r="AE1892" s="5">
        <f t="shared" si="464"/>
        <v>35.351578947368424</v>
      </c>
    </row>
    <row r="1893" spans="1:31" ht="12.75" customHeight="1" x14ac:dyDescent="0.35">
      <c r="A1893" s="17" t="s">
        <v>4187</v>
      </c>
      <c r="B1893" s="17" t="s">
        <v>4188</v>
      </c>
      <c r="C1893" s="17" t="s">
        <v>3029</v>
      </c>
      <c r="D1893" s="18">
        <v>40725</v>
      </c>
      <c r="E1893" s="17" t="s">
        <v>118</v>
      </c>
      <c r="F1893" s="19">
        <v>20</v>
      </c>
      <c r="G1893" s="17">
        <v>8</v>
      </c>
      <c r="H1893" s="17">
        <v>10</v>
      </c>
      <c r="I1893" s="20">
        <f t="shared" si="458"/>
        <v>106</v>
      </c>
      <c r="J1893" s="21">
        <v>7296.09</v>
      </c>
      <c r="K1893" s="18">
        <v>44804</v>
      </c>
      <c r="L1893" s="21">
        <v>4043.3</v>
      </c>
      <c r="M1893" s="21">
        <v>3252.79</v>
      </c>
      <c r="N1893" s="21">
        <v>243.2</v>
      </c>
      <c r="O1893" s="21">
        <f t="shared" si="459"/>
        <v>121.6</v>
      </c>
      <c r="P1893" s="21">
        <f t="shared" si="460"/>
        <v>364.79999999999995</v>
      </c>
      <c r="Q1893" s="21">
        <f t="shared" si="461"/>
        <v>3131.19</v>
      </c>
      <c r="S1893" s="21">
        <f t="shared" si="465"/>
        <v>3495.99</v>
      </c>
      <c r="T1893" s="19">
        <v>20</v>
      </c>
      <c r="U1893" s="19">
        <f t="shared" si="462"/>
        <v>0</v>
      </c>
      <c r="V1893" s="22">
        <f t="shared" si="463"/>
        <v>0</v>
      </c>
      <c r="W1893" s="5">
        <f t="shared" si="466"/>
        <v>114</v>
      </c>
      <c r="X1893" s="21">
        <f t="shared" si="470"/>
        <v>30.666578947368418</v>
      </c>
      <c r="Y1893" s="21">
        <f t="shared" si="467"/>
        <v>367.998947368421</v>
      </c>
      <c r="Z1893" s="21">
        <f t="shared" si="468"/>
        <v>3127.9910526315789</v>
      </c>
      <c r="AA1893" s="21">
        <f t="shared" si="469"/>
        <v>-3.1989473684211589</v>
      </c>
      <c r="AC1893" s="5">
        <v>367.998947368421</v>
      </c>
      <c r="AD1893" s="5">
        <v>0</v>
      </c>
      <c r="AE1893" s="5">
        <f t="shared" si="464"/>
        <v>367.998947368421</v>
      </c>
    </row>
    <row r="1894" spans="1:31" ht="12.75" customHeight="1" x14ac:dyDescent="0.35">
      <c r="A1894" s="17" t="s">
        <v>4189</v>
      </c>
      <c r="B1894" s="17" t="s">
        <v>4190</v>
      </c>
      <c r="C1894" s="17" t="s">
        <v>2645</v>
      </c>
      <c r="D1894" s="18">
        <v>40787</v>
      </c>
      <c r="E1894" s="17" t="s">
        <v>118</v>
      </c>
      <c r="F1894" s="19">
        <v>20</v>
      </c>
      <c r="G1894" s="17">
        <v>9</v>
      </c>
      <c r="H1894" s="17">
        <v>0</v>
      </c>
      <c r="I1894" s="20">
        <f t="shared" si="458"/>
        <v>108</v>
      </c>
      <c r="J1894" s="21">
        <v>2125.4</v>
      </c>
      <c r="K1894" s="18">
        <v>44804</v>
      </c>
      <c r="L1894" s="21">
        <v>1168.97</v>
      </c>
      <c r="M1894" s="21">
        <v>956.43</v>
      </c>
      <c r="N1894" s="21">
        <v>70.84</v>
      </c>
      <c r="O1894" s="21">
        <f t="shared" si="459"/>
        <v>35.42</v>
      </c>
      <c r="P1894" s="21">
        <f t="shared" si="460"/>
        <v>106.26</v>
      </c>
      <c r="Q1894" s="21">
        <f t="shared" si="461"/>
        <v>921.01</v>
      </c>
      <c r="S1894" s="21">
        <f t="shared" si="465"/>
        <v>1027.27</v>
      </c>
      <c r="T1894" s="19">
        <v>20</v>
      </c>
      <c r="U1894" s="19">
        <f t="shared" si="462"/>
        <v>0</v>
      </c>
      <c r="V1894" s="22">
        <f t="shared" si="463"/>
        <v>0</v>
      </c>
      <c r="W1894" s="5">
        <f t="shared" si="466"/>
        <v>116</v>
      </c>
      <c r="X1894" s="21">
        <f t="shared" si="470"/>
        <v>8.8557758620689651</v>
      </c>
      <c r="Y1894" s="21">
        <f t="shared" si="467"/>
        <v>106.26931034482757</v>
      </c>
      <c r="Z1894" s="21">
        <f t="shared" si="468"/>
        <v>921.00068965517244</v>
      </c>
      <c r="AA1894" s="21">
        <f t="shared" si="469"/>
        <v>-9.3103448275542178E-3</v>
      </c>
      <c r="AC1894" s="5">
        <v>106.26931034482757</v>
      </c>
      <c r="AD1894" s="5">
        <v>0</v>
      </c>
      <c r="AE1894" s="5">
        <f t="shared" si="464"/>
        <v>106.26931034482757</v>
      </c>
    </row>
    <row r="1895" spans="1:31" ht="12.75" customHeight="1" x14ac:dyDescent="0.35">
      <c r="A1895" s="17" t="s">
        <v>4191</v>
      </c>
      <c r="B1895" s="17" t="s">
        <v>4192</v>
      </c>
      <c r="C1895" s="17" t="s">
        <v>3034</v>
      </c>
      <c r="D1895" s="18">
        <v>40817</v>
      </c>
      <c r="E1895" s="17" t="s">
        <v>118</v>
      </c>
      <c r="F1895" s="19">
        <v>20</v>
      </c>
      <c r="G1895" s="17">
        <v>9</v>
      </c>
      <c r="H1895" s="17">
        <v>1</v>
      </c>
      <c r="I1895" s="20">
        <f t="shared" si="458"/>
        <v>109</v>
      </c>
      <c r="J1895" s="21">
        <v>5431.35</v>
      </c>
      <c r="K1895" s="18">
        <v>44804</v>
      </c>
      <c r="L1895" s="21">
        <v>2964.63</v>
      </c>
      <c r="M1895" s="21">
        <v>2466.7199999999998</v>
      </c>
      <c r="N1895" s="21">
        <v>181.04</v>
      </c>
      <c r="O1895" s="21">
        <f t="shared" si="459"/>
        <v>90.52</v>
      </c>
      <c r="P1895" s="21">
        <f t="shared" si="460"/>
        <v>271.56</v>
      </c>
      <c r="Q1895" s="21">
        <f t="shared" si="461"/>
        <v>2376.1999999999998</v>
      </c>
      <c r="S1895" s="21">
        <f t="shared" si="465"/>
        <v>2647.7599999999998</v>
      </c>
      <c r="T1895" s="19">
        <v>20</v>
      </c>
      <c r="U1895" s="19">
        <f t="shared" si="462"/>
        <v>0</v>
      </c>
      <c r="V1895" s="22">
        <f t="shared" si="463"/>
        <v>0</v>
      </c>
      <c r="W1895" s="5">
        <f t="shared" si="466"/>
        <v>117</v>
      </c>
      <c r="X1895" s="21">
        <f t="shared" si="470"/>
        <v>22.630427350427347</v>
      </c>
      <c r="Y1895" s="21">
        <f t="shared" si="467"/>
        <v>271.56512820512819</v>
      </c>
      <c r="Z1895" s="21">
        <f t="shared" si="468"/>
        <v>2376.1948717948717</v>
      </c>
      <c r="AA1895" s="21">
        <f t="shared" si="469"/>
        <v>-5.128205128130503E-3</v>
      </c>
      <c r="AC1895" s="5">
        <v>271.56512820512819</v>
      </c>
      <c r="AD1895" s="5">
        <v>0</v>
      </c>
      <c r="AE1895" s="5">
        <f t="shared" si="464"/>
        <v>271.56512820512819</v>
      </c>
    </row>
    <row r="1896" spans="1:31" ht="12.75" customHeight="1" x14ac:dyDescent="0.35">
      <c r="A1896" s="17" t="s">
        <v>4193</v>
      </c>
      <c r="B1896" s="17" t="s">
        <v>4194</v>
      </c>
      <c r="C1896" s="17" t="s">
        <v>2645</v>
      </c>
      <c r="D1896" s="18">
        <v>40817</v>
      </c>
      <c r="E1896" s="17" t="s">
        <v>118</v>
      </c>
      <c r="F1896" s="19">
        <v>20</v>
      </c>
      <c r="G1896" s="17">
        <v>9</v>
      </c>
      <c r="H1896" s="17">
        <v>1</v>
      </c>
      <c r="I1896" s="20">
        <f t="shared" si="458"/>
        <v>109</v>
      </c>
      <c r="J1896" s="21">
        <v>2201.38</v>
      </c>
      <c r="K1896" s="18">
        <v>44804</v>
      </c>
      <c r="L1896" s="21">
        <v>1201.5999999999999</v>
      </c>
      <c r="M1896" s="21">
        <v>999.78</v>
      </c>
      <c r="N1896" s="21">
        <v>73.38</v>
      </c>
      <c r="O1896" s="21">
        <f t="shared" si="459"/>
        <v>36.69</v>
      </c>
      <c r="P1896" s="21">
        <f t="shared" si="460"/>
        <v>110.07</v>
      </c>
      <c r="Q1896" s="21">
        <f t="shared" si="461"/>
        <v>963.08999999999992</v>
      </c>
      <c r="S1896" s="21">
        <f t="shared" si="465"/>
        <v>1073.1599999999999</v>
      </c>
      <c r="T1896" s="19">
        <v>20</v>
      </c>
      <c r="U1896" s="19">
        <f t="shared" si="462"/>
        <v>0</v>
      </c>
      <c r="V1896" s="22">
        <f t="shared" si="463"/>
        <v>0</v>
      </c>
      <c r="W1896" s="5">
        <f t="shared" si="466"/>
        <v>117</v>
      </c>
      <c r="X1896" s="21">
        <f t="shared" si="470"/>
        <v>9.1723076923076903</v>
      </c>
      <c r="Y1896" s="21">
        <f t="shared" si="467"/>
        <v>110.06769230769228</v>
      </c>
      <c r="Z1896" s="21">
        <f t="shared" si="468"/>
        <v>963.0923076923076</v>
      </c>
      <c r="AA1896" s="21">
        <f t="shared" si="469"/>
        <v>2.3076923076814637E-3</v>
      </c>
      <c r="AC1896" s="5">
        <v>110.06769230769228</v>
      </c>
      <c r="AD1896" s="5">
        <v>0</v>
      </c>
      <c r="AE1896" s="5">
        <f t="shared" si="464"/>
        <v>110.06769230769228</v>
      </c>
    </row>
    <row r="1897" spans="1:31" ht="12.75" customHeight="1" x14ac:dyDescent="0.35">
      <c r="A1897" s="17" t="s">
        <v>4195</v>
      </c>
      <c r="B1897" s="17" t="s">
        <v>4196</v>
      </c>
      <c r="C1897" s="17" t="s">
        <v>2645</v>
      </c>
      <c r="D1897" s="18">
        <v>40848</v>
      </c>
      <c r="E1897" s="17" t="s">
        <v>118</v>
      </c>
      <c r="F1897" s="19">
        <v>20</v>
      </c>
      <c r="G1897" s="17">
        <v>9</v>
      </c>
      <c r="H1897" s="17">
        <v>2</v>
      </c>
      <c r="I1897" s="20">
        <f t="shared" si="458"/>
        <v>110</v>
      </c>
      <c r="J1897" s="21">
        <v>127.78</v>
      </c>
      <c r="K1897" s="18">
        <v>44804</v>
      </c>
      <c r="L1897" s="21">
        <v>69.23</v>
      </c>
      <c r="M1897" s="21">
        <v>58.55</v>
      </c>
      <c r="N1897" s="21">
        <v>4.26</v>
      </c>
      <c r="O1897" s="21">
        <f t="shared" si="459"/>
        <v>2.13</v>
      </c>
      <c r="P1897" s="21">
        <f t="shared" si="460"/>
        <v>6.39</v>
      </c>
      <c r="Q1897" s="21">
        <f t="shared" si="461"/>
        <v>56.419999999999995</v>
      </c>
      <c r="S1897" s="21">
        <f t="shared" si="465"/>
        <v>62.809999999999995</v>
      </c>
      <c r="T1897" s="19">
        <v>20</v>
      </c>
      <c r="U1897" s="19">
        <f t="shared" si="462"/>
        <v>0</v>
      </c>
      <c r="V1897" s="22">
        <f t="shared" si="463"/>
        <v>0</v>
      </c>
      <c r="W1897" s="5">
        <f t="shared" si="466"/>
        <v>118</v>
      </c>
      <c r="X1897" s="21">
        <f t="shared" si="470"/>
        <v>0.5322881355932203</v>
      </c>
      <c r="Y1897" s="21">
        <f t="shared" si="467"/>
        <v>6.3874576271186436</v>
      </c>
      <c r="Z1897" s="21">
        <f t="shared" si="468"/>
        <v>56.422542372881352</v>
      </c>
      <c r="AA1897" s="21">
        <f t="shared" si="469"/>
        <v>2.542372881357835E-3</v>
      </c>
      <c r="AC1897" s="5">
        <v>6.3874576271186436</v>
      </c>
      <c r="AD1897" s="5">
        <v>0</v>
      </c>
      <c r="AE1897" s="5">
        <f t="shared" si="464"/>
        <v>6.3874576271186436</v>
      </c>
    </row>
    <row r="1898" spans="1:31" ht="12.75" customHeight="1" x14ac:dyDescent="0.35">
      <c r="A1898" s="17" t="s">
        <v>4197</v>
      </c>
      <c r="B1898" s="17" t="s">
        <v>4198</v>
      </c>
      <c r="C1898" s="17" t="s">
        <v>4199</v>
      </c>
      <c r="D1898" s="18">
        <v>40878</v>
      </c>
      <c r="E1898" s="17" t="s">
        <v>118</v>
      </c>
      <c r="F1898" s="19">
        <v>20</v>
      </c>
      <c r="G1898" s="17">
        <v>9</v>
      </c>
      <c r="H1898" s="17">
        <v>3</v>
      </c>
      <c r="I1898" s="20">
        <f t="shared" si="458"/>
        <v>111</v>
      </c>
      <c r="J1898" s="21">
        <v>-535.52</v>
      </c>
      <c r="K1898" s="18">
        <v>44804</v>
      </c>
      <c r="L1898" s="21">
        <v>-287.88</v>
      </c>
      <c r="M1898" s="21">
        <v>-247.64</v>
      </c>
      <c r="N1898" s="21">
        <v>-17.850000000000001</v>
      </c>
      <c r="O1898" s="21">
        <f t="shared" si="459"/>
        <v>-8.9250000000000007</v>
      </c>
      <c r="P1898" s="21">
        <f t="shared" si="460"/>
        <v>-26.775000000000002</v>
      </c>
      <c r="Q1898" s="21">
        <f t="shared" si="461"/>
        <v>-238.71499999999997</v>
      </c>
      <c r="S1898" s="21">
        <f t="shared" si="465"/>
        <v>-265.49</v>
      </c>
      <c r="T1898" s="19">
        <v>20</v>
      </c>
      <c r="U1898" s="19">
        <f t="shared" si="462"/>
        <v>0</v>
      </c>
      <c r="V1898" s="22">
        <f t="shared" si="463"/>
        <v>0</v>
      </c>
      <c r="W1898" s="5">
        <f t="shared" si="466"/>
        <v>119</v>
      </c>
      <c r="X1898" s="21">
        <f t="shared" si="470"/>
        <v>-2.2310084033613444</v>
      </c>
      <c r="Y1898" s="21">
        <f t="shared" si="467"/>
        <v>-26.772100840336133</v>
      </c>
      <c r="Z1898" s="21">
        <f t="shared" si="468"/>
        <v>-238.71789915966389</v>
      </c>
      <c r="AA1898" s="21">
        <f t="shared" si="469"/>
        <v>-2.8991596639116324E-3</v>
      </c>
      <c r="AC1898" s="5">
        <v>-26.772100840336133</v>
      </c>
      <c r="AD1898" s="5">
        <v>0</v>
      </c>
      <c r="AE1898" s="5">
        <f t="shared" si="464"/>
        <v>-26.772100840336133</v>
      </c>
    </row>
    <row r="1899" spans="1:31" ht="12.75" customHeight="1" x14ac:dyDescent="0.35">
      <c r="A1899" s="17" t="s">
        <v>4200</v>
      </c>
      <c r="B1899" s="17" t="s">
        <v>4201</v>
      </c>
      <c r="C1899" s="17" t="s">
        <v>4199</v>
      </c>
      <c r="D1899" s="18">
        <v>40878</v>
      </c>
      <c r="E1899" s="17" t="s">
        <v>44</v>
      </c>
      <c r="F1899" s="19">
        <v>0</v>
      </c>
      <c r="G1899" s="17">
        <v>0</v>
      </c>
      <c r="H1899" s="17">
        <v>0</v>
      </c>
      <c r="I1899" s="20">
        <f t="shared" si="458"/>
        <v>0</v>
      </c>
      <c r="J1899" s="21">
        <v>535.52</v>
      </c>
      <c r="K1899" s="18">
        <v>44804</v>
      </c>
      <c r="L1899" s="21">
        <v>0</v>
      </c>
      <c r="M1899" s="21">
        <v>535.52</v>
      </c>
      <c r="N1899" s="21">
        <v>0</v>
      </c>
      <c r="O1899" s="21">
        <f t="shared" si="459"/>
        <v>0</v>
      </c>
      <c r="P1899" s="21">
        <f t="shared" si="460"/>
        <v>0</v>
      </c>
      <c r="Q1899" s="21">
        <f t="shared" si="461"/>
        <v>535.52</v>
      </c>
      <c r="S1899" s="21">
        <f t="shared" si="465"/>
        <v>535.52</v>
      </c>
      <c r="T1899" s="19">
        <v>0</v>
      </c>
      <c r="U1899" s="19">
        <f t="shared" si="462"/>
        <v>0</v>
      </c>
      <c r="V1899" s="22">
        <f t="shared" si="463"/>
        <v>0</v>
      </c>
      <c r="W1899" s="5">
        <v>0</v>
      </c>
      <c r="X1899" s="21">
        <v>0</v>
      </c>
      <c r="Y1899" s="21">
        <f t="shared" si="467"/>
        <v>0</v>
      </c>
      <c r="Z1899" s="21">
        <f t="shared" si="468"/>
        <v>535.52</v>
      </c>
      <c r="AA1899" s="21">
        <f t="shared" si="469"/>
        <v>0</v>
      </c>
      <c r="AC1899" s="5">
        <v>0</v>
      </c>
      <c r="AD1899" s="5">
        <v>0</v>
      </c>
      <c r="AE1899" s="5">
        <f t="shared" si="464"/>
        <v>0</v>
      </c>
    </row>
    <row r="1900" spans="1:31" ht="12.75" customHeight="1" x14ac:dyDescent="0.35">
      <c r="A1900" s="17" t="s">
        <v>4202</v>
      </c>
      <c r="B1900" s="17" t="s">
        <v>4203</v>
      </c>
      <c r="C1900" s="17" t="s">
        <v>2645</v>
      </c>
      <c r="D1900" s="18">
        <v>40878</v>
      </c>
      <c r="E1900" s="17" t="s">
        <v>118</v>
      </c>
      <c r="F1900" s="19">
        <v>20</v>
      </c>
      <c r="G1900" s="17">
        <v>9</v>
      </c>
      <c r="H1900" s="17">
        <v>3</v>
      </c>
      <c r="I1900" s="20">
        <f t="shared" si="458"/>
        <v>111</v>
      </c>
      <c r="J1900" s="21">
        <v>586.97</v>
      </c>
      <c r="K1900" s="18">
        <v>44804</v>
      </c>
      <c r="L1900" s="21">
        <v>315.52</v>
      </c>
      <c r="M1900" s="21">
        <v>271.45</v>
      </c>
      <c r="N1900" s="21">
        <v>19.559999999999999</v>
      </c>
      <c r="O1900" s="21">
        <f t="shared" si="459"/>
        <v>9.7799999999999994</v>
      </c>
      <c r="P1900" s="21">
        <f t="shared" si="460"/>
        <v>29.339999999999996</v>
      </c>
      <c r="Q1900" s="21">
        <f t="shared" si="461"/>
        <v>261.67</v>
      </c>
      <c r="S1900" s="21">
        <f t="shared" si="465"/>
        <v>291.01</v>
      </c>
      <c r="T1900" s="19">
        <v>20</v>
      </c>
      <c r="U1900" s="19">
        <f t="shared" si="462"/>
        <v>0</v>
      </c>
      <c r="V1900" s="22">
        <f t="shared" si="463"/>
        <v>0</v>
      </c>
      <c r="W1900" s="5">
        <f t="shared" si="466"/>
        <v>119</v>
      </c>
      <c r="X1900" s="21">
        <f t="shared" si="470"/>
        <v>2.4454621848739495</v>
      </c>
      <c r="Y1900" s="21">
        <f t="shared" si="467"/>
        <v>29.345546218487392</v>
      </c>
      <c r="Z1900" s="21">
        <f t="shared" si="468"/>
        <v>261.66445378151258</v>
      </c>
      <c r="AA1900" s="21">
        <f t="shared" si="469"/>
        <v>-5.5462184874386367E-3</v>
      </c>
      <c r="AC1900" s="5">
        <v>29.345546218487392</v>
      </c>
      <c r="AD1900" s="5">
        <v>0</v>
      </c>
      <c r="AE1900" s="5">
        <f t="shared" si="464"/>
        <v>29.345546218487392</v>
      </c>
    </row>
    <row r="1901" spans="1:31" ht="12.75" customHeight="1" x14ac:dyDescent="0.35">
      <c r="A1901" s="17" t="s">
        <v>4204</v>
      </c>
      <c r="B1901" s="17" t="s">
        <v>4205</v>
      </c>
      <c r="C1901" s="17" t="s">
        <v>3049</v>
      </c>
      <c r="D1901" s="18">
        <v>40909</v>
      </c>
      <c r="E1901" s="17" t="s">
        <v>118</v>
      </c>
      <c r="F1901" s="19">
        <v>20</v>
      </c>
      <c r="G1901" s="17">
        <v>9</v>
      </c>
      <c r="H1901" s="17">
        <v>4</v>
      </c>
      <c r="I1901" s="20">
        <f t="shared" si="458"/>
        <v>112</v>
      </c>
      <c r="J1901" s="21">
        <v>1729.22</v>
      </c>
      <c r="K1901" s="18">
        <v>44804</v>
      </c>
      <c r="L1901" s="21">
        <v>922.25</v>
      </c>
      <c r="M1901" s="21">
        <v>806.97</v>
      </c>
      <c r="N1901" s="21">
        <v>57.64</v>
      </c>
      <c r="O1901" s="21">
        <f t="shared" si="459"/>
        <v>28.82</v>
      </c>
      <c r="P1901" s="21">
        <f t="shared" si="460"/>
        <v>86.460000000000008</v>
      </c>
      <c r="Q1901" s="21">
        <f t="shared" si="461"/>
        <v>778.15</v>
      </c>
      <c r="S1901" s="21">
        <f t="shared" si="465"/>
        <v>864.61</v>
      </c>
      <c r="T1901" s="19">
        <v>20</v>
      </c>
      <c r="U1901" s="19">
        <f t="shared" si="462"/>
        <v>0</v>
      </c>
      <c r="V1901" s="22">
        <f t="shared" si="463"/>
        <v>0</v>
      </c>
      <c r="W1901" s="5">
        <f t="shared" si="466"/>
        <v>120</v>
      </c>
      <c r="X1901" s="21">
        <f t="shared" si="470"/>
        <v>7.2050833333333335</v>
      </c>
      <c r="Y1901" s="21">
        <f t="shared" si="467"/>
        <v>86.460999999999999</v>
      </c>
      <c r="Z1901" s="21">
        <f t="shared" si="468"/>
        <v>778.149</v>
      </c>
      <c r="AA1901" s="21">
        <f t="shared" si="469"/>
        <v>-9.9999999997635314E-4</v>
      </c>
      <c r="AC1901" s="5">
        <v>86.460999999999999</v>
      </c>
      <c r="AD1901" s="5">
        <v>0</v>
      </c>
      <c r="AE1901" s="5">
        <f t="shared" si="464"/>
        <v>86.460999999999999</v>
      </c>
    </row>
    <row r="1902" spans="1:31" ht="12.75" customHeight="1" x14ac:dyDescent="0.35">
      <c r="A1902" s="17" t="s">
        <v>4206</v>
      </c>
      <c r="B1902" s="17" t="s">
        <v>4207</v>
      </c>
      <c r="C1902" s="17" t="s">
        <v>2645</v>
      </c>
      <c r="D1902" s="18">
        <v>40909</v>
      </c>
      <c r="E1902" s="17" t="s">
        <v>118</v>
      </c>
      <c r="F1902" s="19">
        <v>20</v>
      </c>
      <c r="G1902" s="17">
        <v>9</v>
      </c>
      <c r="H1902" s="17">
        <v>4</v>
      </c>
      <c r="I1902" s="20">
        <f t="shared" si="458"/>
        <v>112</v>
      </c>
      <c r="J1902" s="21">
        <v>342.57</v>
      </c>
      <c r="K1902" s="18">
        <v>44804</v>
      </c>
      <c r="L1902" s="21">
        <v>182.73</v>
      </c>
      <c r="M1902" s="21">
        <v>159.84</v>
      </c>
      <c r="N1902" s="21">
        <v>11.42</v>
      </c>
      <c r="O1902" s="21">
        <f t="shared" si="459"/>
        <v>5.71</v>
      </c>
      <c r="P1902" s="21">
        <f t="shared" si="460"/>
        <v>17.13</v>
      </c>
      <c r="Q1902" s="21">
        <f t="shared" si="461"/>
        <v>154.13</v>
      </c>
      <c r="S1902" s="21">
        <f t="shared" si="465"/>
        <v>171.26</v>
      </c>
      <c r="T1902" s="19">
        <v>20</v>
      </c>
      <c r="U1902" s="19">
        <f t="shared" si="462"/>
        <v>0</v>
      </c>
      <c r="V1902" s="22">
        <f t="shared" si="463"/>
        <v>0</v>
      </c>
      <c r="W1902" s="5">
        <f t="shared" si="466"/>
        <v>120</v>
      </c>
      <c r="X1902" s="21">
        <f t="shared" si="470"/>
        <v>1.4271666666666667</v>
      </c>
      <c r="Y1902" s="21">
        <f t="shared" si="467"/>
        <v>17.126000000000001</v>
      </c>
      <c r="Z1902" s="21">
        <f t="shared" si="468"/>
        <v>154.13399999999999</v>
      </c>
      <c r="AA1902" s="21">
        <f t="shared" si="469"/>
        <v>3.9999999999906777E-3</v>
      </c>
      <c r="AC1902" s="5">
        <v>17.126000000000001</v>
      </c>
      <c r="AD1902" s="5">
        <v>0</v>
      </c>
      <c r="AE1902" s="5">
        <f t="shared" si="464"/>
        <v>17.126000000000001</v>
      </c>
    </row>
    <row r="1903" spans="1:31" ht="12.75" customHeight="1" x14ac:dyDescent="0.35">
      <c r="A1903" s="17" t="s">
        <v>4208</v>
      </c>
      <c r="B1903" s="17" t="s">
        <v>4209</v>
      </c>
      <c r="C1903" s="17" t="s">
        <v>2645</v>
      </c>
      <c r="D1903" s="18">
        <v>40940</v>
      </c>
      <c r="E1903" s="17" t="s">
        <v>118</v>
      </c>
      <c r="F1903" s="19">
        <v>20</v>
      </c>
      <c r="G1903" s="17">
        <v>9</v>
      </c>
      <c r="H1903" s="17">
        <v>5</v>
      </c>
      <c r="I1903" s="20">
        <f t="shared" si="458"/>
        <v>113</v>
      </c>
      <c r="J1903" s="21">
        <v>1001.84</v>
      </c>
      <c r="K1903" s="18">
        <v>44804</v>
      </c>
      <c r="L1903" s="21">
        <v>530.12</v>
      </c>
      <c r="M1903" s="21">
        <v>471.72</v>
      </c>
      <c r="N1903" s="21">
        <v>33.39</v>
      </c>
      <c r="O1903" s="21">
        <f t="shared" si="459"/>
        <v>16.695</v>
      </c>
      <c r="P1903" s="21">
        <f t="shared" si="460"/>
        <v>50.085000000000001</v>
      </c>
      <c r="Q1903" s="21">
        <f t="shared" si="461"/>
        <v>455.02500000000003</v>
      </c>
      <c r="S1903" s="21">
        <f t="shared" si="465"/>
        <v>505.11</v>
      </c>
      <c r="T1903" s="19">
        <v>20</v>
      </c>
      <c r="U1903" s="19">
        <f t="shared" si="462"/>
        <v>0</v>
      </c>
      <c r="V1903" s="22">
        <f t="shared" si="463"/>
        <v>0</v>
      </c>
      <c r="W1903" s="5">
        <f t="shared" si="466"/>
        <v>121</v>
      </c>
      <c r="X1903" s="21">
        <f t="shared" si="470"/>
        <v>4.1744628099173555</v>
      </c>
      <c r="Y1903" s="21">
        <f t="shared" si="467"/>
        <v>50.09355371900827</v>
      </c>
      <c r="Z1903" s="21">
        <f t="shared" si="468"/>
        <v>455.01644628099177</v>
      </c>
      <c r="AA1903" s="21">
        <f t="shared" si="469"/>
        <v>-8.5537190082618508E-3</v>
      </c>
      <c r="AC1903" s="5">
        <v>50.09355371900827</v>
      </c>
      <c r="AD1903" s="5">
        <v>0</v>
      </c>
      <c r="AE1903" s="5">
        <f t="shared" si="464"/>
        <v>50.09355371900827</v>
      </c>
    </row>
    <row r="1904" spans="1:31" ht="12.75" customHeight="1" x14ac:dyDescent="0.35">
      <c r="A1904" s="17" t="s">
        <v>4210</v>
      </c>
      <c r="B1904" s="17" t="s">
        <v>4211</v>
      </c>
      <c r="C1904" s="17" t="s">
        <v>2645</v>
      </c>
      <c r="D1904" s="18">
        <v>40969</v>
      </c>
      <c r="E1904" s="17" t="s">
        <v>118</v>
      </c>
      <c r="F1904" s="19">
        <v>20</v>
      </c>
      <c r="G1904" s="17">
        <v>9</v>
      </c>
      <c r="H1904" s="17">
        <v>6</v>
      </c>
      <c r="I1904" s="20">
        <f t="shared" si="458"/>
        <v>114</v>
      </c>
      <c r="J1904" s="21">
        <v>942.6</v>
      </c>
      <c r="K1904" s="18">
        <v>44804</v>
      </c>
      <c r="L1904" s="21">
        <v>494.88</v>
      </c>
      <c r="M1904" s="21">
        <v>447.72</v>
      </c>
      <c r="N1904" s="21">
        <v>31.42</v>
      </c>
      <c r="O1904" s="21">
        <f t="shared" si="459"/>
        <v>15.71</v>
      </c>
      <c r="P1904" s="21">
        <f t="shared" si="460"/>
        <v>47.13</v>
      </c>
      <c r="Q1904" s="21">
        <f t="shared" si="461"/>
        <v>432.01000000000005</v>
      </c>
      <c r="S1904" s="21">
        <f t="shared" si="465"/>
        <v>479.14000000000004</v>
      </c>
      <c r="T1904" s="19">
        <v>20</v>
      </c>
      <c r="U1904" s="19">
        <f t="shared" si="462"/>
        <v>0</v>
      </c>
      <c r="V1904" s="22">
        <f t="shared" si="463"/>
        <v>0</v>
      </c>
      <c r="W1904" s="5">
        <f t="shared" si="466"/>
        <v>122</v>
      </c>
      <c r="X1904" s="21">
        <f t="shared" si="470"/>
        <v>3.9273770491803282</v>
      </c>
      <c r="Y1904" s="21">
        <f t="shared" si="467"/>
        <v>47.128524590163934</v>
      </c>
      <c r="Z1904" s="21">
        <f t="shared" si="468"/>
        <v>432.01147540983612</v>
      </c>
      <c r="AA1904" s="21">
        <f t="shared" si="469"/>
        <v>1.4754098360754142E-3</v>
      </c>
      <c r="AC1904" s="5">
        <v>47.128524590163934</v>
      </c>
      <c r="AD1904" s="5">
        <v>0</v>
      </c>
      <c r="AE1904" s="5">
        <f t="shared" si="464"/>
        <v>47.128524590163934</v>
      </c>
    </row>
    <row r="1905" spans="1:31" ht="12.75" customHeight="1" x14ac:dyDescent="0.35">
      <c r="A1905" s="17" t="s">
        <v>4212</v>
      </c>
      <c r="B1905" s="17" t="s">
        <v>4213</v>
      </c>
      <c r="C1905" s="17" t="s">
        <v>2645</v>
      </c>
      <c r="D1905" s="18">
        <v>41000</v>
      </c>
      <c r="E1905" s="17" t="s">
        <v>118</v>
      </c>
      <c r="F1905" s="19">
        <v>20</v>
      </c>
      <c r="G1905" s="17">
        <v>9</v>
      </c>
      <c r="H1905" s="17">
        <v>7</v>
      </c>
      <c r="I1905" s="20">
        <f t="shared" si="458"/>
        <v>115</v>
      </c>
      <c r="J1905" s="21">
        <v>908.94</v>
      </c>
      <c r="K1905" s="18">
        <v>44804</v>
      </c>
      <c r="L1905" s="21">
        <v>473.45</v>
      </c>
      <c r="M1905" s="21">
        <v>435.49</v>
      </c>
      <c r="N1905" s="21">
        <v>30.3</v>
      </c>
      <c r="O1905" s="21">
        <f t="shared" si="459"/>
        <v>15.15</v>
      </c>
      <c r="P1905" s="21">
        <f t="shared" si="460"/>
        <v>45.45</v>
      </c>
      <c r="Q1905" s="21">
        <f t="shared" si="461"/>
        <v>420.34000000000003</v>
      </c>
      <c r="S1905" s="21">
        <f t="shared" si="465"/>
        <v>465.79</v>
      </c>
      <c r="T1905" s="19">
        <v>20</v>
      </c>
      <c r="U1905" s="19">
        <f t="shared" si="462"/>
        <v>0</v>
      </c>
      <c r="V1905" s="22">
        <f t="shared" si="463"/>
        <v>0</v>
      </c>
      <c r="W1905" s="5">
        <f t="shared" si="466"/>
        <v>123</v>
      </c>
      <c r="X1905" s="21">
        <f t="shared" si="470"/>
        <v>3.7869105691056912</v>
      </c>
      <c r="Y1905" s="21">
        <f t="shared" si="467"/>
        <v>45.442926829268295</v>
      </c>
      <c r="Z1905" s="21">
        <f t="shared" si="468"/>
        <v>420.34707317073173</v>
      </c>
      <c r="AA1905" s="21">
        <f t="shared" si="469"/>
        <v>7.0731707317008841E-3</v>
      </c>
      <c r="AC1905" s="5">
        <v>45.442926829268295</v>
      </c>
      <c r="AD1905" s="5">
        <v>0</v>
      </c>
      <c r="AE1905" s="5">
        <f t="shared" si="464"/>
        <v>45.442926829268295</v>
      </c>
    </row>
    <row r="1906" spans="1:31" ht="12.75" customHeight="1" x14ac:dyDescent="0.35">
      <c r="A1906" s="17" t="s">
        <v>4214</v>
      </c>
      <c r="B1906" s="17" t="s">
        <v>4215</v>
      </c>
      <c r="C1906" s="17" t="s">
        <v>3060</v>
      </c>
      <c r="D1906" s="18">
        <v>41000</v>
      </c>
      <c r="E1906" s="17" t="s">
        <v>118</v>
      </c>
      <c r="F1906" s="19">
        <v>20</v>
      </c>
      <c r="G1906" s="17">
        <v>9</v>
      </c>
      <c r="H1906" s="17">
        <v>7</v>
      </c>
      <c r="I1906" s="20">
        <f t="shared" si="458"/>
        <v>115</v>
      </c>
      <c r="J1906" s="21">
        <v>962.5</v>
      </c>
      <c r="K1906" s="18">
        <v>44804</v>
      </c>
      <c r="L1906" s="21">
        <v>501.34</v>
      </c>
      <c r="M1906" s="21">
        <v>461.16</v>
      </c>
      <c r="N1906" s="21">
        <v>32.08</v>
      </c>
      <c r="O1906" s="21">
        <f t="shared" si="459"/>
        <v>16.04</v>
      </c>
      <c r="P1906" s="21">
        <f t="shared" si="460"/>
        <v>48.12</v>
      </c>
      <c r="Q1906" s="21">
        <f t="shared" si="461"/>
        <v>445.12</v>
      </c>
      <c r="S1906" s="21">
        <f t="shared" si="465"/>
        <v>493.24</v>
      </c>
      <c r="T1906" s="19">
        <v>20</v>
      </c>
      <c r="U1906" s="19">
        <f t="shared" si="462"/>
        <v>0</v>
      </c>
      <c r="V1906" s="22">
        <f t="shared" si="463"/>
        <v>0</v>
      </c>
      <c r="W1906" s="5">
        <f t="shared" si="466"/>
        <v>123</v>
      </c>
      <c r="X1906" s="21">
        <f t="shared" si="470"/>
        <v>4.0100813008130078</v>
      </c>
      <c r="Y1906" s="21">
        <f t="shared" si="467"/>
        <v>48.120975609756094</v>
      </c>
      <c r="Z1906" s="21">
        <f t="shared" si="468"/>
        <v>445.11902439024391</v>
      </c>
      <c r="AA1906" s="21">
        <f t="shared" si="469"/>
        <v>-9.7560975609667366E-4</v>
      </c>
      <c r="AC1906" s="5">
        <v>48.120975609756094</v>
      </c>
      <c r="AD1906" s="5">
        <v>0</v>
      </c>
      <c r="AE1906" s="5">
        <f t="shared" si="464"/>
        <v>48.120975609756094</v>
      </c>
    </row>
    <row r="1907" spans="1:31" ht="12.75" customHeight="1" x14ac:dyDescent="0.35">
      <c r="A1907" s="17" t="s">
        <v>4216</v>
      </c>
      <c r="B1907" s="17" t="s">
        <v>4217</v>
      </c>
      <c r="C1907" s="17" t="s">
        <v>2645</v>
      </c>
      <c r="D1907" s="18">
        <v>41030</v>
      </c>
      <c r="E1907" s="17" t="s">
        <v>118</v>
      </c>
      <c r="F1907" s="19">
        <v>20</v>
      </c>
      <c r="G1907" s="17">
        <v>9</v>
      </c>
      <c r="H1907" s="17">
        <v>8</v>
      </c>
      <c r="I1907" s="20">
        <f t="shared" si="458"/>
        <v>116</v>
      </c>
      <c r="J1907" s="21">
        <v>334.48</v>
      </c>
      <c r="K1907" s="18">
        <v>44804</v>
      </c>
      <c r="L1907" s="21">
        <v>172.77</v>
      </c>
      <c r="M1907" s="21">
        <v>161.71</v>
      </c>
      <c r="N1907" s="21">
        <v>11.14</v>
      </c>
      <c r="O1907" s="21">
        <f t="shared" si="459"/>
        <v>5.57</v>
      </c>
      <c r="P1907" s="21">
        <f t="shared" si="460"/>
        <v>16.71</v>
      </c>
      <c r="Q1907" s="21">
        <f t="shared" si="461"/>
        <v>156.14000000000001</v>
      </c>
      <c r="S1907" s="21">
        <f t="shared" si="465"/>
        <v>172.85000000000002</v>
      </c>
      <c r="T1907" s="19">
        <v>20</v>
      </c>
      <c r="U1907" s="19">
        <f t="shared" si="462"/>
        <v>0</v>
      </c>
      <c r="V1907" s="22">
        <f t="shared" si="463"/>
        <v>0</v>
      </c>
      <c r="W1907" s="5">
        <f t="shared" si="466"/>
        <v>124</v>
      </c>
      <c r="X1907" s="21">
        <f t="shared" si="470"/>
        <v>1.3939516129032259</v>
      </c>
      <c r="Y1907" s="21">
        <f t="shared" si="467"/>
        <v>16.727419354838709</v>
      </c>
      <c r="Z1907" s="21">
        <f t="shared" si="468"/>
        <v>156.12258064516132</v>
      </c>
      <c r="AA1907" s="21">
        <f t="shared" si="469"/>
        <v>-1.7419354838693835E-2</v>
      </c>
      <c r="AC1907" s="5">
        <v>16.727419354838709</v>
      </c>
      <c r="AD1907" s="5">
        <v>0</v>
      </c>
      <c r="AE1907" s="5">
        <f t="shared" si="464"/>
        <v>16.727419354838709</v>
      </c>
    </row>
    <row r="1908" spans="1:31" ht="12.75" customHeight="1" x14ac:dyDescent="0.35">
      <c r="A1908" s="17" t="s">
        <v>4218</v>
      </c>
      <c r="B1908" s="17" t="s">
        <v>4219</v>
      </c>
      <c r="C1908" s="17" t="s">
        <v>2711</v>
      </c>
      <c r="D1908" s="18">
        <v>41061</v>
      </c>
      <c r="E1908" s="17" t="s">
        <v>118</v>
      </c>
      <c r="F1908" s="19">
        <v>20</v>
      </c>
      <c r="G1908" s="17">
        <v>9</v>
      </c>
      <c r="H1908" s="17">
        <v>9</v>
      </c>
      <c r="I1908" s="20">
        <f t="shared" si="458"/>
        <v>117</v>
      </c>
      <c r="J1908" s="21">
        <v>185.55</v>
      </c>
      <c r="K1908" s="18">
        <v>44804</v>
      </c>
      <c r="L1908" s="21">
        <v>95.11</v>
      </c>
      <c r="M1908" s="21">
        <v>90.44</v>
      </c>
      <c r="N1908" s="21">
        <v>6.18</v>
      </c>
      <c r="O1908" s="21">
        <f t="shared" si="459"/>
        <v>3.09</v>
      </c>
      <c r="P1908" s="21">
        <f t="shared" si="460"/>
        <v>9.27</v>
      </c>
      <c r="Q1908" s="21">
        <f t="shared" si="461"/>
        <v>87.35</v>
      </c>
      <c r="S1908" s="21">
        <f t="shared" si="465"/>
        <v>96.62</v>
      </c>
      <c r="T1908" s="19">
        <v>20</v>
      </c>
      <c r="U1908" s="19">
        <f t="shared" si="462"/>
        <v>0</v>
      </c>
      <c r="V1908" s="22">
        <f t="shared" si="463"/>
        <v>0</v>
      </c>
      <c r="W1908" s="5">
        <f t="shared" si="466"/>
        <v>125</v>
      </c>
      <c r="X1908" s="21">
        <f t="shared" si="470"/>
        <v>0.77296000000000009</v>
      </c>
      <c r="Y1908" s="21">
        <f t="shared" si="467"/>
        <v>9.2755200000000002</v>
      </c>
      <c r="Z1908" s="21">
        <f t="shared" si="468"/>
        <v>87.344480000000004</v>
      </c>
      <c r="AA1908" s="21">
        <f t="shared" si="469"/>
        <v>-5.5199999999899774E-3</v>
      </c>
      <c r="AC1908" s="5">
        <v>9.2755200000000002</v>
      </c>
      <c r="AD1908" s="5">
        <v>0</v>
      </c>
      <c r="AE1908" s="5">
        <f t="shared" si="464"/>
        <v>9.2755200000000002</v>
      </c>
    </row>
    <row r="1909" spans="1:31" ht="12.75" customHeight="1" x14ac:dyDescent="0.35">
      <c r="A1909" s="17" t="s">
        <v>4220</v>
      </c>
      <c r="B1909" s="17" t="s">
        <v>4221</v>
      </c>
      <c r="C1909" s="17" t="s">
        <v>2645</v>
      </c>
      <c r="D1909" s="18">
        <v>41091</v>
      </c>
      <c r="E1909" s="17" t="s">
        <v>118</v>
      </c>
      <c r="F1909" s="19">
        <v>20</v>
      </c>
      <c r="G1909" s="17">
        <v>9</v>
      </c>
      <c r="H1909" s="17">
        <v>10</v>
      </c>
      <c r="I1909" s="20">
        <f t="shared" si="458"/>
        <v>118</v>
      </c>
      <c r="J1909" s="21">
        <v>533.66</v>
      </c>
      <c r="K1909" s="18">
        <v>44804</v>
      </c>
      <c r="L1909" s="21">
        <v>271.24</v>
      </c>
      <c r="M1909" s="21">
        <v>262.42</v>
      </c>
      <c r="N1909" s="21">
        <v>17.78</v>
      </c>
      <c r="O1909" s="21">
        <f t="shared" si="459"/>
        <v>8.89</v>
      </c>
      <c r="P1909" s="21">
        <f t="shared" si="460"/>
        <v>26.67</v>
      </c>
      <c r="Q1909" s="21">
        <f t="shared" si="461"/>
        <v>253.53000000000003</v>
      </c>
      <c r="S1909" s="21">
        <f t="shared" si="465"/>
        <v>280.20000000000005</v>
      </c>
      <c r="T1909" s="19">
        <v>20</v>
      </c>
      <c r="U1909" s="19">
        <f t="shared" si="462"/>
        <v>0</v>
      </c>
      <c r="V1909" s="22">
        <f t="shared" si="463"/>
        <v>0</v>
      </c>
      <c r="W1909" s="5">
        <f t="shared" si="466"/>
        <v>126</v>
      </c>
      <c r="X1909" s="21">
        <f t="shared" si="470"/>
        <v>2.2238095238095243</v>
      </c>
      <c r="Y1909" s="21">
        <f t="shared" si="467"/>
        <v>26.68571428571429</v>
      </c>
      <c r="Z1909" s="21">
        <f t="shared" si="468"/>
        <v>253.51428571428576</v>
      </c>
      <c r="AA1909" s="21">
        <f t="shared" si="469"/>
        <v>-1.5714285714267362E-2</v>
      </c>
      <c r="AC1909" s="5">
        <v>26.68571428571429</v>
      </c>
      <c r="AD1909" s="5">
        <v>0</v>
      </c>
      <c r="AE1909" s="5">
        <f t="shared" si="464"/>
        <v>26.68571428571429</v>
      </c>
    </row>
    <row r="1910" spans="1:31" ht="12.75" customHeight="1" x14ac:dyDescent="0.35">
      <c r="A1910" s="17" t="s">
        <v>4222</v>
      </c>
      <c r="B1910" s="17" t="s">
        <v>4223</v>
      </c>
      <c r="C1910" s="17" t="s">
        <v>2665</v>
      </c>
      <c r="D1910" s="18">
        <v>41122</v>
      </c>
      <c r="E1910" s="17" t="s">
        <v>118</v>
      </c>
      <c r="F1910" s="19">
        <v>20</v>
      </c>
      <c r="G1910" s="17">
        <v>9</v>
      </c>
      <c r="H1910" s="17">
        <v>11</v>
      </c>
      <c r="I1910" s="20">
        <f t="shared" si="458"/>
        <v>119</v>
      </c>
      <c r="J1910" s="21">
        <v>221.39</v>
      </c>
      <c r="K1910" s="18">
        <v>44804</v>
      </c>
      <c r="L1910" s="21">
        <v>111.62</v>
      </c>
      <c r="M1910" s="21">
        <v>109.77</v>
      </c>
      <c r="N1910" s="21">
        <v>7.38</v>
      </c>
      <c r="O1910" s="21">
        <f t="shared" si="459"/>
        <v>3.69</v>
      </c>
      <c r="P1910" s="21">
        <f t="shared" si="460"/>
        <v>11.07</v>
      </c>
      <c r="Q1910" s="21">
        <f t="shared" si="461"/>
        <v>106.08</v>
      </c>
      <c r="S1910" s="21">
        <f t="shared" si="465"/>
        <v>117.14999999999999</v>
      </c>
      <c r="T1910" s="19">
        <v>20</v>
      </c>
      <c r="U1910" s="19">
        <f t="shared" si="462"/>
        <v>0</v>
      </c>
      <c r="V1910" s="22">
        <f t="shared" si="463"/>
        <v>0</v>
      </c>
      <c r="W1910" s="5">
        <f t="shared" si="466"/>
        <v>127</v>
      </c>
      <c r="X1910" s="21">
        <f t="shared" si="470"/>
        <v>0.92244094488188966</v>
      </c>
      <c r="Y1910" s="21">
        <f t="shared" si="467"/>
        <v>11.069291338582676</v>
      </c>
      <c r="Z1910" s="21">
        <f t="shared" si="468"/>
        <v>106.08070866141732</v>
      </c>
      <c r="AA1910" s="21">
        <f t="shared" si="469"/>
        <v>7.0866141732039978E-4</v>
      </c>
      <c r="AC1910" s="5">
        <v>11.069291338582676</v>
      </c>
      <c r="AD1910" s="5">
        <v>0</v>
      </c>
      <c r="AE1910" s="5">
        <f t="shared" si="464"/>
        <v>11.069291338582676</v>
      </c>
    </row>
    <row r="1911" spans="1:31" ht="12.75" customHeight="1" x14ac:dyDescent="0.35">
      <c r="A1911" s="17" t="s">
        <v>4224</v>
      </c>
      <c r="B1911" s="17" t="s">
        <v>4225</v>
      </c>
      <c r="C1911" s="17" t="s">
        <v>2645</v>
      </c>
      <c r="D1911" s="18">
        <v>41122</v>
      </c>
      <c r="E1911" s="17" t="s">
        <v>118</v>
      </c>
      <c r="F1911" s="19">
        <v>20</v>
      </c>
      <c r="G1911" s="17">
        <v>9</v>
      </c>
      <c r="H1911" s="17">
        <v>11</v>
      </c>
      <c r="I1911" s="20">
        <f t="shared" si="458"/>
        <v>119</v>
      </c>
      <c r="J1911" s="21">
        <v>517.17999999999995</v>
      </c>
      <c r="K1911" s="18">
        <v>44804</v>
      </c>
      <c r="L1911" s="21">
        <v>260.77</v>
      </c>
      <c r="M1911" s="21">
        <v>256.41000000000003</v>
      </c>
      <c r="N1911" s="21">
        <v>17.239999999999998</v>
      </c>
      <c r="O1911" s="21">
        <f t="shared" si="459"/>
        <v>8.6199999999999992</v>
      </c>
      <c r="P1911" s="21">
        <f t="shared" si="460"/>
        <v>25.86</v>
      </c>
      <c r="Q1911" s="21">
        <f t="shared" si="461"/>
        <v>247.79000000000002</v>
      </c>
      <c r="S1911" s="21">
        <f t="shared" si="465"/>
        <v>273.65000000000003</v>
      </c>
      <c r="T1911" s="19">
        <v>20</v>
      </c>
      <c r="U1911" s="19">
        <f t="shared" si="462"/>
        <v>0</v>
      </c>
      <c r="V1911" s="22">
        <f t="shared" si="463"/>
        <v>0</v>
      </c>
      <c r="W1911" s="5">
        <f t="shared" si="466"/>
        <v>127</v>
      </c>
      <c r="X1911" s="21">
        <f t="shared" si="470"/>
        <v>2.1547244094488192</v>
      </c>
      <c r="Y1911" s="21">
        <f t="shared" si="467"/>
        <v>25.856692913385828</v>
      </c>
      <c r="Z1911" s="21">
        <f t="shared" si="468"/>
        <v>247.79330708661422</v>
      </c>
      <c r="AA1911" s="21">
        <f t="shared" si="469"/>
        <v>3.3070866141997612E-3</v>
      </c>
      <c r="AC1911" s="5">
        <v>25.856692913385828</v>
      </c>
      <c r="AD1911" s="5">
        <v>0</v>
      </c>
      <c r="AE1911" s="5">
        <f t="shared" si="464"/>
        <v>25.856692913385828</v>
      </c>
    </row>
    <row r="1912" spans="1:31" ht="12.75" customHeight="1" x14ac:dyDescent="0.35">
      <c r="A1912" s="17" t="s">
        <v>4226</v>
      </c>
      <c r="B1912" s="17" t="s">
        <v>4227</v>
      </c>
      <c r="C1912" s="17" t="s">
        <v>2645</v>
      </c>
      <c r="D1912" s="18">
        <v>41153</v>
      </c>
      <c r="E1912" s="17" t="s">
        <v>118</v>
      </c>
      <c r="F1912" s="19">
        <v>20</v>
      </c>
      <c r="G1912" s="17">
        <v>10</v>
      </c>
      <c r="H1912" s="17">
        <v>0</v>
      </c>
      <c r="I1912" s="20">
        <f t="shared" si="458"/>
        <v>120</v>
      </c>
      <c r="J1912" s="21">
        <v>1660.97</v>
      </c>
      <c r="K1912" s="18">
        <v>44804</v>
      </c>
      <c r="L1912" s="21">
        <v>830.49</v>
      </c>
      <c r="M1912" s="21">
        <v>830.48</v>
      </c>
      <c r="N1912" s="21">
        <v>55.36</v>
      </c>
      <c r="O1912" s="21">
        <f t="shared" si="459"/>
        <v>27.68</v>
      </c>
      <c r="P1912" s="21">
        <f t="shared" si="460"/>
        <v>83.039999999999992</v>
      </c>
      <c r="Q1912" s="21">
        <f t="shared" si="461"/>
        <v>802.80000000000007</v>
      </c>
      <c r="S1912" s="21">
        <f t="shared" si="465"/>
        <v>885.84</v>
      </c>
      <c r="T1912" s="19">
        <v>20</v>
      </c>
      <c r="U1912" s="19">
        <f t="shared" si="462"/>
        <v>0</v>
      </c>
      <c r="V1912" s="22">
        <f t="shared" si="463"/>
        <v>0</v>
      </c>
      <c r="W1912" s="5">
        <f t="shared" si="466"/>
        <v>128</v>
      </c>
      <c r="X1912" s="21">
        <f t="shared" si="470"/>
        <v>6.9206250000000002</v>
      </c>
      <c r="Y1912" s="21">
        <f t="shared" si="467"/>
        <v>83.047499999999999</v>
      </c>
      <c r="Z1912" s="21">
        <f t="shared" si="468"/>
        <v>802.79250000000002</v>
      </c>
      <c r="AA1912" s="21">
        <f t="shared" si="469"/>
        <v>-7.5000000000500222E-3</v>
      </c>
      <c r="AC1912" s="5">
        <v>83.047499999999999</v>
      </c>
      <c r="AD1912" s="5">
        <v>0</v>
      </c>
      <c r="AE1912" s="5">
        <f t="shared" si="464"/>
        <v>83.047499999999999</v>
      </c>
    </row>
    <row r="1913" spans="1:31" ht="12.75" customHeight="1" x14ac:dyDescent="0.35">
      <c r="A1913" s="17" t="s">
        <v>4228</v>
      </c>
      <c r="B1913" s="17" t="s">
        <v>4229</v>
      </c>
      <c r="C1913" s="17" t="s">
        <v>2665</v>
      </c>
      <c r="D1913" s="18">
        <v>41153</v>
      </c>
      <c r="E1913" s="17" t="s">
        <v>118</v>
      </c>
      <c r="F1913" s="19">
        <v>20</v>
      </c>
      <c r="G1913" s="17">
        <v>10</v>
      </c>
      <c r="H1913" s="17">
        <v>0</v>
      </c>
      <c r="I1913" s="20">
        <f t="shared" si="458"/>
        <v>120</v>
      </c>
      <c r="J1913" s="21">
        <v>195.35</v>
      </c>
      <c r="K1913" s="18">
        <v>44804</v>
      </c>
      <c r="L1913" s="21">
        <v>97.7</v>
      </c>
      <c r="M1913" s="21">
        <v>97.65</v>
      </c>
      <c r="N1913" s="21">
        <v>6.51</v>
      </c>
      <c r="O1913" s="21">
        <f t="shared" si="459"/>
        <v>3.2549999999999999</v>
      </c>
      <c r="P1913" s="21">
        <f t="shared" si="460"/>
        <v>9.7650000000000006</v>
      </c>
      <c r="Q1913" s="21">
        <f t="shared" si="461"/>
        <v>94.39500000000001</v>
      </c>
      <c r="S1913" s="21">
        <f t="shared" si="465"/>
        <v>104.16000000000001</v>
      </c>
      <c r="T1913" s="19">
        <v>20</v>
      </c>
      <c r="U1913" s="19">
        <f t="shared" si="462"/>
        <v>0</v>
      </c>
      <c r="V1913" s="22">
        <f t="shared" si="463"/>
        <v>0</v>
      </c>
      <c r="W1913" s="5">
        <f t="shared" si="466"/>
        <v>128</v>
      </c>
      <c r="X1913" s="21">
        <f t="shared" si="470"/>
        <v>0.81375000000000008</v>
      </c>
      <c r="Y1913" s="21">
        <f t="shared" si="467"/>
        <v>9.7650000000000006</v>
      </c>
      <c r="Z1913" s="21">
        <f t="shared" si="468"/>
        <v>94.39500000000001</v>
      </c>
      <c r="AA1913" s="21">
        <f t="shared" si="469"/>
        <v>0</v>
      </c>
      <c r="AC1913" s="5">
        <v>9.7650000000000006</v>
      </c>
      <c r="AD1913" s="5">
        <v>0</v>
      </c>
      <c r="AE1913" s="5">
        <f t="shared" si="464"/>
        <v>9.7650000000000006</v>
      </c>
    </row>
    <row r="1914" spans="1:31" ht="12.75" customHeight="1" x14ac:dyDescent="0.35">
      <c r="A1914" s="17" t="s">
        <v>4230</v>
      </c>
      <c r="B1914" s="17" t="s">
        <v>4231</v>
      </c>
      <c r="C1914" s="17" t="s">
        <v>2645</v>
      </c>
      <c r="D1914" s="18">
        <v>41183</v>
      </c>
      <c r="E1914" s="17" t="s">
        <v>118</v>
      </c>
      <c r="F1914" s="19">
        <v>20</v>
      </c>
      <c r="G1914" s="17">
        <v>10</v>
      </c>
      <c r="H1914" s="17">
        <v>1</v>
      </c>
      <c r="I1914" s="20">
        <f t="shared" si="458"/>
        <v>121</v>
      </c>
      <c r="J1914" s="21">
        <v>485.18</v>
      </c>
      <c r="K1914" s="18">
        <v>44804</v>
      </c>
      <c r="L1914" s="21">
        <v>240.58</v>
      </c>
      <c r="M1914" s="21">
        <v>244.6</v>
      </c>
      <c r="N1914" s="21">
        <v>16.170000000000002</v>
      </c>
      <c r="O1914" s="21">
        <f t="shared" si="459"/>
        <v>8.0850000000000009</v>
      </c>
      <c r="P1914" s="21">
        <f t="shared" si="460"/>
        <v>24.255000000000003</v>
      </c>
      <c r="Q1914" s="21">
        <f t="shared" si="461"/>
        <v>236.51499999999999</v>
      </c>
      <c r="S1914" s="21">
        <f t="shared" si="465"/>
        <v>260.77</v>
      </c>
      <c r="T1914" s="19">
        <v>20</v>
      </c>
      <c r="U1914" s="19">
        <f t="shared" si="462"/>
        <v>0</v>
      </c>
      <c r="V1914" s="22">
        <f t="shared" si="463"/>
        <v>0</v>
      </c>
      <c r="W1914" s="5">
        <f t="shared" si="466"/>
        <v>129</v>
      </c>
      <c r="X1914" s="21">
        <f t="shared" si="470"/>
        <v>2.021472868217054</v>
      </c>
      <c r="Y1914" s="21">
        <f t="shared" si="467"/>
        <v>24.257674418604648</v>
      </c>
      <c r="Z1914" s="21">
        <f t="shared" si="468"/>
        <v>236.51232558139534</v>
      </c>
      <c r="AA1914" s="21">
        <f t="shared" si="469"/>
        <v>-2.6744186046414598E-3</v>
      </c>
      <c r="AC1914" s="5">
        <v>24.257674418604648</v>
      </c>
      <c r="AD1914" s="5">
        <v>0</v>
      </c>
      <c r="AE1914" s="5">
        <f t="shared" si="464"/>
        <v>24.257674418604648</v>
      </c>
    </row>
    <row r="1915" spans="1:31" ht="12.75" customHeight="1" x14ac:dyDescent="0.35">
      <c r="A1915" s="17" t="s">
        <v>4232</v>
      </c>
      <c r="B1915" s="17" t="s">
        <v>4233</v>
      </c>
      <c r="C1915" s="17" t="s">
        <v>2645</v>
      </c>
      <c r="D1915" s="18">
        <v>41214</v>
      </c>
      <c r="E1915" s="17" t="s">
        <v>118</v>
      </c>
      <c r="F1915" s="19">
        <v>20</v>
      </c>
      <c r="G1915" s="17">
        <v>10</v>
      </c>
      <c r="H1915" s="17">
        <v>2</v>
      </c>
      <c r="I1915" s="20">
        <f t="shared" si="458"/>
        <v>122</v>
      </c>
      <c r="J1915" s="21">
        <v>767.14</v>
      </c>
      <c r="K1915" s="18">
        <v>44804</v>
      </c>
      <c r="L1915" s="21">
        <v>377.21</v>
      </c>
      <c r="M1915" s="21">
        <v>389.93</v>
      </c>
      <c r="N1915" s="21">
        <v>25.57</v>
      </c>
      <c r="O1915" s="21">
        <f t="shared" si="459"/>
        <v>12.785</v>
      </c>
      <c r="P1915" s="21">
        <f t="shared" si="460"/>
        <v>38.355000000000004</v>
      </c>
      <c r="Q1915" s="21">
        <f t="shared" si="461"/>
        <v>377.14499999999998</v>
      </c>
      <c r="S1915" s="21">
        <f t="shared" si="465"/>
        <v>415.5</v>
      </c>
      <c r="T1915" s="19">
        <v>20</v>
      </c>
      <c r="U1915" s="19">
        <f t="shared" si="462"/>
        <v>0</v>
      </c>
      <c r="V1915" s="22">
        <f t="shared" si="463"/>
        <v>0</v>
      </c>
      <c r="W1915" s="5">
        <f t="shared" si="466"/>
        <v>130</v>
      </c>
      <c r="X1915" s="21">
        <f t="shared" si="470"/>
        <v>3.1961538461538463</v>
      </c>
      <c r="Y1915" s="21">
        <f t="shared" si="467"/>
        <v>38.353846153846156</v>
      </c>
      <c r="Z1915" s="21">
        <f t="shared" si="468"/>
        <v>377.14615384615382</v>
      </c>
      <c r="AA1915" s="21">
        <f t="shared" si="469"/>
        <v>1.1538461538407319E-3</v>
      </c>
      <c r="AC1915" s="5">
        <v>38.353846153846156</v>
      </c>
      <c r="AD1915" s="5">
        <v>0</v>
      </c>
      <c r="AE1915" s="5">
        <f t="shared" si="464"/>
        <v>38.353846153846156</v>
      </c>
    </row>
    <row r="1916" spans="1:31" ht="12.75" customHeight="1" x14ac:dyDescent="0.35">
      <c r="A1916" s="17" t="s">
        <v>4234</v>
      </c>
      <c r="B1916" s="17" t="s">
        <v>4235</v>
      </c>
      <c r="C1916" s="17" t="s">
        <v>2645</v>
      </c>
      <c r="D1916" s="18">
        <v>41244</v>
      </c>
      <c r="E1916" s="17" t="s">
        <v>118</v>
      </c>
      <c r="F1916" s="19">
        <v>20</v>
      </c>
      <c r="G1916" s="17">
        <v>10</v>
      </c>
      <c r="H1916" s="17">
        <v>3</v>
      </c>
      <c r="I1916" s="20">
        <f t="shared" si="458"/>
        <v>123</v>
      </c>
      <c r="J1916" s="21">
        <v>411.23</v>
      </c>
      <c r="K1916" s="18">
        <v>44804</v>
      </c>
      <c r="L1916" s="21">
        <v>200.45</v>
      </c>
      <c r="M1916" s="21">
        <v>210.78</v>
      </c>
      <c r="N1916" s="21">
        <v>13.7</v>
      </c>
      <c r="O1916" s="21">
        <f t="shared" si="459"/>
        <v>6.85</v>
      </c>
      <c r="P1916" s="21">
        <f t="shared" si="460"/>
        <v>20.549999999999997</v>
      </c>
      <c r="Q1916" s="21">
        <f t="shared" si="461"/>
        <v>203.93</v>
      </c>
      <c r="S1916" s="21">
        <f t="shared" si="465"/>
        <v>224.48</v>
      </c>
      <c r="T1916" s="19">
        <v>20</v>
      </c>
      <c r="U1916" s="19">
        <f t="shared" si="462"/>
        <v>0</v>
      </c>
      <c r="V1916" s="22">
        <f t="shared" si="463"/>
        <v>0</v>
      </c>
      <c r="W1916" s="5">
        <f t="shared" si="466"/>
        <v>131</v>
      </c>
      <c r="X1916" s="21">
        <f t="shared" si="470"/>
        <v>1.7135877862595419</v>
      </c>
      <c r="Y1916" s="21">
        <f t="shared" si="467"/>
        <v>20.563053435114504</v>
      </c>
      <c r="Z1916" s="21">
        <f t="shared" si="468"/>
        <v>203.91694656488548</v>
      </c>
      <c r="AA1916" s="21">
        <f t="shared" si="469"/>
        <v>-1.3053435114528611E-2</v>
      </c>
      <c r="AC1916" s="5">
        <v>20.563053435114504</v>
      </c>
      <c r="AD1916" s="5">
        <v>0</v>
      </c>
      <c r="AE1916" s="5">
        <f t="shared" si="464"/>
        <v>20.563053435114504</v>
      </c>
    </row>
    <row r="1917" spans="1:31" ht="12.75" customHeight="1" x14ac:dyDescent="0.35">
      <c r="A1917" s="17" t="s">
        <v>4236</v>
      </c>
      <c r="B1917" s="17" t="s">
        <v>4237</v>
      </c>
      <c r="C1917" s="17" t="s">
        <v>2645</v>
      </c>
      <c r="D1917" s="18">
        <v>41275</v>
      </c>
      <c r="E1917" s="17" t="s">
        <v>118</v>
      </c>
      <c r="F1917" s="19">
        <v>20</v>
      </c>
      <c r="G1917" s="17">
        <v>10</v>
      </c>
      <c r="H1917" s="17">
        <v>4</v>
      </c>
      <c r="I1917" s="20">
        <f t="shared" si="458"/>
        <v>124</v>
      </c>
      <c r="J1917" s="21">
        <v>330.87</v>
      </c>
      <c r="K1917" s="18">
        <v>44804</v>
      </c>
      <c r="L1917" s="21">
        <v>159.88999999999999</v>
      </c>
      <c r="M1917" s="21">
        <v>170.98</v>
      </c>
      <c r="N1917" s="21">
        <v>11.02</v>
      </c>
      <c r="O1917" s="21">
        <f t="shared" si="459"/>
        <v>5.51</v>
      </c>
      <c r="P1917" s="21">
        <f t="shared" si="460"/>
        <v>16.53</v>
      </c>
      <c r="Q1917" s="21">
        <f t="shared" si="461"/>
        <v>165.47</v>
      </c>
      <c r="S1917" s="21">
        <f t="shared" si="465"/>
        <v>182</v>
      </c>
      <c r="T1917" s="19">
        <v>20</v>
      </c>
      <c r="U1917" s="19">
        <f t="shared" si="462"/>
        <v>0</v>
      </c>
      <c r="V1917" s="22">
        <f t="shared" si="463"/>
        <v>0</v>
      </c>
      <c r="W1917" s="5">
        <f t="shared" si="466"/>
        <v>132</v>
      </c>
      <c r="X1917" s="21">
        <f t="shared" si="470"/>
        <v>1.3787878787878789</v>
      </c>
      <c r="Y1917" s="21">
        <f t="shared" si="467"/>
        <v>16.545454545454547</v>
      </c>
      <c r="Z1917" s="21">
        <f t="shared" si="468"/>
        <v>165.45454545454544</v>
      </c>
      <c r="AA1917" s="21">
        <f t="shared" si="469"/>
        <v>-1.545454545455982E-2</v>
      </c>
      <c r="AC1917" s="5">
        <v>16.545454545454547</v>
      </c>
      <c r="AD1917" s="5">
        <v>0</v>
      </c>
      <c r="AE1917" s="5">
        <f t="shared" si="464"/>
        <v>16.545454545454547</v>
      </c>
    </row>
    <row r="1918" spans="1:31" ht="12.75" customHeight="1" x14ac:dyDescent="0.35">
      <c r="A1918" s="17" t="s">
        <v>4238</v>
      </c>
      <c r="B1918" s="17" t="s">
        <v>4239</v>
      </c>
      <c r="C1918" s="17" t="s">
        <v>2645</v>
      </c>
      <c r="D1918" s="18">
        <v>41275</v>
      </c>
      <c r="E1918" s="17" t="s">
        <v>118</v>
      </c>
      <c r="F1918" s="19">
        <v>20</v>
      </c>
      <c r="G1918" s="17">
        <v>10</v>
      </c>
      <c r="H1918" s="17">
        <v>4</v>
      </c>
      <c r="I1918" s="20">
        <f t="shared" si="458"/>
        <v>124</v>
      </c>
      <c r="J1918" s="21">
        <v>96.22</v>
      </c>
      <c r="K1918" s="18">
        <v>44804</v>
      </c>
      <c r="L1918" s="21">
        <v>46.49</v>
      </c>
      <c r="M1918" s="21">
        <v>49.73</v>
      </c>
      <c r="N1918" s="21">
        <v>3.2</v>
      </c>
      <c r="O1918" s="21">
        <f t="shared" si="459"/>
        <v>1.6</v>
      </c>
      <c r="P1918" s="21">
        <f t="shared" si="460"/>
        <v>4.8000000000000007</v>
      </c>
      <c r="Q1918" s="21">
        <f t="shared" si="461"/>
        <v>48.129999999999995</v>
      </c>
      <c r="S1918" s="21">
        <f t="shared" si="465"/>
        <v>52.93</v>
      </c>
      <c r="T1918" s="19">
        <v>20</v>
      </c>
      <c r="U1918" s="19">
        <f t="shared" si="462"/>
        <v>0</v>
      </c>
      <c r="V1918" s="22">
        <f t="shared" si="463"/>
        <v>0</v>
      </c>
      <c r="W1918" s="5">
        <f t="shared" si="466"/>
        <v>132</v>
      </c>
      <c r="X1918" s="21">
        <f t="shared" si="470"/>
        <v>0.4009848484848485</v>
      </c>
      <c r="Y1918" s="21">
        <f t="shared" si="467"/>
        <v>4.8118181818181824</v>
      </c>
      <c r="Z1918" s="21">
        <f t="shared" si="468"/>
        <v>48.118181818181817</v>
      </c>
      <c r="AA1918" s="21">
        <f t="shared" si="469"/>
        <v>-1.1818181818178175E-2</v>
      </c>
      <c r="AC1918" s="5">
        <v>4.8118181818181824</v>
      </c>
      <c r="AD1918" s="5">
        <v>0</v>
      </c>
      <c r="AE1918" s="5">
        <f t="shared" si="464"/>
        <v>4.8118181818181824</v>
      </c>
    </row>
    <row r="1919" spans="1:31" ht="12.75" customHeight="1" x14ac:dyDescent="0.35">
      <c r="A1919" s="17" t="s">
        <v>4240</v>
      </c>
      <c r="B1919" s="17" t="s">
        <v>4241</v>
      </c>
      <c r="C1919" s="17" t="s">
        <v>2711</v>
      </c>
      <c r="D1919" s="18">
        <v>41306</v>
      </c>
      <c r="E1919" s="17" t="s">
        <v>118</v>
      </c>
      <c r="F1919" s="19">
        <v>20</v>
      </c>
      <c r="G1919" s="17">
        <v>10</v>
      </c>
      <c r="H1919" s="17">
        <v>5</v>
      </c>
      <c r="I1919" s="20">
        <f t="shared" si="458"/>
        <v>125</v>
      </c>
      <c r="J1919" s="21">
        <v>187.37</v>
      </c>
      <c r="K1919" s="18">
        <v>44804</v>
      </c>
      <c r="L1919" s="21">
        <v>89.78</v>
      </c>
      <c r="M1919" s="21">
        <v>97.59</v>
      </c>
      <c r="N1919" s="21">
        <v>6.24</v>
      </c>
      <c r="O1919" s="21">
        <f t="shared" si="459"/>
        <v>3.12</v>
      </c>
      <c r="P1919" s="21">
        <f t="shared" si="460"/>
        <v>9.36</v>
      </c>
      <c r="Q1919" s="21">
        <f t="shared" si="461"/>
        <v>94.47</v>
      </c>
      <c r="S1919" s="21">
        <f t="shared" si="465"/>
        <v>103.83</v>
      </c>
      <c r="T1919" s="19">
        <v>20</v>
      </c>
      <c r="U1919" s="19">
        <f t="shared" si="462"/>
        <v>0</v>
      </c>
      <c r="V1919" s="22">
        <f t="shared" si="463"/>
        <v>0</v>
      </c>
      <c r="W1919" s="5">
        <f t="shared" si="466"/>
        <v>133</v>
      </c>
      <c r="X1919" s="21">
        <f t="shared" si="470"/>
        <v>0.7806766917293233</v>
      </c>
      <c r="Y1919" s="21">
        <f t="shared" si="467"/>
        <v>9.3681203007518796</v>
      </c>
      <c r="Z1919" s="21">
        <f t="shared" si="468"/>
        <v>94.461879699248115</v>
      </c>
      <c r="AA1919" s="21">
        <f t="shared" si="469"/>
        <v>-8.1203007518837467E-3</v>
      </c>
      <c r="AC1919" s="5">
        <v>9.3681203007518796</v>
      </c>
      <c r="AD1919" s="5">
        <v>0</v>
      </c>
      <c r="AE1919" s="5">
        <f t="shared" si="464"/>
        <v>9.3681203007518796</v>
      </c>
    </row>
    <row r="1920" spans="1:31" ht="12.75" customHeight="1" x14ac:dyDescent="0.35">
      <c r="A1920" s="17" t="s">
        <v>4242</v>
      </c>
      <c r="B1920" s="17" t="s">
        <v>4243</v>
      </c>
      <c r="C1920" s="17" t="s">
        <v>2711</v>
      </c>
      <c r="D1920" s="18">
        <v>41334</v>
      </c>
      <c r="E1920" s="17" t="s">
        <v>118</v>
      </c>
      <c r="F1920" s="19">
        <v>20</v>
      </c>
      <c r="G1920" s="17">
        <v>10</v>
      </c>
      <c r="H1920" s="17">
        <v>6</v>
      </c>
      <c r="I1920" s="20">
        <f t="shared" si="458"/>
        <v>126</v>
      </c>
      <c r="J1920" s="21">
        <v>146.6</v>
      </c>
      <c r="K1920" s="18">
        <v>44804</v>
      </c>
      <c r="L1920" s="21">
        <v>69.63</v>
      </c>
      <c r="M1920" s="21">
        <v>76.97</v>
      </c>
      <c r="N1920" s="21">
        <v>4.88</v>
      </c>
      <c r="O1920" s="21">
        <f t="shared" si="459"/>
        <v>2.44</v>
      </c>
      <c r="P1920" s="21">
        <f t="shared" si="460"/>
        <v>7.32</v>
      </c>
      <c r="Q1920" s="21">
        <f t="shared" si="461"/>
        <v>74.53</v>
      </c>
      <c r="S1920" s="21">
        <f t="shared" si="465"/>
        <v>81.849999999999994</v>
      </c>
      <c r="T1920" s="19">
        <v>20</v>
      </c>
      <c r="U1920" s="19">
        <f t="shared" si="462"/>
        <v>0</v>
      </c>
      <c r="V1920" s="22">
        <f t="shared" si="463"/>
        <v>0</v>
      </c>
      <c r="W1920" s="5">
        <f t="shared" si="466"/>
        <v>134</v>
      </c>
      <c r="X1920" s="21">
        <f t="shared" si="470"/>
        <v>0.61082089552238805</v>
      </c>
      <c r="Y1920" s="21">
        <f t="shared" si="467"/>
        <v>7.3298507462686562</v>
      </c>
      <c r="Z1920" s="21">
        <f t="shared" si="468"/>
        <v>74.520149253731333</v>
      </c>
      <c r="AA1920" s="21">
        <f t="shared" si="469"/>
        <v>-9.8507462686683311E-3</v>
      </c>
      <c r="AC1920" s="5">
        <v>7.3298507462686562</v>
      </c>
      <c r="AD1920" s="5">
        <v>0</v>
      </c>
      <c r="AE1920" s="5">
        <f t="shared" si="464"/>
        <v>7.3298507462686562</v>
      </c>
    </row>
    <row r="1921" spans="1:31" ht="12.75" customHeight="1" x14ac:dyDescent="0.35">
      <c r="A1921" s="17" t="s">
        <v>4244</v>
      </c>
      <c r="B1921" s="17" t="s">
        <v>4245</v>
      </c>
      <c r="C1921" s="17" t="s">
        <v>2645</v>
      </c>
      <c r="D1921" s="18">
        <v>41365</v>
      </c>
      <c r="E1921" s="17" t="s">
        <v>118</v>
      </c>
      <c r="F1921" s="19">
        <v>20</v>
      </c>
      <c r="G1921" s="17">
        <v>10</v>
      </c>
      <c r="H1921" s="17">
        <v>7</v>
      </c>
      <c r="I1921" s="20">
        <f t="shared" si="458"/>
        <v>127</v>
      </c>
      <c r="J1921" s="21">
        <v>295.32</v>
      </c>
      <c r="K1921" s="18">
        <v>44804</v>
      </c>
      <c r="L1921" s="21">
        <v>139.08000000000001</v>
      </c>
      <c r="M1921" s="21">
        <v>156.24</v>
      </c>
      <c r="N1921" s="21">
        <v>9.84</v>
      </c>
      <c r="O1921" s="21">
        <f t="shared" si="459"/>
        <v>4.92</v>
      </c>
      <c r="P1921" s="21">
        <f t="shared" si="460"/>
        <v>14.76</v>
      </c>
      <c r="Q1921" s="21">
        <f t="shared" si="461"/>
        <v>151.32000000000002</v>
      </c>
      <c r="S1921" s="21">
        <f t="shared" si="465"/>
        <v>166.08</v>
      </c>
      <c r="T1921" s="19">
        <v>20</v>
      </c>
      <c r="U1921" s="19">
        <f t="shared" si="462"/>
        <v>0</v>
      </c>
      <c r="V1921" s="22">
        <f t="shared" si="463"/>
        <v>0</v>
      </c>
      <c r="W1921" s="5">
        <f t="shared" si="466"/>
        <v>135</v>
      </c>
      <c r="X1921" s="21">
        <f t="shared" si="470"/>
        <v>1.2302222222222223</v>
      </c>
      <c r="Y1921" s="21">
        <f t="shared" si="467"/>
        <v>14.762666666666668</v>
      </c>
      <c r="Z1921" s="21">
        <f t="shared" si="468"/>
        <v>151.31733333333335</v>
      </c>
      <c r="AA1921" s="21">
        <f t="shared" si="469"/>
        <v>-2.6666666666699257E-3</v>
      </c>
      <c r="AC1921" s="5">
        <v>14.762666666666668</v>
      </c>
      <c r="AD1921" s="5">
        <v>0</v>
      </c>
      <c r="AE1921" s="5">
        <f t="shared" si="464"/>
        <v>14.762666666666668</v>
      </c>
    </row>
    <row r="1922" spans="1:31" ht="12.75" customHeight="1" x14ac:dyDescent="0.35">
      <c r="A1922" s="17" t="s">
        <v>4246</v>
      </c>
      <c r="B1922" s="17" t="s">
        <v>4247</v>
      </c>
      <c r="C1922" s="17" t="s">
        <v>2665</v>
      </c>
      <c r="D1922" s="18">
        <v>41395</v>
      </c>
      <c r="E1922" s="17" t="s">
        <v>118</v>
      </c>
      <c r="F1922" s="19">
        <v>20</v>
      </c>
      <c r="G1922" s="17">
        <v>10</v>
      </c>
      <c r="H1922" s="17">
        <v>8</v>
      </c>
      <c r="I1922" s="20">
        <f t="shared" si="458"/>
        <v>128</v>
      </c>
      <c r="J1922" s="21">
        <v>185.1</v>
      </c>
      <c r="K1922" s="18">
        <v>44804</v>
      </c>
      <c r="L1922" s="21">
        <v>86.42</v>
      </c>
      <c r="M1922" s="21">
        <v>98.68</v>
      </c>
      <c r="N1922" s="21">
        <v>6.17</v>
      </c>
      <c r="O1922" s="21">
        <f t="shared" si="459"/>
        <v>3.085</v>
      </c>
      <c r="P1922" s="21">
        <f t="shared" si="460"/>
        <v>9.254999999999999</v>
      </c>
      <c r="Q1922" s="21">
        <f t="shared" si="461"/>
        <v>95.595000000000013</v>
      </c>
      <c r="S1922" s="21">
        <f t="shared" si="465"/>
        <v>104.85000000000001</v>
      </c>
      <c r="T1922" s="19">
        <v>20</v>
      </c>
      <c r="U1922" s="19">
        <f t="shared" si="462"/>
        <v>0</v>
      </c>
      <c r="V1922" s="22">
        <f t="shared" si="463"/>
        <v>0</v>
      </c>
      <c r="W1922" s="5">
        <f t="shared" si="466"/>
        <v>136</v>
      </c>
      <c r="X1922" s="21">
        <f t="shared" si="470"/>
        <v>0.77095588235294121</v>
      </c>
      <c r="Y1922" s="21">
        <f t="shared" si="467"/>
        <v>9.2514705882352946</v>
      </c>
      <c r="Z1922" s="21">
        <f t="shared" si="468"/>
        <v>95.598529411764716</v>
      </c>
      <c r="AA1922" s="21">
        <f t="shared" si="469"/>
        <v>3.5294117647026724E-3</v>
      </c>
      <c r="AC1922" s="5">
        <v>9.2514705882352946</v>
      </c>
      <c r="AD1922" s="5">
        <v>0</v>
      </c>
      <c r="AE1922" s="5">
        <f t="shared" si="464"/>
        <v>9.2514705882352946</v>
      </c>
    </row>
    <row r="1923" spans="1:31" ht="12.75" customHeight="1" x14ac:dyDescent="0.35">
      <c r="A1923" s="17" t="s">
        <v>4248</v>
      </c>
      <c r="B1923" s="17" t="s">
        <v>4249</v>
      </c>
      <c r="C1923" s="17" t="s">
        <v>2645</v>
      </c>
      <c r="D1923" s="18">
        <v>41395</v>
      </c>
      <c r="E1923" s="17" t="s">
        <v>118</v>
      </c>
      <c r="F1923" s="19">
        <v>20</v>
      </c>
      <c r="G1923" s="17">
        <v>10</v>
      </c>
      <c r="H1923" s="17">
        <v>8</v>
      </c>
      <c r="I1923" s="20">
        <f t="shared" si="458"/>
        <v>128</v>
      </c>
      <c r="J1923" s="21">
        <v>276.08999999999997</v>
      </c>
      <c r="K1923" s="18">
        <v>44804</v>
      </c>
      <c r="L1923" s="21">
        <v>128.88</v>
      </c>
      <c r="M1923" s="21">
        <v>147.21</v>
      </c>
      <c r="N1923" s="21">
        <v>9.1999999999999993</v>
      </c>
      <c r="O1923" s="21">
        <f t="shared" si="459"/>
        <v>4.5999999999999996</v>
      </c>
      <c r="P1923" s="21">
        <f t="shared" si="460"/>
        <v>13.799999999999999</v>
      </c>
      <c r="Q1923" s="21">
        <f t="shared" si="461"/>
        <v>142.61000000000001</v>
      </c>
      <c r="S1923" s="21">
        <f t="shared" si="465"/>
        <v>156.41</v>
      </c>
      <c r="T1923" s="19">
        <v>20</v>
      </c>
      <c r="U1923" s="19">
        <f t="shared" si="462"/>
        <v>0</v>
      </c>
      <c r="V1923" s="22">
        <f t="shared" si="463"/>
        <v>0</v>
      </c>
      <c r="W1923" s="5">
        <f t="shared" si="466"/>
        <v>136</v>
      </c>
      <c r="X1923" s="21">
        <f t="shared" si="470"/>
        <v>1.1500735294117648</v>
      </c>
      <c r="Y1923" s="21">
        <f t="shared" si="467"/>
        <v>13.800882352941176</v>
      </c>
      <c r="Z1923" s="21">
        <f t="shared" si="468"/>
        <v>142.60911764705881</v>
      </c>
      <c r="AA1923" s="21">
        <f t="shared" si="469"/>
        <v>-8.823529412040898E-4</v>
      </c>
      <c r="AC1923" s="5">
        <v>13.800882352941176</v>
      </c>
      <c r="AD1923" s="5">
        <v>0</v>
      </c>
      <c r="AE1923" s="5">
        <f t="shared" si="464"/>
        <v>13.800882352941176</v>
      </c>
    </row>
    <row r="1924" spans="1:31" ht="12.75" customHeight="1" x14ac:dyDescent="0.35">
      <c r="A1924" s="17" t="s">
        <v>4250</v>
      </c>
      <c r="B1924" s="17" t="s">
        <v>4251</v>
      </c>
      <c r="C1924" s="17" t="s">
        <v>4252</v>
      </c>
      <c r="D1924" s="18">
        <v>41426</v>
      </c>
      <c r="E1924" s="17" t="s">
        <v>118</v>
      </c>
      <c r="F1924" s="19">
        <v>20</v>
      </c>
      <c r="G1924" s="17">
        <v>10</v>
      </c>
      <c r="H1924" s="17">
        <v>9</v>
      </c>
      <c r="I1924" s="20">
        <f t="shared" si="458"/>
        <v>129</v>
      </c>
      <c r="J1924" s="21">
        <v>41.98</v>
      </c>
      <c r="K1924" s="18">
        <v>44804</v>
      </c>
      <c r="L1924" s="21">
        <v>19.440000000000001</v>
      </c>
      <c r="M1924" s="21">
        <v>22.54</v>
      </c>
      <c r="N1924" s="21">
        <v>1.4</v>
      </c>
      <c r="O1924" s="21">
        <f t="shared" si="459"/>
        <v>0.7</v>
      </c>
      <c r="P1924" s="21">
        <f t="shared" si="460"/>
        <v>2.0999999999999996</v>
      </c>
      <c r="Q1924" s="21">
        <f t="shared" si="461"/>
        <v>21.84</v>
      </c>
      <c r="S1924" s="21">
        <f t="shared" si="465"/>
        <v>23.939999999999998</v>
      </c>
      <c r="T1924" s="19">
        <v>20</v>
      </c>
      <c r="U1924" s="19">
        <f t="shared" si="462"/>
        <v>0</v>
      </c>
      <c r="V1924" s="22">
        <f t="shared" si="463"/>
        <v>0</v>
      </c>
      <c r="W1924" s="5">
        <f t="shared" si="466"/>
        <v>137</v>
      </c>
      <c r="X1924" s="21">
        <f t="shared" si="470"/>
        <v>0.17474452554744524</v>
      </c>
      <c r="Y1924" s="21">
        <f t="shared" si="467"/>
        <v>2.0969343065693429</v>
      </c>
      <c r="Z1924" s="21">
        <f t="shared" si="468"/>
        <v>21.843065693430656</v>
      </c>
      <c r="AA1924" s="21">
        <f t="shared" si="469"/>
        <v>3.0656934306563244E-3</v>
      </c>
      <c r="AC1924" s="5">
        <v>2.0969343065693429</v>
      </c>
      <c r="AD1924" s="5">
        <v>0</v>
      </c>
      <c r="AE1924" s="5">
        <f t="shared" si="464"/>
        <v>2.0969343065693429</v>
      </c>
    </row>
    <row r="1925" spans="1:31" ht="12.75" customHeight="1" x14ac:dyDescent="0.35">
      <c r="A1925" s="17" t="s">
        <v>4253</v>
      </c>
      <c r="B1925" s="17" t="s">
        <v>4254</v>
      </c>
      <c r="C1925" s="17" t="s">
        <v>4252</v>
      </c>
      <c r="D1925" s="18">
        <v>41456</v>
      </c>
      <c r="E1925" s="17" t="s">
        <v>118</v>
      </c>
      <c r="F1925" s="19">
        <v>20</v>
      </c>
      <c r="G1925" s="17">
        <v>10</v>
      </c>
      <c r="H1925" s="17">
        <v>10</v>
      </c>
      <c r="I1925" s="20">
        <f t="shared" si="458"/>
        <v>130</v>
      </c>
      <c r="J1925" s="21">
        <v>251.88</v>
      </c>
      <c r="K1925" s="18">
        <v>44804</v>
      </c>
      <c r="L1925" s="21">
        <v>115.42</v>
      </c>
      <c r="M1925" s="21">
        <v>136.46</v>
      </c>
      <c r="N1925" s="21">
        <v>8.39</v>
      </c>
      <c r="O1925" s="21">
        <f t="shared" si="459"/>
        <v>4.1950000000000003</v>
      </c>
      <c r="P1925" s="21">
        <f t="shared" si="460"/>
        <v>12.585000000000001</v>
      </c>
      <c r="Q1925" s="21">
        <f t="shared" si="461"/>
        <v>132.26500000000001</v>
      </c>
      <c r="S1925" s="21">
        <f t="shared" si="465"/>
        <v>144.85000000000002</v>
      </c>
      <c r="T1925" s="19">
        <v>20</v>
      </c>
      <c r="U1925" s="19">
        <f t="shared" si="462"/>
        <v>0</v>
      </c>
      <c r="V1925" s="22">
        <f t="shared" si="463"/>
        <v>0</v>
      </c>
      <c r="W1925" s="5">
        <f t="shared" si="466"/>
        <v>138</v>
      </c>
      <c r="X1925" s="21">
        <f t="shared" si="470"/>
        <v>1.0496376811594204</v>
      </c>
      <c r="Y1925" s="21">
        <f t="shared" si="467"/>
        <v>12.595652173913045</v>
      </c>
      <c r="Z1925" s="21">
        <f t="shared" si="468"/>
        <v>132.25434782608698</v>
      </c>
      <c r="AA1925" s="21">
        <f t="shared" si="469"/>
        <v>-1.0652173913030083E-2</v>
      </c>
      <c r="AC1925" s="5">
        <v>12.595652173913045</v>
      </c>
      <c r="AD1925" s="5">
        <v>0</v>
      </c>
      <c r="AE1925" s="5">
        <f t="shared" si="464"/>
        <v>12.595652173913045</v>
      </c>
    </row>
    <row r="1926" spans="1:31" ht="12.75" customHeight="1" x14ac:dyDescent="0.35">
      <c r="A1926" s="17" t="s">
        <v>4255</v>
      </c>
      <c r="B1926" s="17" t="s">
        <v>4256</v>
      </c>
      <c r="C1926" s="17" t="s">
        <v>4252</v>
      </c>
      <c r="D1926" s="18">
        <v>41456</v>
      </c>
      <c r="E1926" s="17" t="s">
        <v>118</v>
      </c>
      <c r="F1926" s="19">
        <v>20</v>
      </c>
      <c r="G1926" s="17">
        <v>10</v>
      </c>
      <c r="H1926" s="17">
        <v>10</v>
      </c>
      <c r="I1926" s="20">
        <f t="shared" si="458"/>
        <v>130</v>
      </c>
      <c r="J1926" s="21">
        <v>209.9</v>
      </c>
      <c r="K1926" s="18">
        <v>44804</v>
      </c>
      <c r="L1926" s="21">
        <v>96.26</v>
      </c>
      <c r="M1926" s="21">
        <v>113.64</v>
      </c>
      <c r="N1926" s="21">
        <v>7</v>
      </c>
      <c r="O1926" s="21">
        <f t="shared" si="459"/>
        <v>3.5</v>
      </c>
      <c r="P1926" s="21">
        <f t="shared" si="460"/>
        <v>10.5</v>
      </c>
      <c r="Q1926" s="21">
        <f t="shared" si="461"/>
        <v>110.14</v>
      </c>
      <c r="S1926" s="21">
        <f t="shared" si="465"/>
        <v>120.64</v>
      </c>
      <c r="T1926" s="19">
        <v>20</v>
      </c>
      <c r="U1926" s="19">
        <f t="shared" si="462"/>
        <v>0</v>
      </c>
      <c r="V1926" s="22">
        <f t="shared" si="463"/>
        <v>0</v>
      </c>
      <c r="W1926" s="5">
        <f t="shared" si="466"/>
        <v>138</v>
      </c>
      <c r="X1926" s="21">
        <f t="shared" si="470"/>
        <v>0.87420289855072464</v>
      </c>
      <c r="Y1926" s="21">
        <f t="shared" si="467"/>
        <v>10.490434782608695</v>
      </c>
      <c r="Z1926" s="21">
        <f t="shared" si="468"/>
        <v>110.14956521739131</v>
      </c>
      <c r="AA1926" s="21">
        <f t="shared" si="469"/>
        <v>9.5652173913123306E-3</v>
      </c>
      <c r="AC1926" s="5">
        <v>10.490434782608695</v>
      </c>
      <c r="AD1926" s="5">
        <v>0</v>
      </c>
      <c r="AE1926" s="5">
        <f t="shared" si="464"/>
        <v>10.490434782608695</v>
      </c>
    </row>
    <row r="1927" spans="1:31" ht="12.75" customHeight="1" x14ac:dyDescent="0.35">
      <c r="A1927" s="17" t="s">
        <v>4257</v>
      </c>
      <c r="B1927" s="17" t="s">
        <v>4258</v>
      </c>
      <c r="C1927" s="17" t="s">
        <v>2645</v>
      </c>
      <c r="D1927" s="18">
        <v>41456</v>
      </c>
      <c r="E1927" s="17" t="s">
        <v>118</v>
      </c>
      <c r="F1927" s="19">
        <v>20</v>
      </c>
      <c r="G1927" s="17">
        <v>10</v>
      </c>
      <c r="H1927" s="17">
        <v>10</v>
      </c>
      <c r="I1927" s="20">
        <f t="shared" ref="I1927:I1990" si="471">(G1927*12)+H1927</f>
        <v>130</v>
      </c>
      <c r="J1927" s="21">
        <v>478.33</v>
      </c>
      <c r="K1927" s="18">
        <v>44804</v>
      </c>
      <c r="L1927" s="21">
        <v>219.26</v>
      </c>
      <c r="M1927" s="21">
        <v>259.07</v>
      </c>
      <c r="N1927" s="21">
        <v>15.94</v>
      </c>
      <c r="O1927" s="21">
        <f t="shared" ref="O1927:O1990" si="472">+N1927/8*4</f>
        <v>7.97</v>
      </c>
      <c r="P1927" s="21">
        <f t="shared" ref="P1927:P1990" si="473">+N1927+O1927</f>
        <v>23.91</v>
      </c>
      <c r="Q1927" s="21">
        <f t="shared" ref="Q1927:Q1990" si="474">+M1927-O1927</f>
        <v>251.1</v>
      </c>
      <c r="S1927" s="21">
        <f t="shared" si="465"/>
        <v>275.01</v>
      </c>
      <c r="T1927" s="19">
        <v>20</v>
      </c>
      <c r="U1927" s="19">
        <f t="shared" ref="U1927:U1990" si="475">+T1927-F1927</f>
        <v>0</v>
      </c>
      <c r="V1927" s="22">
        <f t="shared" ref="V1927:V1990" si="476">+U1927*12</f>
        <v>0</v>
      </c>
      <c r="W1927" s="5">
        <f t="shared" si="466"/>
        <v>138</v>
      </c>
      <c r="X1927" s="21">
        <f t="shared" si="470"/>
        <v>1.9928260869565217</v>
      </c>
      <c r="Y1927" s="21">
        <f t="shared" si="467"/>
        <v>23.91391304347826</v>
      </c>
      <c r="Z1927" s="21">
        <f t="shared" si="468"/>
        <v>251.09608695652173</v>
      </c>
      <c r="AA1927" s="21">
        <f t="shared" si="469"/>
        <v>-3.9130434782634893E-3</v>
      </c>
      <c r="AC1927" s="5">
        <v>23.91391304347826</v>
      </c>
      <c r="AD1927" s="5">
        <v>0</v>
      </c>
      <c r="AE1927" s="5">
        <f t="shared" ref="AE1927:AE1990" si="477">+AC1927+AD1927</f>
        <v>23.91391304347826</v>
      </c>
    </row>
    <row r="1928" spans="1:31" ht="12.75" customHeight="1" x14ac:dyDescent="0.35">
      <c r="A1928" s="17" t="s">
        <v>4259</v>
      </c>
      <c r="B1928" s="17" t="s">
        <v>4260</v>
      </c>
      <c r="C1928" s="17" t="s">
        <v>2665</v>
      </c>
      <c r="D1928" s="18">
        <v>41456</v>
      </c>
      <c r="E1928" s="17" t="s">
        <v>118</v>
      </c>
      <c r="F1928" s="19">
        <v>20</v>
      </c>
      <c r="G1928" s="17">
        <v>10</v>
      </c>
      <c r="H1928" s="17">
        <v>10</v>
      </c>
      <c r="I1928" s="20">
        <f t="shared" si="471"/>
        <v>130</v>
      </c>
      <c r="J1928" s="21">
        <v>248.23</v>
      </c>
      <c r="K1928" s="18">
        <v>44804</v>
      </c>
      <c r="L1928" s="21">
        <v>113.76</v>
      </c>
      <c r="M1928" s="21">
        <v>134.47</v>
      </c>
      <c r="N1928" s="21">
        <v>8.27</v>
      </c>
      <c r="O1928" s="21">
        <f t="shared" si="472"/>
        <v>4.1349999999999998</v>
      </c>
      <c r="P1928" s="21">
        <f t="shared" si="473"/>
        <v>12.404999999999999</v>
      </c>
      <c r="Q1928" s="21">
        <f t="shared" si="474"/>
        <v>130.33500000000001</v>
      </c>
      <c r="S1928" s="21">
        <f t="shared" ref="S1928:S1991" si="478">+M1928+N1928</f>
        <v>142.74</v>
      </c>
      <c r="T1928" s="19">
        <v>20</v>
      </c>
      <c r="U1928" s="19">
        <f t="shared" si="475"/>
        <v>0</v>
      </c>
      <c r="V1928" s="22">
        <f t="shared" si="476"/>
        <v>0</v>
      </c>
      <c r="W1928" s="5">
        <f t="shared" si="466"/>
        <v>138</v>
      </c>
      <c r="X1928" s="21">
        <f t="shared" si="470"/>
        <v>1.0343478260869565</v>
      </c>
      <c r="Y1928" s="21">
        <f t="shared" si="467"/>
        <v>12.412173913043478</v>
      </c>
      <c r="Z1928" s="21">
        <f t="shared" si="468"/>
        <v>130.32782608695652</v>
      </c>
      <c r="AA1928" s="21">
        <f t="shared" si="469"/>
        <v>-7.1739130434878007E-3</v>
      </c>
      <c r="AC1928" s="5">
        <v>12.412173913043478</v>
      </c>
      <c r="AD1928" s="5">
        <v>0</v>
      </c>
      <c r="AE1928" s="5">
        <f t="shared" si="477"/>
        <v>12.412173913043478</v>
      </c>
    </row>
    <row r="1929" spans="1:31" ht="12.75" customHeight="1" x14ac:dyDescent="0.35">
      <c r="A1929" s="17" t="s">
        <v>4261</v>
      </c>
      <c r="B1929" s="17" t="s">
        <v>4262</v>
      </c>
      <c r="C1929" s="17" t="s">
        <v>3124</v>
      </c>
      <c r="D1929" s="18">
        <v>41456</v>
      </c>
      <c r="E1929" s="17" t="s">
        <v>118</v>
      </c>
      <c r="F1929" s="19">
        <v>20</v>
      </c>
      <c r="G1929" s="17">
        <v>10</v>
      </c>
      <c r="H1929" s="17">
        <v>10</v>
      </c>
      <c r="I1929" s="20">
        <f t="shared" si="471"/>
        <v>130</v>
      </c>
      <c r="J1929" s="21">
        <v>222.66</v>
      </c>
      <c r="K1929" s="18">
        <v>44804</v>
      </c>
      <c r="L1929" s="21">
        <v>102.04</v>
      </c>
      <c r="M1929" s="21">
        <v>120.62</v>
      </c>
      <c r="N1929" s="21">
        <v>7.42</v>
      </c>
      <c r="O1929" s="21">
        <f t="shared" si="472"/>
        <v>3.71</v>
      </c>
      <c r="P1929" s="21">
        <f t="shared" si="473"/>
        <v>11.129999999999999</v>
      </c>
      <c r="Q1929" s="21">
        <f t="shared" si="474"/>
        <v>116.91000000000001</v>
      </c>
      <c r="S1929" s="21">
        <f t="shared" si="478"/>
        <v>128.04</v>
      </c>
      <c r="T1929" s="19">
        <v>20</v>
      </c>
      <c r="U1929" s="19">
        <f t="shared" si="475"/>
        <v>0</v>
      </c>
      <c r="V1929" s="22">
        <f t="shared" si="476"/>
        <v>0</v>
      </c>
      <c r="W1929" s="5">
        <f t="shared" si="466"/>
        <v>138</v>
      </c>
      <c r="X1929" s="21">
        <f t="shared" si="470"/>
        <v>0.92782608695652169</v>
      </c>
      <c r="Y1929" s="21">
        <f t="shared" si="467"/>
        <v>11.133913043478261</v>
      </c>
      <c r="Z1929" s="21">
        <f t="shared" si="468"/>
        <v>116.90608695652173</v>
      </c>
      <c r="AA1929" s="21">
        <f t="shared" si="469"/>
        <v>-3.9130434782777002E-3</v>
      </c>
      <c r="AC1929" s="5">
        <v>11.133913043478261</v>
      </c>
      <c r="AD1929" s="5">
        <v>0</v>
      </c>
      <c r="AE1929" s="5">
        <f t="shared" si="477"/>
        <v>11.133913043478261</v>
      </c>
    </row>
    <row r="1930" spans="1:31" ht="12.75" customHeight="1" x14ac:dyDescent="0.35">
      <c r="A1930" s="17" t="s">
        <v>4263</v>
      </c>
      <c r="B1930" s="17" t="s">
        <v>4264</v>
      </c>
      <c r="C1930" s="17" t="s">
        <v>4265</v>
      </c>
      <c r="D1930" s="18">
        <v>41365</v>
      </c>
      <c r="E1930" s="17" t="s">
        <v>118</v>
      </c>
      <c r="F1930" s="19">
        <v>20</v>
      </c>
      <c r="G1930" s="17">
        <v>10</v>
      </c>
      <c r="H1930" s="17">
        <v>7</v>
      </c>
      <c r="I1930" s="20">
        <f t="shared" si="471"/>
        <v>127</v>
      </c>
      <c r="J1930" s="21">
        <v>1891.48</v>
      </c>
      <c r="K1930" s="18">
        <v>44804</v>
      </c>
      <c r="L1930" s="21">
        <v>890.52</v>
      </c>
      <c r="M1930" s="21">
        <v>1000.96</v>
      </c>
      <c r="N1930" s="21">
        <v>63.04</v>
      </c>
      <c r="O1930" s="21">
        <f t="shared" si="472"/>
        <v>31.52</v>
      </c>
      <c r="P1930" s="21">
        <f t="shared" si="473"/>
        <v>94.56</v>
      </c>
      <c r="Q1930" s="21">
        <f t="shared" si="474"/>
        <v>969.44</v>
      </c>
      <c r="S1930" s="21">
        <f t="shared" si="478"/>
        <v>1064</v>
      </c>
      <c r="T1930" s="19">
        <v>20</v>
      </c>
      <c r="U1930" s="19">
        <f t="shared" si="475"/>
        <v>0</v>
      </c>
      <c r="V1930" s="22">
        <f t="shared" si="476"/>
        <v>0</v>
      </c>
      <c r="W1930" s="5">
        <f t="shared" si="466"/>
        <v>135</v>
      </c>
      <c r="X1930" s="21">
        <f t="shared" si="470"/>
        <v>7.8814814814814813</v>
      </c>
      <c r="Y1930" s="21">
        <f t="shared" si="467"/>
        <v>94.577777777777783</v>
      </c>
      <c r="Z1930" s="21">
        <f t="shared" si="468"/>
        <v>969.42222222222222</v>
      </c>
      <c r="AA1930" s="21">
        <f t="shared" si="469"/>
        <v>-1.77777777778374E-2</v>
      </c>
      <c r="AC1930" s="5">
        <v>94.577777777777783</v>
      </c>
      <c r="AD1930" s="5">
        <v>0</v>
      </c>
      <c r="AE1930" s="5">
        <f t="shared" si="477"/>
        <v>94.577777777777783</v>
      </c>
    </row>
    <row r="1931" spans="1:31" ht="12.75" customHeight="1" x14ac:dyDescent="0.35">
      <c r="A1931" s="17" t="s">
        <v>4266</v>
      </c>
      <c r="B1931" s="17" t="s">
        <v>4267</v>
      </c>
      <c r="C1931" s="17" t="s">
        <v>4268</v>
      </c>
      <c r="D1931" s="18">
        <v>41487</v>
      </c>
      <c r="E1931" s="17" t="s">
        <v>118</v>
      </c>
      <c r="F1931" s="19">
        <v>20</v>
      </c>
      <c r="G1931" s="17">
        <v>10</v>
      </c>
      <c r="H1931" s="17">
        <v>11</v>
      </c>
      <c r="I1931" s="20">
        <f t="shared" si="471"/>
        <v>131</v>
      </c>
      <c r="J1931" s="21">
        <v>251.88</v>
      </c>
      <c r="K1931" s="18">
        <v>44804</v>
      </c>
      <c r="L1931" s="21">
        <v>114.37</v>
      </c>
      <c r="M1931" s="21">
        <v>137.51</v>
      </c>
      <c r="N1931" s="21">
        <v>8.39</v>
      </c>
      <c r="O1931" s="21">
        <f t="shared" si="472"/>
        <v>4.1950000000000003</v>
      </c>
      <c r="P1931" s="21">
        <f t="shared" si="473"/>
        <v>12.585000000000001</v>
      </c>
      <c r="Q1931" s="21">
        <f t="shared" si="474"/>
        <v>133.315</v>
      </c>
      <c r="S1931" s="21">
        <f t="shared" si="478"/>
        <v>145.89999999999998</v>
      </c>
      <c r="T1931" s="19">
        <v>20</v>
      </c>
      <c r="U1931" s="19">
        <f t="shared" si="475"/>
        <v>0</v>
      </c>
      <c r="V1931" s="22">
        <f t="shared" si="476"/>
        <v>0</v>
      </c>
      <c r="W1931" s="5">
        <f t="shared" ref="W1931:W1994" si="479">+I1931+8+V1931</f>
        <v>139</v>
      </c>
      <c r="X1931" s="21">
        <f t="shared" si="470"/>
        <v>1.0496402877697839</v>
      </c>
      <c r="Y1931" s="21">
        <f t="shared" si="467"/>
        <v>12.595683453237406</v>
      </c>
      <c r="Z1931" s="21">
        <f t="shared" si="468"/>
        <v>133.30431654676258</v>
      </c>
      <c r="AA1931" s="21">
        <f t="shared" si="469"/>
        <v>-1.0683453237419371E-2</v>
      </c>
      <c r="AC1931" s="5">
        <v>12.595683453237406</v>
      </c>
      <c r="AD1931" s="5">
        <v>0</v>
      </c>
      <c r="AE1931" s="5">
        <f t="shared" si="477"/>
        <v>12.595683453237406</v>
      </c>
    </row>
    <row r="1932" spans="1:31" ht="12.75" customHeight="1" x14ac:dyDescent="0.35">
      <c r="A1932" s="17" t="s">
        <v>4269</v>
      </c>
      <c r="B1932" s="17" t="s">
        <v>4270</v>
      </c>
      <c r="C1932" s="17" t="s">
        <v>2645</v>
      </c>
      <c r="D1932" s="18">
        <v>41487</v>
      </c>
      <c r="E1932" s="17" t="s">
        <v>118</v>
      </c>
      <c r="F1932" s="19">
        <v>20</v>
      </c>
      <c r="G1932" s="17">
        <v>10</v>
      </c>
      <c r="H1932" s="17">
        <v>11</v>
      </c>
      <c r="I1932" s="20">
        <f t="shared" si="471"/>
        <v>131</v>
      </c>
      <c r="J1932" s="21">
        <v>401.35</v>
      </c>
      <c r="K1932" s="18">
        <v>44804</v>
      </c>
      <c r="L1932" s="21">
        <v>182.3</v>
      </c>
      <c r="M1932" s="21">
        <v>219.05</v>
      </c>
      <c r="N1932" s="21">
        <v>13.38</v>
      </c>
      <c r="O1932" s="21">
        <f t="shared" si="472"/>
        <v>6.69</v>
      </c>
      <c r="P1932" s="21">
        <f t="shared" si="473"/>
        <v>20.07</v>
      </c>
      <c r="Q1932" s="21">
        <f t="shared" si="474"/>
        <v>212.36</v>
      </c>
      <c r="S1932" s="21">
        <f t="shared" si="478"/>
        <v>232.43</v>
      </c>
      <c r="T1932" s="19">
        <v>20</v>
      </c>
      <c r="U1932" s="19">
        <f t="shared" si="475"/>
        <v>0</v>
      </c>
      <c r="V1932" s="22">
        <f t="shared" si="476"/>
        <v>0</v>
      </c>
      <c r="W1932" s="5">
        <f t="shared" si="479"/>
        <v>139</v>
      </c>
      <c r="X1932" s="21">
        <f t="shared" si="470"/>
        <v>1.672158273381295</v>
      </c>
      <c r="Y1932" s="21">
        <f t="shared" si="467"/>
        <v>20.06589928057554</v>
      </c>
      <c r="Z1932" s="21">
        <f t="shared" si="468"/>
        <v>212.36410071942447</v>
      </c>
      <c r="AA1932" s="21">
        <f t="shared" si="469"/>
        <v>4.100719424457111E-3</v>
      </c>
      <c r="AC1932" s="5">
        <v>20.06589928057554</v>
      </c>
      <c r="AD1932" s="5">
        <v>0</v>
      </c>
      <c r="AE1932" s="5">
        <f t="shared" si="477"/>
        <v>20.06589928057554</v>
      </c>
    </row>
    <row r="1933" spans="1:31" ht="12.75" customHeight="1" x14ac:dyDescent="0.35">
      <c r="A1933" s="17" t="s">
        <v>4271</v>
      </c>
      <c r="B1933" s="17" t="s">
        <v>4272</v>
      </c>
      <c r="C1933" s="17" t="s">
        <v>4273</v>
      </c>
      <c r="D1933" s="18">
        <v>41518</v>
      </c>
      <c r="E1933" s="17" t="s">
        <v>118</v>
      </c>
      <c r="F1933" s="19">
        <v>20</v>
      </c>
      <c r="G1933" s="17">
        <v>11</v>
      </c>
      <c r="H1933" s="17">
        <v>0</v>
      </c>
      <c r="I1933" s="20">
        <f t="shared" si="471"/>
        <v>132</v>
      </c>
      <c r="J1933" s="21">
        <v>2140.98</v>
      </c>
      <c r="K1933" s="18">
        <v>44804</v>
      </c>
      <c r="L1933" s="21">
        <v>963.44</v>
      </c>
      <c r="M1933" s="21">
        <v>1177.54</v>
      </c>
      <c r="N1933" s="21">
        <v>71.36</v>
      </c>
      <c r="O1933" s="21">
        <f t="shared" si="472"/>
        <v>35.68</v>
      </c>
      <c r="P1933" s="21">
        <f t="shared" si="473"/>
        <v>107.03999999999999</v>
      </c>
      <c r="Q1933" s="21">
        <f t="shared" si="474"/>
        <v>1141.8599999999999</v>
      </c>
      <c r="S1933" s="21">
        <f t="shared" si="478"/>
        <v>1248.8999999999999</v>
      </c>
      <c r="T1933" s="19">
        <v>20</v>
      </c>
      <c r="U1933" s="19">
        <f t="shared" si="475"/>
        <v>0</v>
      </c>
      <c r="V1933" s="22">
        <f t="shared" si="476"/>
        <v>0</v>
      </c>
      <c r="W1933" s="5">
        <f t="shared" si="479"/>
        <v>140</v>
      </c>
      <c r="X1933" s="21">
        <f t="shared" si="470"/>
        <v>8.9207142857142845</v>
      </c>
      <c r="Y1933" s="21">
        <f t="shared" si="467"/>
        <v>107.04857142857142</v>
      </c>
      <c r="Z1933" s="21">
        <f t="shared" si="468"/>
        <v>1141.8514285714284</v>
      </c>
      <c r="AA1933" s="21">
        <f t="shared" si="469"/>
        <v>-8.5714285714857397E-3</v>
      </c>
      <c r="AC1933" s="5">
        <v>107.04857142857142</v>
      </c>
      <c r="AD1933" s="5">
        <v>0</v>
      </c>
      <c r="AE1933" s="5">
        <f t="shared" si="477"/>
        <v>107.04857142857142</v>
      </c>
    </row>
    <row r="1934" spans="1:31" ht="12.75" customHeight="1" x14ac:dyDescent="0.35">
      <c r="A1934" s="17" t="s">
        <v>4274</v>
      </c>
      <c r="B1934" s="17" t="s">
        <v>4275</v>
      </c>
      <c r="C1934" s="17" t="s">
        <v>2645</v>
      </c>
      <c r="D1934" s="18">
        <v>41518</v>
      </c>
      <c r="E1934" s="17" t="s">
        <v>118</v>
      </c>
      <c r="F1934" s="19">
        <v>20</v>
      </c>
      <c r="G1934" s="17">
        <v>11</v>
      </c>
      <c r="H1934" s="17">
        <v>0</v>
      </c>
      <c r="I1934" s="20">
        <f t="shared" si="471"/>
        <v>132</v>
      </c>
      <c r="J1934" s="21">
        <v>796.17</v>
      </c>
      <c r="K1934" s="18">
        <v>44804</v>
      </c>
      <c r="L1934" s="21">
        <v>358.3</v>
      </c>
      <c r="M1934" s="21">
        <v>437.87</v>
      </c>
      <c r="N1934" s="21">
        <v>26.54</v>
      </c>
      <c r="O1934" s="21">
        <f t="shared" si="472"/>
        <v>13.27</v>
      </c>
      <c r="P1934" s="21">
        <f t="shared" si="473"/>
        <v>39.81</v>
      </c>
      <c r="Q1934" s="21">
        <f t="shared" si="474"/>
        <v>424.6</v>
      </c>
      <c r="S1934" s="21">
        <f t="shared" si="478"/>
        <v>464.41</v>
      </c>
      <c r="T1934" s="19">
        <v>20</v>
      </c>
      <c r="U1934" s="19">
        <f t="shared" si="475"/>
        <v>0</v>
      </c>
      <c r="V1934" s="22">
        <f t="shared" si="476"/>
        <v>0</v>
      </c>
      <c r="W1934" s="5">
        <f t="shared" si="479"/>
        <v>140</v>
      </c>
      <c r="X1934" s="21">
        <f t="shared" si="470"/>
        <v>3.3172142857142859</v>
      </c>
      <c r="Y1934" s="21">
        <f t="shared" si="467"/>
        <v>39.806571428571431</v>
      </c>
      <c r="Z1934" s="21">
        <f t="shared" si="468"/>
        <v>424.60342857142859</v>
      </c>
      <c r="AA1934" s="21">
        <f t="shared" si="469"/>
        <v>3.4285714285715585E-3</v>
      </c>
      <c r="AC1934" s="5">
        <v>39.806571428571431</v>
      </c>
      <c r="AD1934" s="5">
        <v>0</v>
      </c>
      <c r="AE1934" s="5">
        <f t="shared" si="477"/>
        <v>39.806571428571431</v>
      </c>
    </row>
    <row r="1935" spans="1:31" ht="12.75" customHeight="1" x14ac:dyDescent="0.35">
      <c r="A1935" s="17" t="s">
        <v>4276</v>
      </c>
      <c r="B1935" s="17" t="s">
        <v>4277</v>
      </c>
      <c r="C1935" s="17" t="s">
        <v>2645</v>
      </c>
      <c r="D1935" s="18">
        <v>41548</v>
      </c>
      <c r="E1935" s="17" t="s">
        <v>118</v>
      </c>
      <c r="F1935" s="19">
        <v>20</v>
      </c>
      <c r="G1935" s="17">
        <v>11</v>
      </c>
      <c r="H1935" s="17">
        <v>1</v>
      </c>
      <c r="I1935" s="20">
        <f t="shared" si="471"/>
        <v>133</v>
      </c>
      <c r="J1935" s="21">
        <v>1122.98</v>
      </c>
      <c r="K1935" s="18">
        <v>44804</v>
      </c>
      <c r="L1935" s="21">
        <v>500.68</v>
      </c>
      <c r="M1935" s="21">
        <v>622.29999999999995</v>
      </c>
      <c r="N1935" s="21">
        <v>37.43</v>
      </c>
      <c r="O1935" s="21">
        <f t="shared" si="472"/>
        <v>18.715</v>
      </c>
      <c r="P1935" s="21">
        <f t="shared" si="473"/>
        <v>56.144999999999996</v>
      </c>
      <c r="Q1935" s="21">
        <f t="shared" si="474"/>
        <v>603.58499999999992</v>
      </c>
      <c r="S1935" s="21">
        <f t="shared" si="478"/>
        <v>659.7299999999999</v>
      </c>
      <c r="T1935" s="19">
        <v>20</v>
      </c>
      <c r="U1935" s="19">
        <f t="shared" si="475"/>
        <v>0</v>
      </c>
      <c r="V1935" s="22">
        <f t="shared" si="476"/>
        <v>0</v>
      </c>
      <c r="W1935" s="5">
        <f t="shared" si="479"/>
        <v>141</v>
      </c>
      <c r="X1935" s="21">
        <f t="shared" si="470"/>
        <v>4.678936170212765</v>
      </c>
      <c r="Y1935" s="21">
        <f t="shared" si="467"/>
        <v>56.14723404255318</v>
      </c>
      <c r="Z1935" s="21">
        <f t="shared" si="468"/>
        <v>603.58276595744678</v>
      </c>
      <c r="AA1935" s="21">
        <f t="shared" si="469"/>
        <v>-2.2340425531410801E-3</v>
      </c>
      <c r="AC1935" s="5">
        <v>56.14723404255318</v>
      </c>
      <c r="AD1935" s="5">
        <v>0</v>
      </c>
      <c r="AE1935" s="5">
        <f t="shared" si="477"/>
        <v>56.14723404255318</v>
      </c>
    </row>
    <row r="1936" spans="1:31" ht="12.75" customHeight="1" x14ac:dyDescent="0.35">
      <c r="A1936" s="17" t="s">
        <v>4278</v>
      </c>
      <c r="B1936" s="17" t="s">
        <v>4279</v>
      </c>
      <c r="C1936" s="17" t="s">
        <v>2665</v>
      </c>
      <c r="D1936" s="18">
        <v>41548</v>
      </c>
      <c r="E1936" s="17" t="s">
        <v>118</v>
      </c>
      <c r="F1936" s="19">
        <v>20</v>
      </c>
      <c r="G1936" s="17">
        <v>11</v>
      </c>
      <c r="H1936" s="17">
        <v>1</v>
      </c>
      <c r="I1936" s="20">
        <f t="shared" si="471"/>
        <v>133</v>
      </c>
      <c r="J1936" s="21">
        <v>208.43</v>
      </c>
      <c r="K1936" s="18">
        <v>44804</v>
      </c>
      <c r="L1936" s="21">
        <v>92.92</v>
      </c>
      <c r="M1936" s="21">
        <v>115.51</v>
      </c>
      <c r="N1936" s="21">
        <v>6.94</v>
      </c>
      <c r="O1936" s="21">
        <f t="shared" si="472"/>
        <v>3.47</v>
      </c>
      <c r="P1936" s="21">
        <f t="shared" si="473"/>
        <v>10.41</v>
      </c>
      <c r="Q1936" s="21">
        <f t="shared" si="474"/>
        <v>112.04</v>
      </c>
      <c r="S1936" s="21">
        <f t="shared" si="478"/>
        <v>122.45</v>
      </c>
      <c r="T1936" s="19">
        <v>20</v>
      </c>
      <c r="U1936" s="19">
        <f t="shared" si="475"/>
        <v>0</v>
      </c>
      <c r="V1936" s="22">
        <f t="shared" si="476"/>
        <v>0</v>
      </c>
      <c r="W1936" s="5">
        <f t="shared" si="479"/>
        <v>141</v>
      </c>
      <c r="X1936" s="21">
        <f t="shared" si="470"/>
        <v>0.86843971631205674</v>
      </c>
      <c r="Y1936" s="21">
        <f t="shared" si="467"/>
        <v>10.421276595744681</v>
      </c>
      <c r="Z1936" s="21">
        <f t="shared" si="468"/>
        <v>112.02872340425532</v>
      </c>
      <c r="AA1936" s="21">
        <f t="shared" si="469"/>
        <v>-1.1276595744689644E-2</v>
      </c>
      <c r="AC1936" s="5">
        <v>10.421276595744681</v>
      </c>
      <c r="AD1936" s="5">
        <v>0</v>
      </c>
      <c r="AE1936" s="5">
        <f t="shared" si="477"/>
        <v>10.421276595744681</v>
      </c>
    </row>
    <row r="1937" spans="1:31" ht="12.75" customHeight="1" x14ac:dyDescent="0.35">
      <c r="A1937" s="17" t="s">
        <v>4280</v>
      </c>
      <c r="B1937" s="17" t="s">
        <v>4281</v>
      </c>
      <c r="C1937" s="17" t="s">
        <v>4273</v>
      </c>
      <c r="D1937" s="18">
        <v>41548</v>
      </c>
      <c r="E1937" s="17" t="s">
        <v>118</v>
      </c>
      <c r="F1937" s="19">
        <v>20</v>
      </c>
      <c r="G1937" s="17">
        <v>11</v>
      </c>
      <c r="H1937" s="17">
        <v>1</v>
      </c>
      <c r="I1937" s="20">
        <f t="shared" si="471"/>
        <v>133</v>
      </c>
      <c r="J1937" s="21">
        <v>2140.98</v>
      </c>
      <c r="K1937" s="18">
        <v>44804</v>
      </c>
      <c r="L1937" s="21">
        <v>954.52</v>
      </c>
      <c r="M1937" s="21">
        <v>1186.46</v>
      </c>
      <c r="N1937" s="21">
        <v>71.36</v>
      </c>
      <c r="O1937" s="21">
        <f t="shared" si="472"/>
        <v>35.68</v>
      </c>
      <c r="P1937" s="21">
        <f t="shared" si="473"/>
        <v>107.03999999999999</v>
      </c>
      <c r="Q1937" s="21">
        <f t="shared" si="474"/>
        <v>1150.78</v>
      </c>
      <c r="S1937" s="21">
        <f t="shared" si="478"/>
        <v>1257.82</v>
      </c>
      <c r="T1937" s="19">
        <v>20</v>
      </c>
      <c r="U1937" s="19">
        <f t="shared" si="475"/>
        <v>0</v>
      </c>
      <c r="V1937" s="22">
        <f t="shared" si="476"/>
        <v>0</v>
      </c>
      <c r="W1937" s="5">
        <f t="shared" si="479"/>
        <v>141</v>
      </c>
      <c r="X1937" s="21">
        <f t="shared" si="470"/>
        <v>8.9207092198581552</v>
      </c>
      <c r="Y1937" s="21">
        <f t="shared" si="467"/>
        <v>107.04851063829787</v>
      </c>
      <c r="Z1937" s="21">
        <f t="shared" si="468"/>
        <v>1150.7714893617022</v>
      </c>
      <c r="AA1937" s="21">
        <f t="shared" si="469"/>
        <v>-8.5106382978210604E-3</v>
      </c>
      <c r="AC1937" s="5">
        <v>107.04851063829787</v>
      </c>
      <c r="AD1937" s="5">
        <v>0</v>
      </c>
      <c r="AE1937" s="5">
        <f t="shared" si="477"/>
        <v>107.04851063829787</v>
      </c>
    </row>
    <row r="1938" spans="1:31" ht="12.75" customHeight="1" x14ac:dyDescent="0.35">
      <c r="A1938" s="17" t="s">
        <v>4282</v>
      </c>
      <c r="B1938" s="17" t="s">
        <v>4283</v>
      </c>
      <c r="C1938" s="17" t="s">
        <v>3141</v>
      </c>
      <c r="D1938" s="18">
        <v>41548</v>
      </c>
      <c r="E1938" s="17" t="s">
        <v>118</v>
      </c>
      <c r="F1938" s="19">
        <v>20</v>
      </c>
      <c r="G1938" s="17">
        <v>11</v>
      </c>
      <c r="H1938" s="17">
        <v>1</v>
      </c>
      <c r="I1938" s="20">
        <f t="shared" si="471"/>
        <v>133</v>
      </c>
      <c r="J1938" s="21">
        <v>46528.35</v>
      </c>
      <c r="K1938" s="18">
        <v>44804</v>
      </c>
      <c r="L1938" s="21">
        <v>20743.919999999998</v>
      </c>
      <c r="M1938" s="21">
        <v>25784.43</v>
      </c>
      <c r="N1938" s="21">
        <v>1550.94</v>
      </c>
      <c r="O1938" s="21">
        <f t="shared" si="472"/>
        <v>775.47</v>
      </c>
      <c r="P1938" s="21">
        <f t="shared" si="473"/>
        <v>2326.41</v>
      </c>
      <c r="Q1938" s="21">
        <f t="shared" si="474"/>
        <v>25008.959999999999</v>
      </c>
      <c r="S1938" s="21">
        <f t="shared" si="478"/>
        <v>27335.37</v>
      </c>
      <c r="T1938" s="19">
        <v>20</v>
      </c>
      <c r="U1938" s="19">
        <f t="shared" si="475"/>
        <v>0</v>
      </c>
      <c r="V1938" s="22">
        <f t="shared" si="476"/>
        <v>0</v>
      </c>
      <c r="W1938" s="5">
        <f t="shared" si="479"/>
        <v>141</v>
      </c>
      <c r="X1938" s="21">
        <f t="shared" si="470"/>
        <v>193.86787234042552</v>
      </c>
      <c r="Y1938" s="21">
        <f t="shared" ref="Y1938:Y2001" si="480">+X1938*12</f>
        <v>2326.4144680851064</v>
      </c>
      <c r="Z1938" s="21">
        <f t="shared" ref="Z1938:Z2001" si="481">+S1938-Y1938</f>
        <v>25008.955531914893</v>
      </c>
      <c r="AA1938" s="21">
        <f t="shared" ref="AA1938:AA2001" si="482">+Z1938-Q1938</f>
        <v>-4.4680851060547866E-3</v>
      </c>
      <c r="AC1938" s="5">
        <v>2326.4144680851064</v>
      </c>
      <c r="AD1938" s="5">
        <v>0</v>
      </c>
      <c r="AE1938" s="5">
        <f t="shared" si="477"/>
        <v>2326.4144680851064</v>
      </c>
    </row>
    <row r="1939" spans="1:31" ht="12.75" customHeight="1" x14ac:dyDescent="0.35">
      <c r="A1939" s="17" t="s">
        <v>4284</v>
      </c>
      <c r="B1939" s="17" t="s">
        <v>4285</v>
      </c>
      <c r="C1939" s="17" t="s">
        <v>2645</v>
      </c>
      <c r="D1939" s="18">
        <v>41579</v>
      </c>
      <c r="E1939" s="17" t="s">
        <v>118</v>
      </c>
      <c r="F1939" s="19">
        <v>20</v>
      </c>
      <c r="G1939" s="17">
        <v>11</v>
      </c>
      <c r="H1939" s="17">
        <v>2</v>
      </c>
      <c r="I1939" s="20">
        <f t="shared" si="471"/>
        <v>134</v>
      </c>
      <c r="J1939" s="21">
        <v>374.71</v>
      </c>
      <c r="K1939" s="18">
        <v>44804</v>
      </c>
      <c r="L1939" s="21">
        <v>165.53</v>
      </c>
      <c r="M1939" s="21">
        <v>209.18</v>
      </c>
      <c r="N1939" s="21">
        <v>12.49</v>
      </c>
      <c r="O1939" s="21">
        <f t="shared" si="472"/>
        <v>6.2450000000000001</v>
      </c>
      <c r="P1939" s="21">
        <f t="shared" si="473"/>
        <v>18.734999999999999</v>
      </c>
      <c r="Q1939" s="21">
        <f t="shared" si="474"/>
        <v>202.935</v>
      </c>
      <c r="S1939" s="21">
        <f t="shared" si="478"/>
        <v>221.67000000000002</v>
      </c>
      <c r="T1939" s="19">
        <v>20</v>
      </c>
      <c r="U1939" s="19">
        <f t="shared" si="475"/>
        <v>0</v>
      </c>
      <c r="V1939" s="22">
        <f t="shared" si="476"/>
        <v>0</v>
      </c>
      <c r="W1939" s="5">
        <f t="shared" si="479"/>
        <v>142</v>
      </c>
      <c r="X1939" s="21">
        <f t="shared" ref="X1939:X2002" si="483">+S1939/W1939</f>
        <v>1.5610563380281692</v>
      </c>
      <c r="Y1939" s="21">
        <f t="shared" si="480"/>
        <v>18.732676056338029</v>
      </c>
      <c r="Z1939" s="21">
        <f t="shared" si="481"/>
        <v>202.93732394366199</v>
      </c>
      <c r="AA1939" s="21">
        <f t="shared" si="482"/>
        <v>2.3239436619917342E-3</v>
      </c>
      <c r="AC1939" s="5">
        <v>18.732676056338029</v>
      </c>
      <c r="AD1939" s="5">
        <v>0</v>
      </c>
      <c r="AE1939" s="5">
        <f t="shared" si="477"/>
        <v>18.732676056338029</v>
      </c>
    </row>
    <row r="1940" spans="1:31" ht="12.75" customHeight="1" x14ac:dyDescent="0.35">
      <c r="A1940" s="17" t="s">
        <v>4286</v>
      </c>
      <c r="B1940" s="17" t="s">
        <v>4287</v>
      </c>
      <c r="C1940" s="17" t="s">
        <v>2665</v>
      </c>
      <c r="D1940" s="18">
        <v>41579</v>
      </c>
      <c r="E1940" s="17" t="s">
        <v>118</v>
      </c>
      <c r="F1940" s="19">
        <v>20</v>
      </c>
      <c r="G1940" s="17">
        <v>11</v>
      </c>
      <c r="H1940" s="17">
        <v>2</v>
      </c>
      <c r="I1940" s="20">
        <f t="shared" si="471"/>
        <v>134</v>
      </c>
      <c r="J1940" s="21">
        <v>250.46</v>
      </c>
      <c r="K1940" s="18">
        <v>44804</v>
      </c>
      <c r="L1940" s="21">
        <v>110.59</v>
      </c>
      <c r="M1940" s="21">
        <v>139.87</v>
      </c>
      <c r="N1940" s="21">
        <v>8.34</v>
      </c>
      <c r="O1940" s="21">
        <f t="shared" si="472"/>
        <v>4.17</v>
      </c>
      <c r="P1940" s="21">
        <f t="shared" si="473"/>
        <v>12.51</v>
      </c>
      <c r="Q1940" s="21">
        <f t="shared" si="474"/>
        <v>135.70000000000002</v>
      </c>
      <c r="S1940" s="21">
        <f t="shared" si="478"/>
        <v>148.21</v>
      </c>
      <c r="T1940" s="19">
        <v>20</v>
      </c>
      <c r="U1940" s="19">
        <f t="shared" si="475"/>
        <v>0</v>
      </c>
      <c r="V1940" s="22">
        <f t="shared" si="476"/>
        <v>0</v>
      </c>
      <c r="W1940" s="5">
        <f t="shared" si="479"/>
        <v>142</v>
      </c>
      <c r="X1940" s="21">
        <f t="shared" si="483"/>
        <v>1.0437323943661971</v>
      </c>
      <c r="Y1940" s="21">
        <f t="shared" si="480"/>
        <v>12.524788732394367</v>
      </c>
      <c r="Z1940" s="21">
        <f t="shared" si="481"/>
        <v>135.68521126760564</v>
      </c>
      <c r="AA1940" s="21">
        <f t="shared" si="482"/>
        <v>-1.4788732394379167E-2</v>
      </c>
      <c r="AC1940" s="5">
        <v>12.524788732394367</v>
      </c>
      <c r="AD1940" s="5">
        <v>0</v>
      </c>
      <c r="AE1940" s="5">
        <f t="shared" si="477"/>
        <v>12.524788732394367</v>
      </c>
    </row>
    <row r="1941" spans="1:31" ht="12.75" customHeight="1" x14ac:dyDescent="0.35">
      <c r="A1941" s="17" t="s">
        <v>4288</v>
      </c>
      <c r="B1941" s="17" t="s">
        <v>4289</v>
      </c>
      <c r="C1941" s="17" t="s">
        <v>2731</v>
      </c>
      <c r="D1941" s="18">
        <v>41579</v>
      </c>
      <c r="E1941" s="17" t="s">
        <v>118</v>
      </c>
      <c r="F1941" s="19">
        <v>20</v>
      </c>
      <c r="G1941" s="17">
        <v>11</v>
      </c>
      <c r="H1941" s="17">
        <v>2</v>
      </c>
      <c r="I1941" s="20">
        <f t="shared" si="471"/>
        <v>134</v>
      </c>
      <c r="J1941" s="21">
        <v>1017.78</v>
      </c>
      <c r="K1941" s="18">
        <v>44804</v>
      </c>
      <c r="L1941" s="21">
        <v>449.52</v>
      </c>
      <c r="M1941" s="21">
        <v>568.26</v>
      </c>
      <c r="N1941" s="21">
        <v>33.92</v>
      </c>
      <c r="O1941" s="21">
        <f t="shared" si="472"/>
        <v>16.96</v>
      </c>
      <c r="P1941" s="21">
        <f t="shared" si="473"/>
        <v>50.88</v>
      </c>
      <c r="Q1941" s="21">
        <f t="shared" si="474"/>
        <v>551.29999999999995</v>
      </c>
      <c r="S1941" s="21">
        <f t="shared" si="478"/>
        <v>602.17999999999995</v>
      </c>
      <c r="T1941" s="19">
        <v>20</v>
      </c>
      <c r="U1941" s="19">
        <f t="shared" si="475"/>
        <v>0</v>
      </c>
      <c r="V1941" s="22">
        <f t="shared" si="476"/>
        <v>0</v>
      </c>
      <c r="W1941" s="5">
        <f t="shared" si="479"/>
        <v>142</v>
      </c>
      <c r="X1941" s="21">
        <f t="shared" si="483"/>
        <v>4.2407042253521121</v>
      </c>
      <c r="Y1941" s="21">
        <f t="shared" si="480"/>
        <v>50.888450704225349</v>
      </c>
      <c r="Z1941" s="21">
        <f t="shared" si="481"/>
        <v>551.29154929577464</v>
      </c>
      <c r="AA1941" s="21">
        <f t="shared" si="482"/>
        <v>-8.4507042253108011E-3</v>
      </c>
      <c r="AC1941" s="5">
        <v>50.888450704225349</v>
      </c>
      <c r="AD1941" s="5">
        <v>0</v>
      </c>
      <c r="AE1941" s="5">
        <f t="shared" si="477"/>
        <v>50.888450704225349</v>
      </c>
    </row>
    <row r="1942" spans="1:31" ht="12.75" customHeight="1" x14ac:dyDescent="0.35">
      <c r="A1942" s="17" t="s">
        <v>4290</v>
      </c>
      <c r="B1942" s="17" t="s">
        <v>2151</v>
      </c>
      <c r="C1942" s="17" t="s">
        <v>2645</v>
      </c>
      <c r="D1942" s="18">
        <v>41640</v>
      </c>
      <c r="E1942" s="17" t="s">
        <v>118</v>
      </c>
      <c r="F1942" s="19">
        <v>20</v>
      </c>
      <c r="G1942" s="17">
        <v>11</v>
      </c>
      <c r="H1942" s="17">
        <v>4</v>
      </c>
      <c r="I1942" s="20">
        <f t="shared" si="471"/>
        <v>136</v>
      </c>
      <c r="J1942" s="21">
        <v>456.62</v>
      </c>
      <c r="K1942" s="18">
        <v>44804</v>
      </c>
      <c r="L1942" s="21">
        <v>197.86</v>
      </c>
      <c r="M1942" s="21">
        <v>258.76</v>
      </c>
      <c r="N1942" s="21">
        <v>15.22</v>
      </c>
      <c r="O1942" s="21">
        <f t="shared" si="472"/>
        <v>7.61</v>
      </c>
      <c r="P1942" s="21">
        <f t="shared" si="473"/>
        <v>22.830000000000002</v>
      </c>
      <c r="Q1942" s="21">
        <f t="shared" si="474"/>
        <v>251.14999999999998</v>
      </c>
      <c r="S1942" s="21">
        <f t="shared" si="478"/>
        <v>273.98</v>
      </c>
      <c r="T1942" s="19">
        <v>20</v>
      </c>
      <c r="U1942" s="19">
        <f t="shared" si="475"/>
        <v>0</v>
      </c>
      <c r="V1942" s="22">
        <f t="shared" si="476"/>
        <v>0</v>
      </c>
      <c r="W1942" s="5">
        <f t="shared" si="479"/>
        <v>144</v>
      </c>
      <c r="X1942" s="21">
        <f t="shared" si="483"/>
        <v>1.902638888888889</v>
      </c>
      <c r="Y1942" s="21">
        <f t="shared" si="480"/>
        <v>22.831666666666667</v>
      </c>
      <c r="Z1942" s="21">
        <f t="shared" si="481"/>
        <v>251.14833333333334</v>
      </c>
      <c r="AA1942" s="21">
        <f t="shared" si="482"/>
        <v>-1.6666666666367291E-3</v>
      </c>
      <c r="AC1942" s="5">
        <v>22.831666666666667</v>
      </c>
      <c r="AD1942" s="5">
        <v>0</v>
      </c>
      <c r="AE1942" s="5">
        <f t="shared" si="477"/>
        <v>22.831666666666667</v>
      </c>
    </row>
    <row r="1943" spans="1:31" ht="12.75" customHeight="1" x14ac:dyDescent="0.35">
      <c r="A1943" s="17" t="s">
        <v>4291</v>
      </c>
      <c r="B1943" s="17" t="s">
        <v>4292</v>
      </c>
      <c r="C1943" s="17" t="s">
        <v>4293</v>
      </c>
      <c r="D1943" s="18">
        <v>41640</v>
      </c>
      <c r="E1943" s="17" t="s">
        <v>118</v>
      </c>
      <c r="F1943" s="19">
        <v>20</v>
      </c>
      <c r="G1943" s="17">
        <v>11</v>
      </c>
      <c r="H1943" s="17">
        <v>4</v>
      </c>
      <c r="I1943" s="20">
        <f t="shared" si="471"/>
        <v>136</v>
      </c>
      <c r="J1943" s="21">
        <v>503.76</v>
      </c>
      <c r="K1943" s="18">
        <v>44804</v>
      </c>
      <c r="L1943" s="21">
        <v>218.32</v>
      </c>
      <c r="M1943" s="21">
        <v>285.44</v>
      </c>
      <c r="N1943" s="21">
        <v>16.79</v>
      </c>
      <c r="O1943" s="21">
        <f t="shared" si="472"/>
        <v>8.3949999999999996</v>
      </c>
      <c r="P1943" s="21">
        <f t="shared" si="473"/>
        <v>25.184999999999999</v>
      </c>
      <c r="Q1943" s="21">
        <f t="shared" si="474"/>
        <v>277.04500000000002</v>
      </c>
      <c r="S1943" s="21">
        <f t="shared" si="478"/>
        <v>302.23</v>
      </c>
      <c r="T1943" s="19">
        <v>20</v>
      </c>
      <c r="U1943" s="19">
        <f t="shared" si="475"/>
        <v>0</v>
      </c>
      <c r="V1943" s="22">
        <f t="shared" si="476"/>
        <v>0</v>
      </c>
      <c r="W1943" s="5">
        <f t="shared" si="479"/>
        <v>144</v>
      </c>
      <c r="X1943" s="21">
        <f t="shared" si="483"/>
        <v>2.0988194444444446</v>
      </c>
      <c r="Y1943" s="21">
        <f t="shared" si="480"/>
        <v>25.185833333333335</v>
      </c>
      <c r="Z1943" s="21">
        <f t="shared" si="481"/>
        <v>277.04416666666668</v>
      </c>
      <c r="AA1943" s="21">
        <f t="shared" si="482"/>
        <v>-8.3333333333257542E-4</v>
      </c>
      <c r="AC1943" s="5">
        <v>25.185833333333335</v>
      </c>
      <c r="AD1943" s="5">
        <v>0</v>
      </c>
      <c r="AE1943" s="5">
        <f t="shared" si="477"/>
        <v>25.185833333333335</v>
      </c>
    </row>
    <row r="1944" spans="1:31" ht="12.75" customHeight="1" x14ac:dyDescent="0.35">
      <c r="A1944" s="17" t="s">
        <v>4294</v>
      </c>
      <c r="B1944" s="17" t="s">
        <v>4295</v>
      </c>
      <c r="C1944" s="17" t="s">
        <v>4296</v>
      </c>
      <c r="D1944" s="18">
        <v>41640</v>
      </c>
      <c r="E1944" s="17" t="s">
        <v>44</v>
      </c>
      <c r="F1944" s="19">
        <v>0</v>
      </c>
      <c r="G1944" s="17">
        <v>0</v>
      </c>
      <c r="H1944" s="17">
        <v>0</v>
      </c>
      <c r="I1944" s="20">
        <f t="shared" si="471"/>
        <v>0</v>
      </c>
      <c r="J1944" s="21">
        <v>2091.31</v>
      </c>
      <c r="K1944" s="18">
        <v>44804</v>
      </c>
      <c r="L1944" s="21">
        <v>0</v>
      </c>
      <c r="M1944" s="21">
        <v>2091.31</v>
      </c>
      <c r="N1944" s="21">
        <v>0</v>
      </c>
      <c r="O1944" s="21">
        <f t="shared" si="472"/>
        <v>0</v>
      </c>
      <c r="P1944" s="21">
        <f t="shared" si="473"/>
        <v>0</v>
      </c>
      <c r="Q1944" s="21">
        <f t="shared" si="474"/>
        <v>2091.31</v>
      </c>
      <c r="S1944" s="21">
        <f t="shared" si="478"/>
        <v>2091.31</v>
      </c>
      <c r="T1944" s="19">
        <v>0</v>
      </c>
      <c r="U1944" s="19">
        <f t="shared" si="475"/>
        <v>0</v>
      </c>
      <c r="V1944" s="22">
        <f t="shared" si="476"/>
        <v>0</v>
      </c>
      <c r="W1944" s="5">
        <v>0</v>
      </c>
      <c r="X1944" s="21">
        <v>0</v>
      </c>
      <c r="Y1944" s="21">
        <f t="shared" si="480"/>
        <v>0</v>
      </c>
      <c r="Z1944" s="21">
        <f t="shared" si="481"/>
        <v>2091.31</v>
      </c>
      <c r="AA1944" s="21">
        <f t="shared" si="482"/>
        <v>0</v>
      </c>
      <c r="AC1944" s="5">
        <v>0</v>
      </c>
      <c r="AD1944" s="5">
        <v>0</v>
      </c>
      <c r="AE1944" s="5">
        <f t="shared" si="477"/>
        <v>0</v>
      </c>
    </row>
    <row r="1945" spans="1:31" ht="12.75" customHeight="1" x14ac:dyDescent="0.35">
      <c r="A1945" s="17" t="s">
        <v>4297</v>
      </c>
      <c r="B1945" s="17" t="s">
        <v>4298</v>
      </c>
      <c r="C1945" s="17" t="s">
        <v>2079</v>
      </c>
      <c r="D1945" s="18">
        <v>41640</v>
      </c>
      <c r="E1945" s="17" t="s">
        <v>118</v>
      </c>
      <c r="F1945" s="19">
        <v>20</v>
      </c>
      <c r="G1945" s="17">
        <v>11</v>
      </c>
      <c r="H1945" s="17">
        <v>4</v>
      </c>
      <c r="I1945" s="20">
        <f t="shared" si="471"/>
        <v>136</v>
      </c>
      <c r="J1945" s="21">
        <v>-1244</v>
      </c>
      <c r="K1945" s="18">
        <v>44804</v>
      </c>
      <c r="L1945" s="21">
        <v>-539.05999999999995</v>
      </c>
      <c r="M1945" s="21">
        <v>-704.94</v>
      </c>
      <c r="N1945" s="21">
        <v>-41.46</v>
      </c>
      <c r="O1945" s="21">
        <f t="shared" si="472"/>
        <v>-20.73</v>
      </c>
      <c r="P1945" s="21">
        <f t="shared" si="473"/>
        <v>-62.19</v>
      </c>
      <c r="Q1945" s="21">
        <f t="shared" si="474"/>
        <v>-684.21</v>
      </c>
      <c r="S1945" s="21">
        <f t="shared" si="478"/>
        <v>-746.40000000000009</v>
      </c>
      <c r="T1945" s="19">
        <v>20</v>
      </c>
      <c r="U1945" s="19">
        <f t="shared" si="475"/>
        <v>0</v>
      </c>
      <c r="V1945" s="22">
        <f t="shared" si="476"/>
        <v>0</v>
      </c>
      <c r="W1945" s="5">
        <f t="shared" si="479"/>
        <v>144</v>
      </c>
      <c r="X1945" s="21">
        <f t="shared" si="483"/>
        <v>-5.1833333333333336</v>
      </c>
      <c r="Y1945" s="21">
        <f t="shared" si="480"/>
        <v>-62.2</v>
      </c>
      <c r="Z1945" s="21">
        <f t="shared" si="481"/>
        <v>-684.2</v>
      </c>
      <c r="AA1945" s="21">
        <f t="shared" si="482"/>
        <v>9.9999999999909051E-3</v>
      </c>
      <c r="AC1945" s="5">
        <v>-62.2</v>
      </c>
      <c r="AD1945" s="5">
        <v>0</v>
      </c>
      <c r="AE1945" s="5">
        <f t="shared" si="477"/>
        <v>-62.2</v>
      </c>
    </row>
    <row r="1946" spans="1:31" ht="12.75" customHeight="1" x14ac:dyDescent="0.35">
      <c r="A1946" s="17" t="s">
        <v>4299</v>
      </c>
      <c r="B1946" s="17" t="s">
        <v>4300</v>
      </c>
      <c r="C1946" s="17" t="s">
        <v>2079</v>
      </c>
      <c r="D1946" s="18">
        <v>41640</v>
      </c>
      <c r="E1946" s="17" t="s">
        <v>44</v>
      </c>
      <c r="F1946" s="19">
        <v>0</v>
      </c>
      <c r="G1946" s="17">
        <v>0</v>
      </c>
      <c r="H1946" s="17">
        <v>0</v>
      </c>
      <c r="I1946" s="20">
        <f t="shared" si="471"/>
        <v>0</v>
      </c>
      <c r="J1946" s="21">
        <v>1244</v>
      </c>
      <c r="K1946" s="18">
        <v>44804</v>
      </c>
      <c r="L1946" s="21">
        <v>0</v>
      </c>
      <c r="M1946" s="21">
        <v>1244</v>
      </c>
      <c r="N1946" s="21">
        <v>0</v>
      </c>
      <c r="O1946" s="21">
        <f t="shared" si="472"/>
        <v>0</v>
      </c>
      <c r="P1946" s="21">
        <f t="shared" si="473"/>
        <v>0</v>
      </c>
      <c r="Q1946" s="21">
        <f t="shared" si="474"/>
        <v>1244</v>
      </c>
      <c r="S1946" s="21">
        <f t="shared" si="478"/>
        <v>1244</v>
      </c>
      <c r="T1946" s="19">
        <v>0</v>
      </c>
      <c r="U1946" s="19">
        <f t="shared" si="475"/>
        <v>0</v>
      </c>
      <c r="V1946" s="22">
        <f t="shared" si="476"/>
        <v>0</v>
      </c>
      <c r="W1946" s="5">
        <v>0</v>
      </c>
      <c r="X1946" s="21">
        <v>0</v>
      </c>
      <c r="Y1946" s="21">
        <f t="shared" si="480"/>
        <v>0</v>
      </c>
      <c r="Z1946" s="21">
        <f t="shared" si="481"/>
        <v>1244</v>
      </c>
      <c r="AA1946" s="21">
        <f t="shared" si="482"/>
        <v>0</v>
      </c>
      <c r="AC1946" s="5">
        <v>0</v>
      </c>
      <c r="AD1946" s="5">
        <v>0</v>
      </c>
      <c r="AE1946" s="5">
        <f t="shared" si="477"/>
        <v>0</v>
      </c>
    </row>
    <row r="1947" spans="1:31" ht="12.75" customHeight="1" x14ac:dyDescent="0.35">
      <c r="A1947" s="17" t="s">
        <v>4301</v>
      </c>
      <c r="B1947" s="17" t="s">
        <v>4302</v>
      </c>
      <c r="C1947" s="17" t="s">
        <v>4296</v>
      </c>
      <c r="D1947" s="18">
        <v>41640</v>
      </c>
      <c r="E1947" s="17" t="s">
        <v>118</v>
      </c>
      <c r="F1947" s="19">
        <v>20</v>
      </c>
      <c r="G1947" s="17">
        <v>11</v>
      </c>
      <c r="H1947" s="17">
        <v>4</v>
      </c>
      <c r="I1947" s="20">
        <f t="shared" si="471"/>
        <v>136</v>
      </c>
      <c r="J1947" s="21">
        <v>-2091.31</v>
      </c>
      <c r="K1947" s="18">
        <v>44804</v>
      </c>
      <c r="L1947" s="21">
        <v>-906.27</v>
      </c>
      <c r="M1947" s="21">
        <v>-1185.04</v>
      </c>
      <c r="N1947" s="21">
        <v>-69.709999999999994</v>
      </c>
      <c r="O1947" s="21">
        <f t="shared" si="472"/>
        <v>-34.854999999999997</v>
      </c>
      <c r="P1947" s="21">
        <f t="shared" si="473"/>
        <v>-104.565</v>
      </c>
      <c r="Q1947" s="21">
        <f t="shared" si="474"/>
        <v>-1150.1849999999999</v>
      </c>
      <c r="S1947" s="21">
        <f t="shared" si="478"/>
        <v>-1254.75</v>
      </c>
      <c r="T1947" s="19">
        <v>20</v>
      </c>
      <c r="U1947" s="19">
        <f t="shared" si="475"/>
        <v>0</v>
      </c>
      <c r="V1947" s="22">
        <f t="shared" si="476"/>
        <v>0</v>
      </c>
      <c r="W1947" s="5">
        <f t="shared" si="479"/>
        <v>144</v>
      </c>
      <c r="X1947" s="21">
        <f t="shared" si="483"/>
        <v>-8.7135416666666661</v>
      </c>
      <c r="Y1947" s="21">
        <f t="shared" si="480"/>
        <v>-104.5625</v>
      </c>
      <c r="Z1947" s="21">
        <f t="shared" si="481"/>
        <v>-1150.1875</v>
      </c>
      <c r="AA1947" s="21">
        <f t="shared" si="482"/>
        <v>-2.5000000000545697E-3</v>
      </c>
      <c r="AC1947" s="5">
        <v>-104.5625</v>
      </c>
      <c r="AD1947" s="5">
        <v>0</v>
      </c>
      <c r="AE1947" s="5">
        <f t="shared" si="477"/>
        <v>-104.5625</v>
      </c>
    </row>
    <row r="1948" spans="1:31" ht="12.75" customHeight="1" x14ac:dyDescent="0.35">
      <c r="A1948" s="17" t="s">
        <v>4303</v>
      </c>
      <c r="B1948" s="17" t="s">
        <v>2151</v>
      </c>
      <c r="C1948" s="17" t="s">
        <v>2645</v>
      </c>
      <c r="D1948" s="18">
        <v>41671</v>
      </c>
      <c r="E1948" s="17" t="s">
        <v>118</v>
      </c>
      <c r="F1948" s="19">
        <v>20</v>
      </c>
      <c r="G1948" s="17">
        <v>11</v>
      </c>
      <c r="H1948" s="17">
        <v>5</v>
      </c>
      <c r="I1948" s="20">
        <f t="shared" si="471"/>
        <v>137</v>
      </c>
      <c r="J1948" s="21">
        <v>138.18</v>
      </c>
      <c r="K1948" s="18">
        <v>44804</v>
      </c>
      <c r="L1948" s="21">
        <v>59.3</v>
      </c>
      <c r="M1948" s="21">
        <v>78.88</v>
      </c>
      <c r="N1948" s="21">
        <v>4.5999999999999996</v>
      </c>
      <c r="O1948" s="21">
        <f t="shared" si="472"/>
        <v>2.2999999999999998</v>
      </c>
      <c r="P1948" s="21">
        <f t="shared" si="473"/>
        <v>6.8999999999999995</v>
      </c>
      <c r="Q1948" s="21">
        <f t="shared" si="474"/>
        <v>76.58</v>
      </c>
      <c r="S1948" s="21">
        <f t="shared" si="478"/>
        <v>83.47999999999999</v>
      </c>
      <c r="T1948" s="19">
        <v>20</v>
      </c>
      <c r="U1948" s="19">
        <f t="shared" si="475"/>
        <v>0</v>
      </c>
      <c r="V1948" s="22">
        <f t="shared" si="476"/>
        <v>0</v>
      </c>
      <c r="W1948" s="5">
        <f t="shared" si="479"/>
        <v>145</v>
      </c>
      <c r="X1948" s="21">
        <f t="shared" si="483"/>
        <v>0.57572413793103439</v>
      </c>
      <c r="Y1948" s="21">
        <f t="shared" si="480"/>
        <v>6.9086896551724131</v>
      </c>
      <c r="Z1948" s="21">
        <f t="shared" si="481"/>
        <v>76.57131034482758</v>
      </c>
      <c r="AA1948" s="21">
        <f t="shared" si="482"/>
        <v>-8.6896551724180426E-3</v>
      </c>
      <c r="AC1948" s="5">
        <v>6.9086896551724131</v>
      </c>
      <c r="AD1948" s="5">
        <v>0</v>
      </c>
      <c r="AE1948" s="5">
        <f t="shared" si="477"/>
        <v>6.9086896551724131</v>
      </c>
    </row>
    <row r="1949" spans="1:31" ht="12.75" customHeight="1" x14ac:dyDescent="0.35">
      <c r="A1949" s="17" t="s">
        <v>4304</v>
      </c>
      <c r="B1949" s="17" t="s">
        <v>4292</v>
      </c>
      <c r="C1949" s="17" t="s">
        <v>4305</v>
      </c>
      <c r="D1949" s="18">
        <v>41671</v>
      </c>
      <c r="E1949" s="17" t="s">
        <v>118</v>
      </c>
      <c r="F1949" s="19">
        <v>20</v>
      </c>
      <c r="G1949" s="17">
        <v>11</v>
      </c>
      <c r="H1949" s="17">
        <v>5</v>
      </c>
      <c r="I1949" s="20">
        <f t="shared" si="471"/>
        <v>137</v>
      </c>
      <c r="J1949" s="21">
        <v>461.78</v>
      </c>
      <c r="K1949" s="18">
        <v>44804</v>
      </c>
      <c r="L1949" s="21">
        <v>198.19</v>
      </c>
      <c r="M1949" s="21">
        <v>263.58999999999997</v>
      </c>
      <c r="N1949" s="21">
        <v>15.39</v>
      </c>
      <c r="O1949" s="21">
        <f t="shared" si="472"/>
        <v>7.6950000000000003</v>
      </c>
      <c r="P1949" s="21">
        <f t="shared" si="473"/>
        <v>23.085000000000001</v>
      </c>
      <c r="Q1949" s="21">
        <f t="shared" si="474"/>
        <v>255.89499999999998</v>
      </c>
      <c r="S1949" s="21">
        <f t="shared" si="478"/>
        <v>278.97999999999996</v>
      </c>
      <c r="T1949" s="19">
        <v>20</v>
      </c>
      <c r="U1949" s="19">
        <f t="shared" si="475"/>
        <v>0</v>
      </c>
      <c r="V1949" s="22">
        <f t="shared" si="476"/>
        <v>0</v>
      </c>
      <c r="W1949" s="5">
        <f t="shared" si="479"/>
        <v>145</v>
      </c>
      <c r="X1949" s="21">
        <f t="shared" si="483"/>
        <v>1.9239999999999997</v>
      </c>
      <c r="Y1949" s="21">
        <f t="shared" si="480"/>
        <v>23.087999999999997</v>
      </c>
      <c r="Z1949" s="21">
        <f t="shared" si="481"/>
        <v>255.89199999999997</v>
      </c>
      <c r="AA1949" s="21">
        <f t="shared" si="482"/>
        <v>-3.0000000000143245E-3</v>
      </c>
      <c r="AC1949" s="5">
        <v>23.087999999999997</v>
      </c>
      <c r="AD1949" s="5">
        <v>0</v>
      </c>
      <c r="AE1949" s="5">
        <f t="shared" si="477"/>
        <v>23.087999999999997</v>
      </c>
    </row>
    <row r="1950" spans="1:31" ht="12.75" customHeight="1" x14ac:dyDescent="0.35">
      <c r="A1950" s="17" t="s">
        <v>4306</v>
      </c>
      <c r="B1950" s="17" t="s">
        <v>2151</v>
      </c>
      <c r="C1950" s="17" t="s">
        <v>2645</v>
      </c>
      <c r="D1950" s="18">
        <v>41730</v>
      </c>
      <c r="E1950" s="17" t="s">
        <v>118</v>
      </c>
      <c r="F1950" s="19">
        <v>20</v>
      </c>
      <c r="G1950" s="17">
        <v>11</v>
      </c>
      <c r="H1950" s="17">
        <v>7</v>
      </c>
      <c r="I1950" s="20">
        <f t="shared" si="471"/>
        <v>139</v>
      </c>
      <c r="J1950" s="21">
        <v>276</v>
      </c>
      <c r="K1950" s="18">
        <v>44804</v>
      </c>
      <c r="L1950" s="21">
        <v>116.15</v>
      </c>
      <c r="M1950" s="21">
        <v>159.85</v>
      </c>
      <c r="N1950" s="21">
        <v>9.1999999999999993</v>
      </c>
      <c r="O1950" s="21">
        <f t="shared" si="472"/>
        <v>4.5999999999999996</v>
      </c>
      <c r="P1950" s="21">
        <f t="shared" si="473"/>
        <v>13.799999999999999</v>
      </c>
      <c r="Q1950" s="21">
        <f t="shared" si="474"/>
        <v>155.25</v>
      </c>
      <c r="S1950" s="21">
        <f t="shared" si="478"/>
        <v>169.04999999999998</v>
      </c>
      <c r="T1950" s="19">
        <v>20</v>
      </c>
      <c r="U1950" s="19">
        <f t="shared" si="475"/>
        <v>0</v>
      </c>
      <c r="V1950" s="22">
        <f t="shared" si="476"/>
        <v>0</v>
      </c>
      <c r="W1950" s="5">
        <f t="shared" si="479"/>
        <v>147</v>
      </c>
      <c r="X1950" s="21">
        <f t="shared" si="483"/>
        <v>1.1499999999999999</v>
      </c>
      <c r="Y1950" s="21">
        <f t="shared" si="480"/>
        <v>13.799999999999999</v>
      </c>
      <c r="Z1950" s="21">
        <f t="shared" si="481"/>
        <v>155.24999999999997</v>
      </c>
      <c r="AA1950" s="21">
        <f t="shared" si="482"/>
        <v>0</v>
      </c>
      <c r="AC1950" s="5">
        <v>13.799999999999999</v>
      </c>
      <c r="AD1950" s="5">
        <v>0</v>
      </c>
      <c r="AE1950" s="5">
        <f t="shared" si="477"/>
        <v>13.799999999999999</v>
      </c>
    </row>
    <row r="1951" spans="1:31" ht="12.75" customHeight="1" x14ac:dyDescent="0.35">
      <c r="A1951" s="17" t="s">
        <v>4307</v>
      </c>
      <c r="B1951" s="17" t="s">
        <v>2151</v>
      </c>
      <c r="C1951" s="17" t="s">
        <v>3160</v>
      </c>
      <c r="D1951" s="18">
        <v>41730</v>
      </c>
      <c r="E1951" s="17" t="s">
        <v>118</v>
      </c>
      <c r="F1951" s="19">
        <v>20</v>
      </c>
      <c r="G1951" s="17">
        <v>11</v>
      </c>
      <c r="H1951" s="17">
        <v>7</v>
      </c>
      <c r="I1951" s="20">
        <f t="shared" si="471"/>
        <v>139</v>
      </c>
      <c r="J1951" s="21">
        <v>215.9</v>
      </c>
      <c r="K1951" s="18">
        <v>44804</v>
      </c>
      <c r="L1951" s="21">
        <v>90.9</v>
      </c>
      <c r="M1951" s="21">
        <v>125</v>
      </c>
      <c r="N1951" s="21">
        <v>7.2</v>
      </c>
      <c r="O1951" s="21">
        <f t="shared" si="472"/>
        <v>3.6</v>
      </c>
      <c r="P1951" s="21">
        <f t="shared" si="473"/>
        <v>10.8</v>
      </c>
      <c r="Q1951" s="21">
        <f t="shared" si="474"/>
        <v>121.4</v>
      </c>
      <c r="S1951" s="21">
        <f t="shared" si="478"/>
        <v>132.19999999999999</v>
      </c>
      <c r="T1951" s="19">
        <v>20</v>
      </c>
      <c r="U1951" s="19">
        <f t="shared" si="475"/>
        <v>0</v>
      </c>
      <c r="V1951" s="22">
        <f t="shared" si="476"/>
        <v>0</v>
      </c>
      <c r="W1951" s="5">
        <f t="shared" si="479"/>
        <v>147</v>
      </c>
      <c r="X1951" s="21">
        <f t="shared" si="483"/>
        <v>0.89931972789115644</v>
      </c>
      <c r="Y1951" s="21">
        <f t="shared" si="480"/>
        <v>10.791836734693877</v>
      </c>
      <c r="Z1951" s="21">
        <f t="shared" si="481"/>
        <v>121.40816326530611</v>
      </c>
      <c r="AA1951" s="21">
        <f t="shared" si="482"/>
        <v>8.1632653061092242E-3</v>
      </c>
      <c r="AC1951" s="5">
        <v>10.791836734693877</v>
      </c>
      <c r="AD1951" s="5">
        <v>0</v>
      </c>
      <c r="AE1951" s="5">
        <f t="shared" si="477"/>
        <v>10.791836734693877</v>
      </c>
    </row>
    <row r="1952" spans="1:31" ht="12.75" customHeight="1" x14ac:dyDescent="0.35">
      <c r="A1952" s="17" t="s">
        <v>4308</v>
      </c>
      <c r="B1952" s="17" t="s">
        <v>2151</v>
      </c>
      <c r="C1952" s="17" t="s">
        <v>4309</v>
      </c>
      <c r="D1952" s="18">
        <v>41730</v>
      </c>
      <c r="E1952" s="17" t="s">
        <v>118</v>
      </c>
      <c r="F1952" s="19">
        <v>20</v>
      </c>
      <c r="G1952" s="17">
        <v>11</v>
      </c>
      <c r="H1952" s="17">
        <v>7</v>
      </c>
      <c r="I1952" s="20">
        <f t="shared" si="471"/>
        <v>139</v>
      </c>
      <c r="J1952" s="21">
        <v>671.68</v>
      </c>
      <c r="K1952" s="18">
        <v>44804</v>
      </c>
      <c r="L1952" s="21">
        <v>282.63</v>
      </c>
      <c r="M1952" s="21">
        <v>389.05</v>
      </c>
      <c r="N1952" s="21">
        <v>22.38</v>
      </c>
      <c r="O1952" s="21">
        <f t="shared" si="472"/>
        <v>11.19</v>
      </c>
      <c r="P1952" s="21">
        <f t="shared" si="473"/>
        <v>33.57</v>
      </c>
      <c r="Q1952" s="21">
        <f t="shared" si="474"/>
        <v>377.86</v>
      </c>
      <c r="S1952" s="21">
        <f t="shared" si="478"/>
        <v>411.43</v>
      </c>
      <c r="T1952" s="19">
        <v>20</v>
      </c>
      <c r="U1952" s="19">
        <f t="shared" si="475"/>
        <v>0</v>
      </c>
      <c r="V1952" s="22">
        <f t="shared" si="476"/>
        <v>0</v>
      </c>
      <c r="W1952" s="5">
        <f t="shared" si="479"/>
        <v>147</v>
      </c>
      <c r="X1952" s="21">
        <f t="shared" si="483"/>
        <v>2.7988435374149661</v>
      </c>
      <c r="Y1952" s="21">
        <f t="shared" si="480"/>
        <v>33.586122448979594</v>
      </c>
      <c r="Z1952" s="21">
        <f t="shared" si="481"/>
        <v>377.8438775510204</v>
      </c>
      <c r="AA1952" s="21">
        <f t="shared" si="482"/>
        <v>-1.6122448979615456E-2</v>
      </c>
      <c r="AC1952" s="5">
        <v>33.586122448979594</v>
      </c>
      <c r="AD1952" s="5">
        <v>0</v>
      </c>
      <c r="AE1952" s="5">
        <f t="shared" si="477"/>
        <v>33.586122448979594</v>
      </c>
    </row>
    <row r="1953" spans="1:31" ht="12.75" customHeight="1" x14ac:dyDescent="0.35">
      <c r="A1953" s="17" t="s">
        <v>4310</v>
      </c>
      <c r="B1953" s="17" t="s">
        <v>2151</v>
      </c>
      <c r="C1953" s="17" t="s">
        <v>2645</v>
      </c>
      <c r="D1953" s="18">
        <v>41760</v>
      </c>
      <c r="E1953" s="17" t="s">
        <v>118</v>
      </c>
      <c r="F1953" s="19">
        <v>20</v>
      </c>
      <c r="G1953" s="17">
        <v>11</v>
      </c>
      <c r="H1953" s="17">
        <v>8</v>
      </c>
      <c r="I1953" s="20">
        <f t="shared" si="471"/>
        <v>140</v>
      </c>
      <c r="J1953" s="21">
        <v>338.19</v>
      </c>
      <c r="K1953" s="18">
        <v>44804</v>
      </c>
      <c r="L1953" s="21">
        <v>140.91</v>
      </c>
      <c r="M1953" s="21">
        <v>197.28</v>
      </c>
      <c r="N1953" s="21">
        <v>11.27</v>
      </c>
      <c r="O1953" s="21">
        <f t="shared" si="472"/>
        <v>5.6349999999999998</v>
      </c>
      <c r="P1953" s="21">
        <f t="shared" si="473"/>
        <v>16.905000000000001</v>
      </c>
      <c r="Q1953" s="21">
        <f t="shared" si="474"/>
        <v>191.64500000000001</v>
      </c>
      <c r="S1953" s="21">
        <f t="shared" si="478"/>
        <v>208.55</v>
      </c>
      <c r="T1953" s="19">
        <v>20</v>
      </c>
      <c r="U1953" s="19">
        <f t="shared" si="475"/>
        <v>0</v>
      </c>
      <c r="V1953" s="22">
        <f t="shared" si="476"/>
        <v>0</v>
      </c>
      <c r="W1953" s="5">
        <f t="shared" si="479"/>
        <v>148</v>
      </c>
      <c r="X1953" s="21">
        <f t="shared" si="483"/>
        <v>1.4091216216216218</v>
      </c>
      <c r="Y1953" s="21">
        <f t="shared" si="480"/>
        <v>16.909459459459462</v>
      </c>
      <c r="Z1953" s="21">
        <f t="shared" si="481"/>
        <v>191.64054054054054</v>
      </c>
      <c r="AA1953" s="21">
        <f t="shared" si="482"/>
        <v>-4.4594594594684622E-3</v>
      </c>
      <c r="AC1953" s="5">
        <v>16.909459459459462</v>
      </c>
      <c r="AD1953" s="5">
        <v>0</v>
      </c>
      <c r="AE1953" s="5">
        <f t="shared" si="477"/>
        <v>16.909459459459462</v>
      </c>
    </row>
    <row r="1954" spans="1:31" ht="12.75" customHeight="1" x14ac:dyDescent="0.35">
      <c r="A1954" s="17" t="s">
        <v>4311</v>
      </c>
      <c r="B1954" s="17" t="s">
        <v>2151</v>
      </c>
      <c r="C1954" s="17" t="s">
        <v>3157</v>
      </c>
      <c r="D1954" s="18">
        <v>41821</v>
      </c>
      <c r="E1954" s="17" t="s">
        <v>118</v>
      </c>
      <c r="F1954" s="19">
        <v>20</v>
      </c>
      <c r="G1954" s="17">
        <v>11</v>
      </c>
      <c r="H1954" s="17">
        <v>10</v>
      </c>
      <c r="I1954" s="20">
        <f t="shared" si="471"/>
        <v>142</v>
      </c>
      <c r="J1954" s="21">
        <v>417.73</v>
      </c>
      <c r="K1954" s="18">
        <v>44804</v>
      </c>
      <c r="L1954" s="21">
        <v>170.59</v>
      </c>
      <c r="M1954" s="21">
        <v>247.14</v>
      </c>
      <c r="N1954" s="21">
        <v>13.92</v>
      </c>
      <c r="O1954" s="21">
        <f t="shared" si="472"/>
        <v>6.96</v>
      </c>
      <c r="P1954" s="21">
        <f t="shared" si="473"/>
        <v>20.88</v>
      </c>
      <c r="Q1954" s="21">
        <f t="shared" si="474"/>
        <v>240.17999999999998</v>
      </c>
      <c r="S1954" s="21">
        <f t="shared" si="478"/>
        <v>261.06</v>
      </c>
      <c r="T1954" s="19">
        <v>20</v>
      </c>
      <c r="U1954" s="19">
        <f t="shared" si="475"/>
        <v>0</v>
      </c>
      <c r="V1954" s="22">
        <f t="shared" si="476"/>
        <v>0</v>
      </c>
      <c r="W1954" s="5">
        <f t="shared" si="479"/>
        <v>150</v>
      </c>
      <c r="X1954" s="21">
        <f t="shared" si="483"/>
        <v>1.7403999999999999</v>
      </c>
      <c r="Y1954" s="21">
        <f t="shared" si="480"/>
        <v>20.884799999999998</v>
      </c>
      <c r="Z1954" s="21">
        <f t="shared" si="481"/>
        <v>240.17520000000002</v>
      </c>
      <c r="AA1954" s="21">
        <f t="shared" si="482"/>
        <v>-4.7999999999603915E-3</v>
      </c>
      <c r="AC1954" s="5">
        <v>20.884799999999998</v>
      </c>
      <c r="AD1954" s="5">
        <v>0</v>
      </c>
      <c r="AE1954" s="5">
        <f t="shared" si="477"/>
        <v>20.884799999999998</v>
      </c>
    </row>
    <row r="1955" spans="1:31" ht="12.75" customHeight="1" x14ac:dyDescent="0.35">
      <c r="A1955" s="17" t="s">
        <v>4312</v>
      </c>
      <c r="B1955" s="17" t="s">
        <v>2151</v>
      </c>
      <c r="C1955" s="17" t="s">
        <v>3157</v>
      </c>
      <c r="D1955" s="18">
        <v>41852</v>
      </c>
      <c r="E1955" s="17" t="s">
        <v>118</v>
      </c>
      <c r="F1955" s="19">
        <v>20</v>
      </c>
      <c r="G1955" s="17">
        <v>11</v>
      </c>
      <c r="H1955" s="17">
        <v>11</v>
      </c>
      <c r="I1955" s="20">
        <f t="shared" si="471"/>
        <v>143</v>
      </c>
      <c r="J1955" s="21">
        <v>948.28</v>
      </c>
      <c r="K1955" s="18">
        <v>44804</v>
      </c>
      <c r="L1955" s="21">
        <v>383.23</v>
      </c>
      <c r="M1955" s="21">
        <v>565.04999999999995</v>
      </c>
      <c r="N1955" s="21">
        <v>31.6</v>
      </c>
      <c r="O1955" s="21">
        <f t="shared" si="472"/>
        <v>15.8</v>
      </c>
      <c r="P1955" s="21">
        <f t="shared" si="473"/>
        <v>47.400000000000006</v>
      </c>
      <c r="Q1955" s="21">
        <f t="shared" si="474"/>
        <v>549.25</v>
      </c>
      <c r="S1955" s="21">
        <f t="shared" si="478"/>
        <v>596.65</v>
      </c>
      <c r="T1955" s="19">
        <v>20</v>
      </c>
      <c r="U1955" s="19">
        <f t="shared" si="475"/>
        <v>0</v>
      </c>
      <c r="V1955" s="22">
        <f t="shared" si="476"/>
        <v>0</v>
      </c>
      <c r="W1955" s="5">
        <f t="shared" si="479"/>
        <v>151</v>
      </c>
      <c r="X1955" s="21">
        <f t="shared" si="483"/>
        <v>3.9513245033112581</v>
      </c>
      <c r="Y1955" s="21">
        <f t="shared" si="480"/>
        <v>47.415894039735093</v>
      </c>
      <c r="Z1955" s="21">
        <f t="shared" si="481"/>
        <v>549.23410596026486</v>
      </c>
      <c r="AA1955" s="21">
        <f t="shared" si="482"/>
        <v>-1.5894039735144361E-2</v>
      </c>
      <c r="AC1955" s="5">
        <v>47.415894039735093</v>
      </c>
      <c r="AD1955" s="5">
        <v>0</v>
      </c>
      <c r="AE1955" s="5">
        <f t="shared" si="477"/>
        <v>47.415894039735093</v>
      </c>
    </row>
    <row r="1956" spans="1:31" ht="12.75" customHeight="1" x14ac:dyDescent="0.35">
      <c r="A1956" s="17" t="s">
        <v>4313</v>
      </c>
      <c r="B1956" s="17" t="s">
        <v>2151</v>
      </c>
      <c r="C1956" s="17" t="s">
        <v>4309</v>
      </c>
      <c r="D1956" s="18">
        <v>41852</v>
      </c>
      <c r="E1956" s="17" t="s">
        <v>118</v>
      </c>
      <c r="F1956" s="19">
        <v>20</v>
      </c>
      <c r="G1956" s="17">
        <v>11</v>
      </c>
      <c r="H1956" s="17">
        <v>11</v>
      </c>
      <c r="I1956" s="20">
        <f t="shared" si="471"/>
        <v>143</v>
      </c>
      <c r="J1956" s="21">
        <v>1847.58</v>
      </c>
      <c r="K1956" s="18">
        <v>44804</v>
      </c>
      <c r="L1956" s="21">
        <v>746.73</v>
      </c>
      <c r="M1956" s="21">
        <v>1100.8499999999999</v>
      </c>
      <c r="N1956" s="21">
        <v>61.58</v>
      </c>
      <c r="O1956" s="21">
        <f t="shared" si="472"/>
        <v>30.79</v>
      </c>
      <c r="P1956" s="21">
        <f t="shared" si="473"/>
        <v>92.37</v>
      </c>
      <c r="Q1956" s="21">
        <f t="shared" si="474"/>
        <v>1070.06</v>
      </c>
      <c r="S1956" s="21">
        <f t="shared" si="478"/>
        <v>1162.4299999999998</v>
      </c>
      <c r="T1956" s="19">
        <v>20</v>
      </c>
      <c r="U1956" s="19">
        <f t="shared" si="475"/>
        <v>0</v>
      </c>
      <c r="V1956" s="22">
        <f t="shared" si="476"/>
        <v>0</v>
      </c>
      <c r="W1956" s="5">
        <f t="shared" si="479"/>
        <v>151</v>
      </c>
      <c r="X1956" s="21">
        <f t="shared" si="483"/>
        <v>7.6982119205298005</v>
      </c>
      <c r="Y1956" s="21">
        <f t="shared" si="480"/>
        <v>92.378543046357606</v>
      </c>
      <c r="Z1956" s="21">
        <f t="shared" si="481"/>
        <v>1070.0514569536422</v>
      </c>
      <c r="AA1956" s="21">
        <f t="shared" si="482"/>
        <v>-8.5430463577722549E-3</v>
      </c>
      <c r="AC1956" s="5">
        <v>92.378543046357606</v>
      </c>
      <c r="AD1956" s="5">
        <v>0</v>
      </c>
      <c r="AE1956" s="5">
        <f t="shared" si="477"/>
        <v>92.378543046357606</v>
      </c>
    </row>
    <row r="1957" spans="1:31" ht="12.75" customHeight="1" x14ac:dyDescent="0.35">
      <c r="A1957" s="17" t="s">
        <v>4314</v>
      </c>
      <c r="B1957" s="17" t="s">
        <v>2151</v>
      </c>
      <c r="C1957" s="17" t="s">
        <v>3157</v>
      </c>
      <c r="D1957" s="18">
        <v>41883</v>
      </c>
      <c r="E1957" s="17" t="s">
        <v>118</v>
      </c>
      <c r="F1957" s="19">
        <v>20</v>
      </c>
      <c r="G1957" s="17">
        <v>12</v>
      </c>
      <c r="H1957" s="17">
        <v>0</v>
      </c>
      <c r="I1957" s="20">
        <f t="shared" si="471"/>
        <v>144</v>
      </c>
      <c r="J1957" s="21">
        <v>602.15</v>
      </c>
      <c r="K1957" s="18">
        <v>44804</v>
      </c>
      <c r="L1957" s="21">
        <v>240.88</v>
      </c>
      <c r="M1957" s="21">
        <v>361.27</v>
      </c>
      <c r="N1957" s="21">
        <v>20.07</v>
      </c>
      <c r="O1957" s="21">
        <f t="shared" si="472"/>
        <v>10.035</v>
      </c>
      <c r="P1957" s="21">
        <f t="shared" si="473"/>
        <v>30.105</v>
      </c>
      <c r="Q1957" s="21">
        <f t="shared" si="474"/>
        <v>351.23499999999996</v>
      </c>
      <c r="S1957" s="21">
        <f t="shared" si="478"/>
        <v>381.34</v>
      </c>
      <c r="T1957" s="19">
        <v>20</v>
      </c>
      <c r="U1957" s="19">
        <f t="shared" si="475"/>
        <v>0</v>
      </c>
      <c r="V1957" s="22">
        <f t="shared" si="476"/>
        <v>0</v>
      </c>
      <c r="W1957" s="5">
        <f t="shared" si="479"/>
        <v>152</v>
      </c>
      <c r="X1957" s="21">
        <f t="shared" si="483"/>
        <v>2.508815789473684</v>
      </c>
      <c r="Y1957" s="21">
        <f t="shared" si="480"/>
        <v>30.105789473684208</v>
      </c>
      <c r="Z1957" s="21">
        <f t="shared" si="481"/>
        <v>351.23421052631579</v>
      </c>
      <c r="AA1957" s="21">
        <f t="shared" si="482"/>
        <v>-7.8947368416493191E-4</v>
      </c>
      <c r="AC1957" s="5">
        <v>30.105789473684208</v>
      </c>
      <c r="AD1957" s="5">
        <v>0</v>
      </c>
      <c r="AE1957" s="5">
        <f t="shared" si="477"/>
        <v>30.105789473684208</v>
      </c>
    </row>
    <row r="1958" spans="1:31" ht="12.75" customHeight="1" x14ac:dyDescent="0.35">
      <c r="A1958" s="17" t="s">
        <v>4315</v>
      </c>
      <c r="B1958" s="17" t="s">
        <v>2151</v>
      </c>
      <c r="C1958" s="17" t="s">
        <v>4309</v>
      </c>
      <c r="D1958" s="18">
        <v>41883</v>
      </c>
      <c r="E1958" s="17" t="s">
        <v>118</v>
      </c>
      <c r="F1958" s="19">
        <v>20</v>
      </c>
      <c r="G1958" s="17">
        <v>12</v>
      </c>
      <c r="H1958" s="17">
        <v>0</v>
      </c>
      <c r="I1958" s="20">
        <f t="shared" si="471"/>
        <v>144</v>
      </c>
      <c r="J1958" s="21">
        <v>307.93</v>
      </c>
      <c r="K1958" s="18">
        <v>44804</v>
      </c>
      <c r="L1958" s="21">
        <v>123.19</v>
      </c>
      <c r="M1958" s="21">
        <v>184.74</v>
      </c>
      <c r="N1958" s="21">
        <v>10.26</v>
      </c>
      <c r="O1958" s="21">
        <f t="shared" si="472"/>
        <v>5.13</v>
      </c>
      <c r="P1958" s="21">
        <f t="shared" si="473"/>
        <v>15.39</v>
      </c>
      <c r="Q1958" s="21">
        <f t="shared" si="474"/>
        <v>179.61</v>
      </c>
      <c r="S1958" s="21">
        <f t="shared" si="478"/>
        <v>195</v>
      </c>
      <c r="T1958" s="19">
        <v>20</v>
      </c>
      <c r="U1958" s="19">
        <f t="shared" si="475"/>
        <v>0</v>
      </c>
      <c r="V1958" s="22">
        <f t="shared" si="476"/>
        <v>0</v>
      </c>
      <c r="W1958" s="5">
        <f t="shared" si="479"/>
        <v>152</v>
      </c>
      <c r="X1958" s="21">
        <f t="shared" si="483"/>
        <v>1.2828947368421053</v>
      </c>
      <c r="Y1958" s="21">
        <f t="shared" si="480"/>
        <v>15.394736842105264</v>
      </c>
      <c r="Z1958" s="21">
        <f t="shared" si="481"/>
        <v>179.60526315789474</v>
      </c>
      <c r="AA1958" s="21">
        <f t="shared" si="482"/>
        <v>-4.7368421052738086E-3</v>
      </c>
      <c r="AC1958" s="5">
        <v>15.394736842105264</v>
      </c>
      <c r="AD1958" s="5">
        <v>0</v>
      </c>
      <c r="AE1958" s="5">
        <f t="shared" si="477"/>
        <v>15.394736842105264</v>
      </c>
    </row>
    <row r="1959" spans="1:31" ht="12.75" customHeight="1" x14ac:dyDescent="0.35">
      <c r="A1959" s="17" t="s">
        <v>4316</v>
      </c>
      <c r="B1959" s="17" t="s">
        <v>2151</v>
      </c>
      <c r="C1959" s="17" t="s">
        <v>3157</v>
      </c>
      <c r="D1959" s="18">
        <v>41913</v>
      </c>
      <c r="E1959" s="17" t="s">
        <v>118</v>
      </c>
      <c r="F1959" s="19">
        <v>20</v>
      </c>
      <c r="G1959" s="17">
        <v>12</v>
      </c>
      <c r="H1959" s="17">
        <v>1</v>
      </c>
      <c r="I1959" s="20">
        <f t="shared" si="471"/>
        <v>145</v>
      </c>
      <c r="J1959" s="21">
        <v>197.82</v>
      </c>
      <c r="K1959" s="18">
        <v>44804</v>
      </c>
      <c r="L1959" s="21">
        <v>78.290000000000006</v>
      </c>
      <c r="M1959" s="21">
        <v>119.53</v>
      </c>
      <c r="N1959" s="21">
        <v>6.59</v>
      </c>
      <c r="O1959" s="21">
        <f t="shared" si="472"/>
        <v>3.2949999999999999</v>
      </c>
      <c r="P1959" s="21">
        <f t="shared" si="473"/>
        <v>9.8849999999999998</v>
      </c>
      <c r="Q1959" s="21">
        <f t="shared" si="474"/>
        <v>116.235</v>
      </c>
      <c r="S1959" s="21">
        <f t="shared" si="478"/>
        <v>126.12</v>
      </c>
      <c r="T1959" s="19">
        <v>20</v>
      </c>
      <c r="U1959" s="19">
        <f t="shared" si="475"/>
        <v>0</v>
      </c>
      <c r="V1959" s="22">
        <f t="shared" si="476"/>
        <v>0</v>
      </c>
      <c r="W1959" s="5">
        <f t="shared" si="479"/>
        <v>153</v>
      </c>
      <c r="X1959" s="21">
        <f t="shared" si="483"/>
        <v>0.8243137254901961</v>
      </c>
      <c r="Y1959" s="21">
        <f t="shared" si="480"/>
        <v>9.8917647058823537</v>
      </c>
      <c r="Z1959" s="21">
        <f t="shared" si="481"/>
        <v>116.22823529411765</v>
      </c>
      <c r="AA1959" s="21">
        <f t="shared" si="482"/>
        <v>-6.7647058823467887E-3</v>
      </c>
      <c r="AC1959" s="5">
        <v>9.8917647058823537</v>
      </c>
      <c r="AD1959" s="5">
        <v>0</v>
      </c>
      <c r="AE1959" s="5">
        <f t="shared" si="477"/>
        <v>9.8917647058823537</v>
      </c>
    </row>
    <row r="1960" spans="1:31" ht="12.75" customHeight="1" x14ac:dyDescent="0.35">
      <c r="A1960" s="17" t="s">
        <v>4317</v>
      </c>
      <c r="B1960" s="17" t="s">
        <v>2151</v>
      </c>
      <c r="C1960" s="17" t="s">
        <v>4318</v>
      </c>
      <c r="D1960" s="18">
        <v>41913</v>
      </c>
      <c r="E1960" s="17" t="s">
        <v>118</v>
      </c>
      <c r="F1960" s="19">
        <v>20</v>
      </c>
      <c r="G1960" s="17">
        <v>12</v>
      </c>
      <c r="H1960" s="17">
        <v>1</v>
      </c>
      <c r="I1960" s="20">
        <f t="shared" si="471"/>
        <v>145</v>
      </c>
      <c r="J1960" s="21">
        <v>3595.3</v>
      </c>
      <c r="K1960" s="18">
        <v>44804</v>
      </c>
      <c r="L1960" s="21">
        <v>1423.17</v>
      </c>
      <c r="M1960" s="21">
        <v>2172.13</v>
      </c>
      <c r="N1960" s="21">
        <v>119.84</v>
      </c>
      <c r="O1960" s="21">
        <f t="shared" si="472"/>
        <v>59.92</v>
      </c>
      <c r="P1960" s="21">
        <f t="shared" si="473"/>
        <v>179.76</v>
      </c>
      <c r="Q1960" s="21">
        <f t="shared" si="474"/>
        <v>2112.21</v>
      </c>
      <c r="S1960" s="21">
        <f t="shared" si="478"/>
        <v>2291.9700000000003</v>
      </c>
      <c r="T1960" s="19">
        <v>20</v>
      </c>
      <c r="U1960" s="19">
        <f t="shared" si="475"/>
        <v>0</v>
      </c>
      <c r="V1960" s="22">
        <f t="shared" si="476"/>
        <v>0</v>
      </c>
      <c r="W1960" s="5">
        <f t="shared" si="479"/>
        <v>153</v>
      </c>
      <c r="X1960" s="21">
        <f t="shared" si="483"/>
        <v>14.980196078431375</v>
      </c>
      <c r="Y1960" s="21">
        <f t="shared" si="480"/>
        <v>179.76235294117649</v>
      </c>
      <c r="Z1960" s="21">
        <f t="shared" si="481"/>
        <v>2112.2076470588236</v>
      </c>
      <c r="AA1960" s="21">
        <f t="shared" si="482"/>
        <v>-2.3529411764684482E-3</v>
      </c>
      <c r="AC1960" s="5">
        <v>179.76235294117649</v>
      </c>
      <c r="AD1960" s="5">
        <v>0</v>
      </c>
      <c r="AE1960" s="5">
        <f t="shared" si="477"/>
        <v>179.76235294117649</v>
      </c>
    </row>
    <row r="1961" spans="1:31" ht="12.75" customHeight="1" x14ac:dyDescent="0.35">
      <c r="A1961" s="17" t="s">
        <v>4319</v>
      </c>
      <c r="B1961" s="17" t="s">
        <v>2151</v>
      </c>
      <c r="C1961" s="17" t="s">
        <v>3157</v>
      </c>
      <c r="D1961" s="18">
        <v>41944</v>
      </c>
      <c r="E1961" s="17" t="s">
        <v>118</v>
      </c>
      <c r="F1961" s="19">
        <v>20</v>
      </c>
      <c r="G1961" s="17">
        <v>12</v>
      </c>
      <c r="H1961" s="17">
        <v>2</v>
      </c>
      <c r="I1961" s="20">
        <f t="shared" si="471"/>
        <v>146</v>
      </c>
      <c r="J1961" s="21">
        <v>161.57</v>
      </c>
      <c r="K1961" s="18">
        <v>44804</v>
      </c>
      <c r="L1961" s="21">
        <v>63.29</v>
      </c>
      <c r="M1961" s="21">
        <v>98.28</v>
      </c>
      <c r="N1961" s="21">
        <v>5.38</v>
      </c>
      <c r="O1961" s="21">
        <f t="shared" si="472"/>
        <v>2.69</v>
      </c>
      <c r="P1961" s="21">
        <f t="shared" si="473"/>
        <v>8.07</v>
      </c>
      <c r="Q1961" s="21">
        <f t="shared" si="474"/>
        <v>95.59</v>
      </c>
      <c r="S1961" s="21">
        <f t="shared" si="478"/>
        <v>103.66</v>
      </c>
      <c r="T1961" s="19">
        <v>20</v>
      </c>
      <c r="U1961" s="19">
        <f t="shared" si="475"/>
        <v>0</v>
      </c>
      <c r="V1961" s="22">
        <f t="shared" si="476"/>
        <v>0</v>
      </c>
      <c r="W1961" s="5">
        <f t="shared" si="479"/>
        <v>154</v>
      </c>
      <c r="X1961" s="21">
        <f t="shared" si="483"/>
        <v>0.67311688311688311</v>
      </c>
      <c r="Y1961" s="21">
        <f t="shared" si="480"/>
        <v>8.0774025974025978</v>
      </c>
      <c r="Z1961" s="21">
        <f t="shared" si="481"/>
        <v>95.582597402597401</v>
      </c>
      <c r="AA1961" s="21">
        <f t="shared" si="482"/>
        <v>-7.4025974026028507E-3</v>
      </c>
      <c r="AC1961" s="5">
        <v>8.0774025974025978</v>
      </c>
      <c r="AD1961" s="5">
        <v>0</v>
      </c>
      <c r="AE1961" s="5">
        <f t="shared" si="477"/>
        <v>8.0774025974025978</v>
      </c>
    </row>
    <row r="1962" spans="1:31" ht="12.75" customHeight="1" x14ac:dyDescent="0.35">
      <c r="A1962" s="17" t="s">
        <v>4320</v>
      </c>
      <c r="B1962" s="17" t="s">
        <v>2151</v>
      </c>
      <c r="C1962" s="17" t="s">
        <v>4309</v>
      </c>
      <c r="D1962" s="18">
        <v>41944</v>
      </c>
      <c r="E1962" s="17" t="s">
        <v>118</v>
      </c>
      <c r="F1962" s="19">
        <v>20</v>
      </c>
      <c r="G1962" s="17">
        <v>12</v>
      </c>
      <c r="H1962" s="17">
        <v>2</v>
      </c>
      <c r="I1962" s="20">
        <f t="shared" si="471"/>
        <v>146</v>
      </c>
      <c r="J1962" s="21">
        <v>12053.26</v>
      </c>
      <c r="K1962" s="18">
        <v>44804</v>
      </c>
      <c r="L1962" s="21">
        <v>4720.83</v>
      </c>
      <c r="M1962" s="21">
        <v>7332.43</v>
      </c>
      <c r="N1962" s="21">
        <v>401.77</v>
      </c>
      <c r="O1962" s="21">
        <f t="shared" si="472"/>
        <v>200.88499999999999</v>
      </c>
      <c r="P1962" s="21">
        <f t="shared" si="473"/>
        <v>602.65499999999997</v>
      </c>
      <c r="Q1962" s="21">
        <f t="shared" si="474"/>
        <v>7131.5450000000001</v>
      </c>
      <c r="S1962" s="21">
        <f t="shared" si="478"/>
        <v>7734.2000000000007</v>
      </c>
      <c r="T1962" s="19">
        <v>20</v>
      </c>
      <c r="U1962" s="19">
        <f t="shared" si="475"/>
        <v>0</v>
      </c>
      <c r="V1962" s="22">
        <f t="shared" si="476"/>
        <v>0</v>
      </c>
      <c r="W1962" s="5">
        <f t="shared" si="479"/>
        <v>154</v>
      </c>
      <c r="X1962" s="21">
        <f t="shared" si="483"/>
        <v>50.222077922077929</v>
      </c>
      <c r="Y1962" s="21">
        <f t="shared" si="480"/>
        <v>602.66493506493521</v>
      </c>
      <c r="Z1962" s="21">
        <f t="shared" si="481"/>
        <v>7131.5350649350657</v>
      </c>
      <c r="AA1962" s="21">
        <f t="shared" si="482"/>
        <v>-9.9350649343250552E-3</v>
      </c>
      <c r="AC1962" s="5">
        <v>602.66493506493521</v>
      </c>
      <c r="AD1962" s="5">
        <v>0</v>
      </c>
      <c r="AE1962" s="5">
        <f t="shared" si="477"/>
        <v>602.66493506493521</v>
      </c>
    </row>
    <row r="1963" spans="1:31" ht="12.75" customHeight="1" x14ac:dyDescent="0.35">
      <c r="A1963" s="17" t="s">
        <v>4321</v>
      </c>
      <c r="B1963" s="17" t="s">
        <v>2151</v>
      </c>
      <c r="C1963" s="17" t="s">
        <v>4309</v>
      </c>
      <c r="D1963" s="18">
        <v>41944</v>
      </c>
      <c r="E1963" s="17" t="s">
        <v>118</v>
      </c>
      <c r="F1963" s="19">
        <v>20</v>
      </c>
      <c r="G1963" s="17">
        <v>12</v>
      </c>
      <c r="H1963" s="17">
        <v>2</v>
      </c>
      <c r="I1963" s="20">
        <f t="shared" si="471"/>
        <v>146</v>
      </c>
      <c r="J1963" s="21">
        <v>571.87</v>
      </c>
      <c r="K1963" s="18">
        <v>44804</v>
      </c>
      <c r="L1963" s="21">
        <v>223.96</v>
      </c>
      <c r="M1963" s="21">
        <v>347.91</v>
      </c>
      <c r="N1963" s="21">
        <v>19.059999999999999</v>
      </c>
      <c r="O1963" s="21">
        <f t="shared" si="472"/>
        <v>9.5299999999999994</v>
      </c>
      <c r="P1963" s="21">
        <f t="shared" si="473"/>
        <v>28.589999999999996</v>
      </c>
      <c r="Q1963" s="21">
        <f t="shared" si="474"/>
        <v>338.38000000000005</v>
      </c>
      <c r="S1963" s="21">
        <f t="shared" si="478"/>
        <v>366.97</v>
      </c>
      <c r="T1963" s="19">
        <v>20</v>
      </c>
      <c r="U1963" s="19">
        <f t="shared" si="475"/>
        <v>0</v>
      </c>
      <c r="V1963" s="22">
        <f t="shared" si="476"/>
        <v>0</v>
      </c>
      <c r="W1963" s="5">
        <f t="shared" si="479"/>
        <v>154</v>
      </c>
      <c r="X1963" s="21">
        <f t="shared" si="483"/>
        <v>2.3829220779220779</v>
      </c>
      <c r="Y1963" s="21">
        <f t="shared" si="480"/>
        <v>28.595064935064933</v>
      </c>
      <c r="Z1963" s="21">
        <f t="shared" si="481"/>
        <v>338.37493506493507</v>
      </c>
      <c r="AA1963" s="21">
        <f t="shared" si="482"/>
        <v>-5.0649350649791813E-3</v>
      </c>
      <c r="AC1963" s="5">
        <v>28.595064935064933</v>
      </c>
      <c r="AD1963" s="5">
        <v>0</v>
      </c>
      <c r="AE1963" s="5">
        <f t="shared" si="477"/>
        <v>28.595064935064933</v>
      </c>
    </row>
    <row r="1964" spans="1:31" ht="12.75" customHeight="1" x14ac:dyDescent="0.35">
      <c r="A1964" s="17" t="s">
        <v>4322</v>
      </c>
      <c r="B1964" s="17" t="s">
        <v>2151</v>
      </c>
      <c r="C1964" s="17" t="s">
        <v>3157</v>
      </c>
      <c r="D1964" s="18">
        <v>41974</v>
      </c>
      <c r="E1964" s="17" t="s">
        <v>118</v>
      </c>
      <c r="F1964" s="19">
        <v>20</v>
      </c>
      <c r="G1964" s="17">
        <v>12</v>
      </c>
      <c r="H1964" s="17">
        <v>3</v>
      </c>
      <c r="I1964" s="20">
        <f t="shared" si="471"/>
        <v>147</v>
      </c>
      <c r="J1964" s="21">
        <v>555.97</v>
      </c>
      <c r="K1964" s="18">
        <v>44804</v>
      </c>
      <c r="L1964" s="21">
        <v>215.45</v>
      </c>
      <c r="M1964" s="21">
        <v>340.52</v>
      </c>
      <c r="N1964" s="21">
        <v>18.53</v>
      </c>
      <c r="O1964" s="21">
        <f t="shared" si="472"/>
        <v>9.2650000000000006</v>
      </c>
      <c r="P1964" s="21">
        <f t="shared" si="473"/>
        <v>27.795000000000002</v>
      </c>
      <c r="Q1964" s="21">
        <f t="shared" si="474"/>
        <v>331.255</v>
      </c>
      <c r="S1964" s="21">
        <f t="shared" si="478"/>
        <v>359.04999999999995</v>
      </c>
      <c r="T1964" s="19">
        <v>20</v>
      </c>
      <c r="U1964" s="19">
        <f t="shared" si="475"/>
        <v>0</v>
      </c>
      <c r="V1964" s="22">
        <f t="shared" si="476"/>
        <v>0</v>
      </c>
      <c r="W1964" s="5">
        <f t="shared" si="479"/>
        <v>155</v>
      </c>
      <c r="X1964" s="21">
        <f t="shared" si="483"/>
        <v>2.3164516129032253</v>
      </c>
      <c r="Y1964" s="21">
        <f t="shared" si="480"/>
        <v>27.797419354838702</v>
      </c>
      <c r="Z1964" s="21">
        <f t="shared" si="481"/>
        <v>331.25258064516123</v>
      </c>
      <c r="AA1964" s="21">
        <f t="shared" si="482"/>
        <v>-2.4193548387643204E-3</v>
      </c>
      <c r="AC1964" s="5">
        <v>27.797419354838702</v>
      </c>
      <c r="AD1964" s="5">
        <v>0</v>
      </c>
      <c r="AE1964" s="5">
        <f t="shared" si="477"/>
        <v>27.797419354838702</v>
      </c>
    </row>
    <row r="1965" spans="1:31" ht="12.75" customHeight="1" x14ac:dyDescent="0.35">
      <c r="A1965" s="17" t="s">
        <v>4323</v>
      </c>
      <c r="B1965" s="17" t="s">
        <v>2151</v>
      </c>
      <c r="C1965" s="17" t="s">
        <v>4309</v>
      </c>
      <c r="D1965" s="18">
        <v>42005</v>
      </c>
      <c r="E1965" s="17" t="s">
        <v>118</v>
      </c>
      <c r="F1965" s="19">
        <v>20</v>
      </c>
      <c r="G1965" s="17">
        <v>12</v>
      </c>
      <c r="H1965" s="17">
        <v>4</v>
      </c>
      <c r="I1965" s="20">
        <f t="shared" si="471"/>
        <v>148</v>
      </c>
      <c r="J1965" s="21">
        <v>395.91</v>
      </c>
      <c r="K1965" s="18">
        <v>44804</v>
      </c>
      <c r="L1965" s="21">
        <v>151.80000000000001</v>
      </c>
      <c r="M1965" s="21">
        <v>244.11</v>
      </c>
      <c r="N1965" s="21">
        <v>13.2</v>
      </c>
      <c r="O1965" s="21">
        <f t="shared" si="472"/>
        <v>6.6</v>
      </c>
      <c r="P1965" s="21">
        <f t="shared" si="473"/>
        <v>19.799999999999997</v>
      </c>
      <c r="Q1965" s="21">
        <f t="shared" si="474"/>
        <v>237.51000000000002</v>
      </c>
      <c r="S1965" s="21">
        <f t="shared" si="478"/>
        <v>257.31</v>
      </c>
      <c r="T1965" s="19">
        <v>20</v>
      </c>
      <c r="U1965" s="19">
        <f t="shared" si="475"/>
        <v>0</v>
      </c>
      <c r="V1965" s="22">
        <f t="shared" si="476"/>
        <v>0</v>
      </c>
      <c r="W1965" s="5">
        <f t="shared" si="479"/>
        <v>156</v>
      </c>
      <c r="X1965" s="21">
        <f t="shared" si="483"/>
        <v>1.6494230769230769</v>
      </c>
      <c r="Y1965" s="21">
        <f t="shared" si="480"/>
        <v>19.793076923076924</v>
      </c>
      <c r="Z1965" s="21">
        <f t="shared" si="481"/>
        <v>237.51692307692309</v>
      </c>
      <c r="AA1965" s="21">
        <f t="shared" si="482"/>
        <v>6.9230769230728129E-3</v>
      </c>
      <c r="AC1965" s="5">
        <v>19.793076923076924</v>
      </c>
      <c r="AD1965" s="5">
        <v>0</v>
      </c>
      <c r="AE1965" s="5">
        <f t="shared" si="477"/>
        <v>19.793076923076924</v>
      </c>
    </row>
    <row r="1966" spans="1:31" ht="12.75" customHeight="1" x14ac:dyDescent="0.35">
      <c r="A1966" s="17" t="s">
        <v>4324</v>
      </c>
      <c r="B1966" s="17" t="s">
        <v>2151</v>
      </c>
      <c r="C1966" s="17" t="s">
        <v>4309</v>
      </c>
      <c r="D1966" s="18">
        <v>42005</v>
      </c>
      <c r="E1966" s="17" t="s">
        <v>118</v>
      </c>
      <c r="F1966" s="19">
        <v>20</v>
      </c>
      <c r="G1966" s="17">
        <v>12</v>
      </c>
      <c r="H1966" s="17">
        <v>4</v>
      </c>
      <c r="I1966" s="20">
        <f t="shared" si="471"/>
        <v>148</v>
      </c>
      <c r="J1966" s="21">
        <v>3343.24</v>
      </c>
      <c r="K1966" s="18">
        <v>44804</v>
      </c>
      <c r="L1966" s="21">
        <v>1281.56</v>
      </c>
      <c r="M1966" s="21">
        <v>2061.6799999999998</v>
      </c>
      <c r="N1966" s="21">
        <v>111.44</v>
      </c>
      <c r="O1966" s="21">
        <f t="shared" si="472"/>
        <v>55.72</v>
      </c>
      <c r="P1966" s="21">
        <f t="shared" si="473"/>
        <v>167.16</v>
      </c>
      <c r="Q1966" s="21">
        <f t="shared" si="474"/>
        <v>2005.9599999999998</v>
      </c>
      <c r="S1966" s="21">
        <f t="shared" si="478"/>
        <v>2173.12</v>
      </c>
      <c r="T1966" s="19">
        <v>20</v>
      </c>
      <c r="U1966" s="19">
        <f t="shared" si="475"/>
        <v>0</v>
      </c>
      <c r="V1966" s="22">
        <f t="shared" si="476"/>
        <v>0</v>
      </c>
      <c r="W1966" s="5">
        <f t="shared" si="479"/>
        <v>156</v>
      </c>
      <c r="X1966" s="21">
        <f t="shared" si="483"/>
        <v>13.93025641025641</v>
      </c>
      <c r="Y1966" s="21">
        <f t="shared" si="480"/>
        <v>167.16307692307691</v>
      </c>
      <c r="Z1966" s="21">
        <f t="shared" si="481"/>
        <v>2005.956923076923</v>
      </c>
      <c r="AA1966" s="21">
        <f t="shared" si="482"/>
        <v>-3.0769230768328271E-3</v>
      </c>
      <c r="AC1966" s="5">
        <v>167.16307692307691</v>
      </c>
      <c r="AD1966" s="5">
        <v>0</v>
      </c>
      <c r="AE1966" s="5">
        <f t="shared" si="477"/>
        <v>167.16307692307691</v>
      </c>
    </row>
    <row r="1967" spans="1:31" ht="12.75" customHeight="1" x14ac:dyDescent="0.35">
      <c r="A1967" s="17" t="s">
        <v>4325</v>
      </c>
      <c r="B1967" s="17" t="s">
        <v>2151</v>
      </c>
      <c r="C1967" s="17" t="s">
        <v>4326</v>
      </c>
      <c r="D1967" s="18">
        <v>42005</v>
      </c>
      <c r="E1967" s="17" t="s">
        <v>118</v>
      </c>
      <c r="F1967" s="19">
        <v>20</v>
      </c>
      <c r="G1967" s="17">
        <v>12</v>
      </c>
      <c r="H1967" s="17">
        <v>4</v>
      </c>
      <c r="I1967" s="20">
        <f t="shared" si="471"/>
        <v>148</v>
      </c>
      <c r="J1967" s="21">
        <v>319.74</v>
      </c>
      <c r="K1967" s="18">
        <v>44804</v>
      </c>
      <c r="L1967" s="21">
        <v>122.59</v>
      </c>
      <c r="M1967" s="21">
        <v>197.15</v>
      </c>
      <c r="N1967" s="21">
        <v>10.66</v>
      </c>
      <c r="O1967" s="21">
        <f t="shared" si="472"/>
        <v>5.33</v>
      </c>
      <c r="P1967" s="21">
        <f t="shared" si="473"/>
        <v>15.99</v>
      </c>
      <c r="Q1967" s="21">
        <f t="shared" si="474"/>
        <v>191.82</v>
      </c>
      <c r="S1967" s="21">
        <f t="shared" si="478"/>
        <v>207.81</v>
      </c>
      <c r="T1967" s="19">
        <v>20</v>
      </c>
      <c r="U1967" s="19">
        <f t="shared" si="475"/>
        <v>0</v>
      </c>
      <c r="V1967" s="22">
        <f t="shared" si="476"/>
        <v>0</v>
      </c>
      <c r="W1967" s="5">
        <f t="shared" si="479"/>
        <v>156</v>
      </c>
      <c r="X1967" s="21">
        <f t="shared" si="483"/>
        <v>1.3321153846153846</v>
      </c>
      <c r="Y1967" s="21">
        <f t="shared" si="480"/>
        <v>15.985384615384614</v>
      </c>
      <c r="Z1967" s="21">
        <f t="shared" si="481"/>
        <v>191.82461538461538</v>
      </c>
      <c r="AA1967" s="21">
        <f t="shared" si="482"/>
        <v>4.6153846153913491E-3</v>
      </c>
      <c r="AC1967" s="5">
        <v>15.985384615384614</v>
      </c>
      <c r="AD1967" s="5">
        <v>0</v>
      </c>
      <c r="AE1967" s="5">
        <f t="shared" si="477"/>
        <v>15.985384615384614</v>
      </c>
    </row>
    <row r="1968" spans="1:31" ht="12.75" customHeight="1" x14ac:dyDescent="0.35">
      <c r="A1968" s="17" t="s">
        <v>4327</v>
      </c>
      <c r="B1968" s="17" t="s">
        <v>2151</v>
      </c>
      <c r="C1968" s="17" t="s">
        <v>3157</v>
      </c>
      <c r="D1968" s="18">
        <v>42036</v>
      </c>
      <c r="E1968" s="17" t="s">
        <v>118</v>
      </c>
      <c r="F1968" s="19">
        <v>20</v>
      </c>
      <c r="G1968" s="17">
        <v>12</v>
      </c>
      <c r="H1968" s="17">
        <v>5</v>
      </c>
      <c r="I1968" s="20">
        <f t="shared" si="471"/>
        <v>149</v>
      </c>
      <c r="J1968" s="21">
        <v>151.99</v>
      </c>
      <c r="K1968" s="18">
        <v>44804</v>
      </c>
      <c r="L1968" s="21">
        <v>57.63</v>
      </c>
      <c r="M1968" s="21">
        <v>94.36</v>
      </c>
      <c r="N1968" s="21">
        <v>5.0599999999999996</v>
      </c>
      <c r="O1968" s="21">
        <f t="shared" si="472"/>
        <v>2.5299999999999998</v>
      </c>
      <c r="P1968" s="21">
        <f t="shared" si="473"/>
        <v>7.59</v>
      </c>
      <c r="Q1968" s="21">
        <f t="shared" si="474"/>
        <v>91.83</v>
      </c>
      <c r="S1968" s="21">
        <f t="shared" si="478"/>
        <v>99.42</v>
      </c>
      <c r="T1968" s="19">
        <v>20</v>
      </c>
      <c r="U1968" s="19">
        <f t="shared" si="475"/>
        <v>0</v>
      </c>
      <c r="V1968" s="22">
        <f t="shared" si="476"/>
        <v>0</v>
      </c>
      <c r="W1968" s="5">
        <f t="shared" si="479"/>
        <v>157</v>
      </c>
      <c r="X1968" s="21">
        <f t="shared" si="483"/>
        <v>0.63324840764331214</v>
      </c>
      <c r="Y1968" s="21">
        <f t="shared" si="480"/>
        <v>7.5989808917197461</v>
      </c>
      <c r="Z1968" s="21">
        <f t="shared" si="481"/>
        <v>91.821019108280254</v>
      </c>
      <c r="AA1968" s="21">
        <f t="shared" si="482"/>
        <v>-8.9808917197444771E-3</v>
      </c>
      <c r="AC1968" s="5">
        <v>7.5989808917197461</v>
      </c>
      <c r="AD1968" s="5">
        <v>0</v>
      </c>
      <c r="AE1968" s="5">
        <f t="shared" si="477"/>
        <v>7.5989808917197461</v>
      </c>
    </row>
    <row r="1969" spans="1:31" ht="12.75" customHeight="1" x14ac:dyDescent="0.35">
      <c r="A1969" s="17" t="s">
        <v>4328</v>
      </c>
      <c r="B1969" s="17" t="s">
        <v>2151</v>
      </c>
      <c r="C1969" s="17" t="s">
        <v>3180</v>
      </c>
      <c r="D1969" s="18">
        <v>42036</v>
      </c>
      <c r="E1969" s="17" t="s">
        <v>118</v>
      </c>
      <c r="F1969" s="19">
        <v>20</v>
      </c>
      <c r="G1969" s="17">
        <v>12</v>
      </c>
      <c r="H1969" s="17">
        <v>5</v>
      </c>
      <c r="I1969" s="20">
        <f t="shared" si="471"/>
        <v>149</v>
      </c>
      <c r="J1969" s="21">
        <v>223.82</v>
      </c>
      <c r="K1969" s="18">
        <v>44804</v>
      </c>
      <c r="L1969" s="21">
        <v>84.86</v>
      </c>
      <c r="M1969" s="21">
        <v>138.96</v>
      </c>
      <c r="N1969" s="21">
        <v>7.46</v>
      </c>
      <c r="O1969" s="21">
        <f t="shared" si="472"/>
        <v>3.73</v>
      </c>
      <c r="P1969" s="21">
        <f t="shared" si="473"/>
        <v>11.19</v>
      </c>
      <c r="Q1969" s="21">
        <f t="shared" si="474"/>
        <v>135.23000000000002</v>
      </c>
      <c r="S1969" s="21">
        <f t="shared" si="478"/>
        <v>146.42000000000002</v>
      </c>
      <c r="T1969" s="19">
        <v>20</v>
      </c>
      <c r="U1969" s="19">
        <f t="shared" si="475"/>
        <v>0</v>
      </c>
      <c r="V1969" s="22">
        <f t="shared" si="476"/>
        <v>0</v>
      </c>
      <c r="W1969" s="5">
        <f t="shared" si="479"/>
        <v>157</v>
      </c>
      <c r="X1969" s="21">
        <f t="shared" si="483"/>
        <v>0.93261146496815295</v>
      </c>
      <c r="Y1969" s="21">
        <f t="shared" si="480"/>
        <v>11.191337579617835</v>
      </c>
      <c r="Z1969" s="21">
        <f t="shared" si="481"/>
        <v>135.22866242038219</v>
      </c>
      <c r="AA1969" s="21">
        <f t="shared" si="482"/>
        <v>-1.3375796178252131E-3</v>
      </c>
      <c r="AC1969" s="5">
        <v>11.191337579617835</v>
      </c>
      <c r="AD1969" s="5">
        <v>0</v>
      </c>
      <c r="AE1969" s="5">
        <f t="shared" si="477"/>
        <v>11.191337579617835</v>
      </c>
    </row>
    <row r="1970" spans="1:31" ht="12.75" customHeight="1" x14ac:dyDescent="0.35">
      <c r="A1970" s="17" t="s">
        <v>4329</v>
      </c>
      <c r="B1970" s="17" t="s">
        <v>2151</v>
      </c>
      <c r="C1970" s="17" t="s">
        <v>4309</v>
      </c>
      <c r="D1970" s="18">
        <v>42036</v>
      </c>
      <c r="E1970" s="17" t="s">
        <v>118</v>
      </c>
      <c r="F1970" s="19">
        <v>20</v>
      </c>
      <c r="G1970" s="17">
        <v>12</v>
      </c>
      <c r="H1970" s="17">
        <v>5</v>
      </c>
      <c r="I1970" s="20">
        <f t="shared" si="471"/>
        <v>149</v>
      </c>
      <c r="J1970" s="21">
        <v>439.9</v>
      </c>
      <c r="K1970" s="18">
        <v>44804</v>
      </c>
      <c r="L1970" s="21">
        <v>166.82</v>
      </c>
      <c r="M1970" s="21">
        <v>273.08</v>
      </c>
      <c r="N1970" s="21">
        <v>14.66</v>
      </c>
      <c r="O1970" s="21">
        <f t="shared" si="472"/>
        <v>7.33</v>
      </c>
      <c r="P1970" s="21">
        <f t="shared" si="473"/>
        <v>21.990000000000002</v>
      </c>
      <c r="Q1970" s="21">
        <f t="shared" si="474"/>
        <v>265.75</v>
      </c>
      <c r="S1970" s="21">
        <f t="shared" si="478"/>
        <v>287.74</v>
      </c>
      <c r="T1970" s="19">
        <v>20</v>
      </c>
      <c r="U1970" s="19">
        <f t="shared" si="475"/>
        <v>0</v>
      </c>
      <c r="V1970" s="22">
        <f t="shared" si="476"/>
        <v>0</v>
      </c>
      <c r="W1970" s="5">
        <f t="shared" si="479"/>
        <v>157</v>
      </c>
      <c r="X1970" s="21">
        <f t="shared" si="483"/>
        <v>1.8327388535031848</v>
      </c>
      <c r="Y1970" s="21">
        <f t="shared" si="480"/>
        <v>21.992866242038218</v>
      </c>
      <c r="Z1970" s="21">
        <f t="shared" si="481"/>
        <v>265.74713375796182</v>
      </c>
      <c r="AA1970" s="21">
        <f t="shared" si="482"/>
        <v>-2.8662420381806442E-3</v>
      </c>
      <c r="AC1970" s="5">
        <v>21.992866242038218</v>
      </c>
      <c r="AD1970" s="5">
        <v>0</v>
      </c>
      <c r="AE1970" s="5">
        <f t="shared" si="477"/>
        <v>21.992866242038218</v>
      </c>
    </row>
    <row r="1971" spans="1:31" ht="12.75" customHeight="1" x14ac:dyDescent="0.35">
      <c r="A1971" s="17" t="s">
        <v>4330</v>
      </c>
      <c r="B1971" s="17" t="s">
        <v>2151</v>
      </c>
      <c r="C1971" s="17" t="s">
        <v>3157</v>
      </c>
      <c r="D1971" s="18">
        <v>42064</v>
      </c>
      <c r="E1971" s="17" t="s">
        <v>118</v>
      </c>
      <c r="F1971" s="19">
        <v>20</v>
      </c>
      <c r="G1971" s="17">
        <v>12</v>
      </c>
      <c r="H1971" s="17">
        <v>6</v>
      </c>
      <c r="I1971" s="20">
        <f t="shared" si="471"/>
        <v>150</v>
      </c>
      <c r="J1971" s="21">
        <v>165.53</v>
      </c>
      <c r="K1971" s="18">
        <v>44804</v>
      </c>
      <c r="L1971" s="21">
        <v>62.1</v>
      </c>
      <c r="M1971" s="21">
        <v>103.43</v>
      </c>
      <c r="N1971" s="21">
        <v>5.52</v>
      </c>
      <c r="O1971" s="21">
        <f t="shared" si="472"/>
        <v>2.76</v>
      </c>
      <c r="P1971" s="21">
        <f t="shared" si="473"/>
        <v>8.2799999999999994</v>
      </c>
      <c r="Q1971" s="21">
        <f t="shared" si="474"/>
        <v>100.67</v>
      </c>
      <c r="S1971" s="21">
        <f t="shared" si="478"/>
        <v>108.95</v>
      </c>
      <c r="T1971" s="19">
        <v>20</v>
      </c>
      <c r="U1971" s="19">
        <f t="shared" si="475"/>
        <v>0</v>
      </c>
      <c r="V1971" s="22">
        <f t="shared" si="476"/>
        <v>0</v>
      </c>
      <c r="W1971" s="5">
        <f t="shared" si="479"/>
        <v>158</v>
      </c>
      <c r="X1971" s="21">
        <f t="shared" si="483"/>
        <v>0.68955696202531647</v>
      </c>
      <c r="Y1971" s="21">
        <f t="shared" si="480"/>
        <v>8.274683544303798</v>
      </c>
      <c r="Z1971" s="21">
        <f t="shared" si="481"/>
        <v>100.6753164556962</v>
      </c>
      <c r="AA1971" s="21">
        <f t="shared" si="482"/>
        <v>5.3164556962030929E-3</v>
      </c>
      <c r="AC1971" s="5">
        <v>8.274683544303798</v>
      </c>
      <c r="AD1971" s="5">
        <v>0</v>
      </c>
      <c r="AE1971" s="5">
        <f t="shared" si="477"/>
        <v>8.274683544303798</v>
      </c>
    </row>
    <row r="1972" spans="1:31" ht="12.75" customHeight="1" x14ac:dyDescent="0.35">
      <c r="A1972" s="17" t="s">
        <v>4331</v>
      </c>
      <c r="B1972" s="17" t="s">
        <v>2151</v>
      </c>
      <c r="C1972" s="17" t="s">
        <v>4309</v>
      </c>
      <c r="D1972" s="18">
        <v>42064</v>
      </c>
      <c r="E1972" s="17" t="s">
        <v>118</v>
      </c>
      <c r="F1972" s="19">
        <v>20</v>
      </c>
      <c r="G1972" s="17">
        <v>12</v>
      </c>
      <c r="H1972" s="17">
        <v>6</v>
      </c>
      <c r="I1972" s="20">
        <f t="shared" si="471"/>
        <v>150</v>
      </c>
      <c r="J1972" s="21">
        <v>615.86</v>
      </c>
      <c r="K1972" s="18">
        <v>44804</v>
      </c>
      <c r="L1972" s="21">
        <v>230.92</v>
      </c>
      <c r="M1972" s="21">
        <v>384.94</v>
      </c>
      <c r="N1972" s="21">
        <v>20.52</v>
      </c>
      <c r="O1972" s="21">
        <f t="shared" si="472"/>
        <v>10.26</v>
      </c>
      <c r="P1972" s="21">
        <f t="shared" si="473"/>
        <v>30.78</v>
      </c>
      <c r="Q1972" s="21">
        <f t="shared" si="474"/>
        <v>374.68</v>
      </c>
      <c r="S1972" s="21">
        <f t="shared" si="478"/>
        <v>405.46</v>
      </c>
      <c r="T1972" s="19">
        <v>20</v>
      </c>
      <c r="U1972" s="19">
        <f t="shared" si="475"/>
        <v>0</v>
      </c>
      <c r="V1972" s="22">
        <f t="shared" si="476"/>
        <v>0</v>
      </c>
      <c r="W1972" s="5">
        <f t="shared" si="479"/>
        <v>158</v>
      </c>
      <c r="X1972" s="21">
        <f t="shared" si="483"/>
        <v>2.5662025316455694</v>
      </c>
      <c r="Y1972" s="21">
        <f t="shared" si="480"/>
        <v>30.794430379746835</v>
      </c>
      <c r="Z1972" s="21">
        <f t="shared" si="481"/>
        <v>374.66556962025317</v>
      </c>
      <c r="AA1972" s="21">
        <f t="shared" si="482"/>
        <v>-1.4430379746841027E-2</v>
      </c>
      <c r="AC1972" s="5">
        <v>30.794430379746835</v>
      </c>
      <c r="AD1972" s="5">
        <v>0</v>
      </c>
      <c r="AE1972" s="5">
        <f t="shared" si="477"/>
        <v>30.794430379746835</v>
      </c>
    </row>
    <row r="1973" spans="1:31" ht="12.75" customHeight="1" x14ac:dyDescent="0.35">
      <c r="A1973" s="17" t="s">
        <v>4332</v>
      </c>
      <c r="B1973" s="17" t="s">
        <v>2151</v>
      </c>
      <c r="C1973" s="17" t="s">
        <v>3157</v>
      </c>
      <c r="D1973" s="18">
        <v>42095</v>
      </c>
      <c r="E1973" s="17" t="s">
        <v>118</v>
      </c>
      <c r="F1973" s="19">
        <v>20</v>
      </c>
      <c r="G1973" s="17">
        <v>12</v>
      </c>
      <c r="H1973" s="17">
        <v>7</v>
      </c>
      <c r="I1973" s="20">
        <f t="shared" si="471"/>
        <v>151</v>
      </c>
      <c r="J1973" s="21">
        <v>320.64999999999998</v>
      </c>
      <c r="K1973" s="18">
        <v>44804</v>
      </c>
      <c r="L1973" s="21">
        <v>118.89</v>
      </c>
      <c r="M1973" s="21">
        <v>201.76</v>
      </c>
      <c r="N1973" s="21">
        <v>10.68</v>
      </c>
      <c r="O1973" s="21">
        <f t="shared" si="472"/>
        <v>5.34</v>
      </c>
      <c r="P1973" s="21">
        <f t="shared" si="473"/>
        <v>16.02</v>
      </c>
      <c r="Q1973" s="21">
        <f t="shared" si="474"/>
        <v>196.42</v>
      </c>
      <c r="S1973" s="21">
        <f t="shared" si="478"/>
        <v>212.44</v>
      </c>
      <c r="T1973" s="19">
        <v>20</v>
      </c>
      <c r="U1973" s="19">
        <f t="shared" si="475"/>
        <v>0</v>
      </c>
      <c r="V1973" s="22">
        <f t="shared" si="476"/>
        <v>0</v>
      </c>
      <c r="W1973" s="5">
        <f t="shared" si="479"/>
        <v>159</v>
      </c>
      <c r="X1973" s="21">
        <f t="shared" si="483"/>
        <v>1.3361006289308175</v>
      </c>
      <c r="Y1973" s="21">
        <f t="shared" si="480"/>
        <v>16.033207547169809</v>
      </c>
      <c r="Z1973" s="21">
        <f t="shared" si="481"/>
        <v>196.40679245283019</v>
      </c>
      <c r="AA1973" s="21">
        <f t="shared" si="482"/>
        <v>-1.3207547169798772E-2</v>
      </c>
      <c r="AC1973" s="5">
        <v>16.033207547169809</v>
      </c>
      <c r="AD1973" s="5">
        <v>0</v>
      </c>
      <c r="AE1973" s="5">
        <f t="shared" si="477"/>
        <v>16.033207547169809</v>
      </c>
    </row>
    <row r="1974" spans="1:31" ht="12.75" customHeight="1" x14ac:dyDescent="0.35">
      <c r="A1974" s="17" t="s">
        <v>4333</v>
      </c>
      <c r="B1974" s="17" t="s">
        <v>2151</v>
      </c>
      <c r="C1974" s="17" t="s">
        <v>4309</v>
      </c>
      <c r="D1974" s="18">
        <v>42125</v>
      </c>
      <c r="E1974" s="17" t="s">
        <v>118</v>
      </c>
      <c r="F1974" s="19">
        <v>20</v>
      </c>
      <c r="G1974" s="17">
        <v>12</v>
      </c>
      <c r="H1974" s="17">
        <v>8</v>
      </c>
      <c r="I1974" s="20">
        <f t="shared" si="471"/>
        <v>152</v>
      </c>
      <c r="J1974" s="21">
        <v>439.9</v>
      </c>
      <c r="K1974" s="18">
        <v>44804</v>
      </c>
      <c r="L1974" s="21">
        <v>161.32</v>
      </c>
      <c r="M1974" s="21">
        <v>278.58</v>
      </c>
      <c r="N1974" s="21">
        <v>14.66</v>
      </c>
      <c r="O1974" s="21">
        <f t="shared" si="472"/>
        <v>7.33</v>
      </c>
      <c r="P1974" s="21">
        <f t="shared" si="473"/>
        <v>21.990000000000002</v>
      </c>
      <c r="Q1974" s="21">
        <f t="shared" si="474"/>
        <v>271.25</v>
      </c>
      <c r="S1974" s="21">
        <f t="shared" si="478"/>
        <v>293.24</v>
      </c>
      <c r="T1974" s="19">
        <v>20</v>
      </c>
      <c r="U1974" s="19">
        <f t="shared" si="475"/>
        <v>0</v>
      </c>
      <c r="V1974" s="22">
        <f t="shared" si="476"/>
        <v>0</v>
      </c>
      <c r="W1974" s="5">
        <f t="shared" si="479"/>
        <v>160</v>
      </c>
      <c r="X1974" s="21">
        <f t="shared" si="483"/>
        <v>1.8327500000000001</v>
      </c>
      <c r="Y1974" s="21">
        <f t="shared" si="480"/>
        <v>21.993000000000002</v>
      </c>
      <c r="Z1974" s="21">
        <f t="shared" si="481"/>
        <v>271.24700000000001</v>
      </c>
      <c r="AA1974" s="21">
        <f t="shared" si="482"/>
        <v>-2.9999999999859028E-3</v>
      </c>
      <c r="AC1974" s="5">
        <v>21.993000000000002</v>
      </c>
      <c r="AD1974" s="5">
        <v>0</v>
      </c>
      <c r="AE1974" s="5">
        <f t="shared" si="477"/>
        <v>21.993000000000002</v>
      </c>
    </row>
    <row r="1975" spans="1:31" ht="12.75" customHeight="1" x14ac:dyDescent="0.35">
      <c r="A1975" s="17" t="s">
        <v>4334</v>
      </c>
      <c r="B1975" s="17" t="s">
        <v>2151</v>
      </c>
      <c r="C1975" s="17" t="s">
        <v>4309</v>
      </c>
      <c r="D1975" s="18">
        <v>42125</v>
      </c>
      <c r="E1975" s="17" t="s">
        <v>118</v>
      </c>
      <c r="F1975" s="19">
        <v>20</v>
      </c>
      <c r="G1975" s="17">
        <v>12</v>
      </c>
      <c r="H1975" s="17">
        <v>8</v>
      </c>
      <c r="I1975" s="20">
        <f t="shared" si="471"/>
        <v>152</v>
      </c>
      <c r="J1975" s="21">
        <v>1407.68</v>
      </c>
      <c r="K1975" s="18">
        <v>44804</v>
      </c>
      <c r="L1975" s="21">
        <v>516.12</v>
      </c>
      <c r="M1975" s="21">
        <v>891.56</v>
      </c>
      <c r="N1975" s="21">
        <v>46.92</v>
      </c>
      <c r="O1975" s="21">
        <f t="shared" si="472"/>
        <v>23.46</v>
      </c>
      <c r="P1975" s="21">
        <f t="shared" si="473"/>
        <v>70.38</v>
      </c>
      <c r="Q1975" s="21">
        <f t="shared" si="474"/>
        <v>868.09999999999991</v>
      </c>
      <c r="S1975" s="21">
        <f t="shared" si="478"/>
        <v>938.4799999999999</v>
      </c>
      <c r="T1975" s="19">
        <v>20</v>
      </c>
      <c r="U1975" s="19">
        <f t="shared" si="475"/>
        <v>0</v>
      </c>
      <c r="V1975" s="22">
        <f t="shared" si="476"/>
        <v>0</v>
      </c>
      <c r="W1975" s="5">
        <f t="shared" si="479"/>
        <v>160</v>
      </c>
      <c r="X1975" s="21">
        <f t="shared" si="483"/>
        <v>5.865499999999999</v>
      </c>
      <c r="Y1975" s="21">
        <f t="shared" si="480"/>
        <v>70.385999999999996</v>
      </c>
      <c r="Z1975" s="21">
        <f t="shared" si="481"/>
        <v>868.09399999999994</v>
      </c>
      <c r="AA1975" s="21">
        <f t="shared" si="482"/>
        <v>-5.9999999999718057E-3</v>
      </c>
      <c r="AC1975" s="5">
        <v>70.385999999999996</v>
      </c>
      <c r="AD1975" s="5">
        <v>0</v>
      </c>
      <c r="AE1975" s="5">
        <f t="shared" si="477"/>
        <v>70.385999999999996</v>
      </c>
    </row>
    <row r="1976" spans="1:31" ht="12.75" customHeight="1" x14ac:dyDescent="0.35">
      <c r="A1976" s="17" t="s">
        <v>4335</v>
      </c>
      <c r="B1976" s="17" t="s">
        <v>2151</v>
      </c>
      <c r="C1976" s="17" t="s">
        <v>3157</v>
      </c>
      <c r="D1976" s="18">
        <v>42125</v>
      </c>
      <c r="E1976" s="17" t="s">
        <v>118</v>
      </c>
      <c r="F1976" s="19">
        <v>20</v>
      </c>
      <c r="G1976" s="17">
        <v>12</v>
      </c>
      <c r="H1976" s="17">
        <v>8</v>
      </c>
      <c r="I1976" s="20">
        <f t="shared" si="471"/>
        <v>152</v>
      </c>
      <c r="J1976" s="21">
        <v>353.96</v>
      </c>
      <c r="K1976" s="18">
        <v>44804</v>
      </c>
      <c r="L1976" s="21">
        <v>129.80000000000001</v>
      </c>
      <c r="M1976" s="21">
        <v>224.16</v>
      </c>
      <c r="N1976" s="21">
        <v>11.8</v>
      </c>
      <c r="O1976" s="21">
        <f t="shared" si="472"/>
        <v>5.9</v>
      </c>
      <c r="P1976" s="21">
        <f t="shared" si="473"/>
        <v>17.700000000000003</v>
      </c>
      <c r="Q1976" s="21">
        <f t="shared" si="474"/>
        <v>218.26</v>
      </c>
      <c r="S1976" s="21">
        <f t="shared" si="478"/>
        <v>235.96</v>
      </c>
      <c r="T1976" s="19">
        <v>20</v>
      </c>
      <c r="U1976" s="19">
        <f t="shared" si="475"/>
        <v>0</v>
      </c>
      <c r="V1976" s="22">
        <f t="shared" si="476"/>
        <v>0</v>
      </c>
      <c r="W1976" s="5">
        <f t="shared" si="479"/>
        <v>160</v>
      </c>
      <c r="X1976" s="21">
        <f t="shared" si="483"/>
        <v>1.47475</v>
      </c>
      <c r="Y1976" s="21">
        <f t="shared" si="480"/>
        <v>17.696999999999999</v>
      </c>
      <c r="Z1976" s="21">
        <f t="shared" si="481"/>
        <v>218.26300000000001</v>
      </c>
      <c r="AA1976" s="21">
        <f t="shared" si="482"/>
        <v>3.0000000000143245E-3</v>
      </c>
      <c r="AC1976" s="5">
        <v>17.696999999999999</v>
      </c>
      <c r="AD1976" s="5">
        <v>0</v>
      </c>
      <c r="AE1976" s="5">
        <f t="shared" si="477"/>
        <v>17.696999999999999</v>
      </c>
    </row>
    <row r="1977" spans="1:31" ht="12.75" customHeight="1" x14ac:dyDescent="0.35">
      <c r="A1977" s="17" t="s">
        <v>4336</v>
      </c>
      <c r="B1977" s="17" t="s">
        <v>2151</v>
      </c>
      <c r="C1977" s="17" t="s">
        <v>4309</v>
      </c>
      <c r="D1977" s="18">
        <v>42156</v>
      </c>
      <c r="E1977" s="17" t="s">
        <v>118</v>
      </c>
      <c r="F1977" s="19">
        <v>20</v>
      </c>
      <c r="G1977" s="17">
        <v>12</v>
      </c>
      <c r="H1977" s="17">
        <v>9</v>
      </c>
      <c r="I1977" s="20">
        <f t="shared" si="471"/>
        <v>153</v>
      </c>
      <c r="J1977" s="21">
        <v>1495.66</v>
      </c>
      <c r="K1977" s="18">
        <v>44804</v>
      </c>
      <c r="L1977" s="21">
        <v>542.15</v>
      </c>
      <c r="M1977" s="21">
        <v>953.51</v>
      </c>
      <c r="N1977" s="21">
        <v>49.85</v>
      </c>
      <c r="O1977" s="21">
        <f t="shared" si="472"/>
        <v>24.925000000000001</v>
      </c>
      <c r="P1977" s="21">
        <f t="shared" si="473"/>
        <v>74.775000000000006</v>
      </c>
      <c r="Q1977" s="21">
        <f t="shared" si="474"/>
        <v>928.58500000000004</v>
      </c>
      <c r="S1977" s="21">
        <f t="shared" si="478"/>
        <v>1003.36</v>
      </c>
      <c r="T1977" s="19">
        <v>20</v>
      </c>
      <c r="U1977" s="19">
        <f t="shared" si="475"/>
        <v>0</v>
      </c>
      <c r="V1977" s="22">
        <f t="shared" si="476"/>
        <v>0</v>
      </c>
      <c r="W1977" s="5">
        <f t="shared" si="479"/>
        <v>161</v>
      </c>
      <c r="X1977" s="21">
        <f t="shared" si="483"/>
        <v>6.232049689440994</v>
      </c>
      <c r="Y1977" s="21">
        <f t="shared" si="480"/>
        <v>74.784596273291925</v>
      </c>
      <c r="Z1977" s="21">
        <f t="shared" si="481"/>
        <v>928.57540372670815</v>
      </c>
      <c r="AA1977" s="21">
        <f t="shared" si="482"/>
        <v>-9.5962732918906113E-3</v>
      </c>
      <c r="AC1977" s="5">
        <v>74.784596273291925</v>
      </c>
      <c r="AD1977" s="5">
        <v>0</v>
      </c>
      <c r="AE1977" s="5">
        <f t="shared" si="477"/>
        <v>74.784596273291925</v>
      </c>
    </row>
    <row r="1978" spans="1:31" ht="12.75" customHeight="1" x14ac:dyDescent="0.35">
      <c r="A1978" s="17" t="s">
        <v>4337</v>
      </c>
      <c r="B1978" s="17" t="s">
        <v>2151</v>
      </c>
      <c r="C1978" s="17" t="s">
        <v>3157</v>
      </c>
      <c r="D1978" s="18">
        <v>42156</v>
      </c>
      <c r="E1978" s="17" t="s">
        <v>118</v>
      </c>
      <c r="F1978" s="19">
        <v>20</v>
      </c>
      <c r="G1978" s="17">
        <v>12</v>
      </c>
      <c r="H1978" s="17">
        <v>9</v>
      </c>
      <c r="I1978" s="20">
        <f t="shared" si="471"/>
        <v>153</v>
      </c>
      <c r="J1978" s="21">
        <v>138.84</v>
      </c>
      <c r="K1978" s="18">
        <v>44804</v>
      </c>
      <c r="L1978" s="21">
        <v>50.31</v>
      </c>
      <c r="M1978" s="21">
        <v>88.53</v>
      </c>
      <c r="N1978" s="21">
        <v>4.62</v>
      </c>
      <c r="O1978" s="21">
        <f t="shared" si="472"/>
        <v>2.31</v>
      </c>
      <c r="P1978" s="21">
        <f t="shared" si="473"/>
        <v>6.93</v>
      </c>
      <c r="Q1978" s="21">
        <f t="shared" si="474"/>
        <v>86.22</v>
      </c>
      <c r="S1978" s="21">
        <f t="shared" si="478"/>
        <v>93.15</v>
      </c>
      <c r="T1978" s="19">
        <v>20</v>
      </c>
      <c r="U1978" s="19">
        <f t="shared" si="475"/>
        <v>0</v>
      </c>
      <c r="V1978" s="22">
        <f t="shared" si="476"/>
        <v>0</v>
      </c>
      <c r="W1978" s="5">
        <f t="shared" si="479"/>
        <v>161</v>
      </c>
      <c r="X1978" s="21">
        <f t="shared" si="483"/>
        <v>0.57857142857142863</v>
      </c>
      <c r="Y1978" s="21">
        <f t="shared" si="480"/>
        <v>6.9428571428571431</v>
      </c>
      <c r="Z1978" s="21">
        <f t="shared" si="481"/>
        <v>86.207142857142856</v>
      </c>
      <c r="AA1978" s="21">
        <f t="shared" si="482"/>
        <v>-1.2857142857143344E-2</v>
      </c>
      <c r="AC1978" s="5">
        <v>6.9428571428571431</v>
      </c>
      <c r="AD1978" s="5">
        <v>0</v>
      </c>
      <c r="AE1978" s="5">
        <f t="shared" si="477"/>
        <v>6.9428571428571431</v>
      </c>
    </row>
    <row r="1979" spans="1:31" ht="12.75" customHeight="1" x14ac:dyDescent="0.35">
      <c r="A1979" s="17" t="s">
        <v>4338</v>
      </c>
      <c r="B1979" s="17" t="s">
        <v>2151</v>
      </c>
      <c r="C1979" s="17" t="s">
        <v>4309</v>
      </c>
      <c r="D1979" s="18">
        <v>42186</v>
      </c>
      <c r="E1979" s="17" t="s">
        <v>118</v>
      </c>
      <c r="F1979" s="19">
        <v>20</v>
      </c>
      <c r="G1979" s="17">
        <v>12</v>
      </c>
      <c r="H1979" s="17">
        <v>10</v>
      </c>
      <c r="I1979" s="20">
        <f t="shared" si="471"/>
        <v>154</v>
      </c>
      <c r="J1979" s="21">
        <v>1539.65</v>
      </c>
      <c r="K1979" s="18">
        <v>44804</v>
      </c>
      <c r="L1979" s="21">
        <v>551.69000000000005</v>
      </c>
      <c r="M1979" s="21">
        <v>987.96</v>
      </c>
      <c r="N1979" s="21">
        <v>51.32</v>
      </c>
      <c r="O1979" s="21">
        <f t="shared" si="472"/>
        <v>25.66</v>
      </c>
      <c r="P1979" s="21">
        <f t="shared" si="473"/>
        <v>76.98</v>
      </c>
      <c r="Q1979" s="21">
        <f t="shared" si="474"/>
        <v>962.30000000000007</v>
      </c>
      <c r="S1979" s="21">
        <f t="shared" si="478"/>
        <v>1039.28</v>
      </c>
      <c r="T1979" s="19">
        <v>20</v>
      </c>
      <c r="U1979" s="19">
        <f t="shared" si="475"/>
        <v>0</v>
      </c>
      <c r="V1979" s="22">
        <f t="shared" si="476"/>
        <v>0</v>
      </c>
      <c r="W1979" s="5">
        <f t="shared" si="479"/>
        <v>162</v>
      </c>
      <c r="X1979" s="21">
        <f t="shared" si="483"/>
        <v>6.415308641975308</v>
      </c>
      <c r="Y1979" s="21">
        <f t="shared" si="480"/>
        <v>76.983703703703696</v>
      </c>
      <c r="Z1979" s="21">
        <f t="shared" si="481"/>
        <v>962.2962962962963</v>
      </c>
      <c r="AA1979" s="21">
        <f t="shared" si="482"/>
        <v>-3.7037037037634946E-3</v>
      </c>
      <c r="AC1979" s="5">
        <v>76.983703703703696</v>
      </c>
      <c r="AD1979" s="5">
        <v>0</v>
      </c>
      <c r="AE1979" s="5">
        <f t="shared" si="477"/>
        <v>76.983703703703696</v>
      </c>
    </row>
    <row r="1980" spans="1:31" ht="12.75" customHeight="1" x14ac:dyDescent="0.35">
      <c r="A1980" s="17" t="s">
        <v>4339</v>
      </c>
      <c r="B1980" s="17" t="s">
        <v>2151</v>
      </c>
      <c r="C1980" s="17" t="s">
        <v>4326</v>
      </c>
      <c r="D1980" s="18">
        <v>42186</v>
      </c>
      <c r="E1980" s="17" t="s">
        <v>118</v>
      </c>
      <c r="F1980" s="19">
        <v>20</v>
      </c>
      <c r="G1980" s="17">
        <v>12</v>
      </c>
      <c r="H1980" s="17">
        <v>10</v>
      </c>
      <c r="I1980" s="20">
        <f t="shared" si="471"/>
        <v>154</v>
      </c>
      <c r="J1980" s="21">
        <v>2684.65</v>
      </c>
      <c r="K1980" s="18">
        <v>44804</v>
      </c>
      <c r="L1980" s="21">
        <v>961.98</v>
      </c>
      <c r="M1980" s="21">
        <v>1722.67</v>
      </c>
      <c r="N1980" s="21">
        <v>89.48</v>
      </c>
      <c r="O1980" s="21">
        <f t="shared" si="472"/>
        <v>44.74</v>
      </c>
      <c r="P1980" s="21">
        <f t="shared" si="473"/>
        <v>134.22</v>
      </c>
      <c r="Q1980" s="21">
        <f t="shared" si="474"/>
        <v>1677.93</v>
      </c>
      <c r="S1980" s="21">
        <f t="shared" si="478"/>
        <v>1812.15</v>
      </c>
      <c r="T1980" s="19">
        <v>20</v>
      </c>
      <c r="U1980" s="19">
        <f t="shared" si="475"/>
        <v>0</v>
      </c>
      <c r="V1980" s="22">
        <f t="shared" si="476"/>
        <v>0</v>
      </c>
      <c r="W1980" s="5">
        <f t="shared" si="479"/>
        <v>162</v>
      </c>
      <c r="X1980" s="21">
        <f t="shared" si="483"/>
        <v>11.186111111111112</v>
      </c>
      <c r="Y1980" s="21">
        <f t="shared" si="480"/>
        <v>134.23333333333335</v>
      </c>
      <c r="Z1980" s="21">
        <f t="shared" si="481"/>
        <v>1677.9166666666667</v>
      </c>
      <c r="AA1980" s="21">
        <f t="shared" si="482"/>
        <v>-1.3333333333321207E-2</v>
      </c>
      <c r="AC1980" s="5">
        <v>134.23333333333335</v>
      </c>
      <c r="AD1980" s="5">
        <v>0</v>
      </c>
      <c r="AE1980" s="5">
        <f t="shared" si="477"/>
        <v>134.23333333333335</v>
      </c>
    </row>
    <row r="1981" spans="1:31" ht="12.75" customHeight="1" x14ac:dyDescent="0.35">
      <c r="A1981" s="17" t="s">
        <v>4340</v>
      </c>
      <c r="B1981" s="17" t="s">
        <v>2151</v>
      </c>
      <c r="C1981" s="17" t="s">
        <v>4309</v>
      </c>
      <c r="D1981" s="18">
        <v>42217</v>
      </c>
      <c r="E1981" s="17" t="s">
        <v>118</v>
      </c>
      <c r="F1981" s="19">
        <v>20</v>
      </c>
      <c r="G1981" s="17">
        <v>12</v>
      </c>
      <c r="H1981" s="17">
        <v>11</v>
      </c>
      <c r="I1981" s="20">
        <f t="shared" si="471"/>
        <v>155</v>
      </c>
      <c r="J1981" s="21">
        <v>3695.2</v>
      </c>
      <c r="K1981" s="18">
        <v>44804</v>
      </c>
      <c r="L1981" s="21">
        <v>1308.71</v>
      </c>
      <c r="M1981" s="21">
        <v>2386.4899999999998</v>
      </c>
      <c r="N1981" s="21">
        <v>123.17</v>
      </c>
      <c r="O1981" s="21">
        <f t="shared" si="472"/>
        <v>61.585000000000001</v>
      </c>
      <c r="P1981" s="21">
        <f t="shared" si="473"/>
        <v>184.755</v>
      </c>
      <c r="Q1981" s="21">
        <f t="shared" si="474"/>
        <v>2324.9049999999997</v>
      </c>
      <c r="S1981" s="21">
        <f t="shared" si="478"/>
        <v>2509.66</v>
      </c>
      <c r="T1981" s="19">
        <v>20</v>
      </c>
      <c r="U1981" s="19">
        <f t="shared" si="475"/>
        <v>0</v>
      </c>
      <c r="V1981" s="22">
        <f t="shared" si="476"/>
        <v>0</v>
      </c>
      <c r="W1981" s="5">
        <f t="shared" si="479"/>
        <v>163</v>
      </c>
      <c r="X1981" s="21">
        <f t="shared" si="483"/>
        <v>15.396687116564417</v>
      </c>
      <c r="Y1981" s="21">
        <f t="shared" si="480"/>
        <v>184.76024539877301</v>
      </c>
      <c r="Z1981" s="21">
        <f t="shared" si="481"/>
        <v>2324.899754601227</v>
      </c>
      <c r="AA1981" s="21">
        <f t="shared" si="482"/>
        <v>-5.2453987727858475E-3</v>
      </c>
      <c r="AC1981" s="5">
        <v>184.76024539877301</v>
      </c>
      <c r="AD1981" s="5">
        <v>0</v>
      </c>
      <c r="AE1981" s="5">
        <f t="shared" si="477"/>
        <v>184.76024539877301</v>
      </c>
    </row>
    <row r="1982" spans="1:31" ht="12.75" customHeight="1" x14ac:dyDescent="0.35">
      <c r="A1982" s="17" t="s">
        <v>4341</v>
      </c>
      <c r="B1982" s="17" t="s">
        <v>2151</v>
      </c>
      <c r="C1982" s="17" t="s">
        <v>3157</v>
      </c>
      <c r="D1982" s="18">
        <v>42217</v>
      </c>
      <c r="E1982" s="17" t="s">
        <v>118</v>
      </c>
      <c r="F1982" s="19">
        <v>20</v>
      </c>
      <c r="G1982" s="17">
        <v>12</v>
      </c>
      <c r="H1982" s="17">
        <v>11</v>
      </c>
      <c r="I1982" s="20">
        <f t="shared" si="471"/>
        <v>155</v>
      </c>
      <c r="J1982" s="21">
        <v>349.61</v>
      </c>
      <c r="K1982" s="18">
        <v>44804</v>
      </c>
      <c r="L1982" s="21">
        <v>123.81</v>
      </c>
      <c r="M1982" s="21">
        <v>225.8</v>
      </c>
      <c r="N1982" s="21">
        <v>11.65</v>
      </c>
      <c r="O1982" s="21">
        <f t="shared" si="472"/>
        <v>5.8250000000000002</v>
      </c>
      <c r="P1982" s="21">
        <f t="shared" si="473"/>
        <v>17.475000000000001</v>
      </c>
      <c r="Q1982" s="21">
        <f t="shared" si="474"/>
        <v>219.97500000000002</v>
      </c>
      <c r="S1982" s="21">
        <f t="shared" si="478"/>
        <v>237.45000000000002</v>
      </c>
      <c r="T1982" s="19">
        <v>20</v>
      </c>
      <c r="U1982" s="19">
        <f t="shared" si="475"/>
        <v>0</v>
      </c>
      <c r="V1982" s="22">
        <f t="shared" si="476"/>
        <v>0</v>
      </c>
      <c r="W1982" s="5">
        <f t="shared" si="479"/>
        <v>163</v>
      </c>
      <c r="X1982" s="21">
        <f t="shared" si="483"/>
        <v>1.4567484662576689</v>
      </c>
      <c r="Y1982" s="21">
        <f t="shared" si="480"/>
        <v>17.480981595092025</v>
      </c>
      <c r="Z1982" s="21">
        <f t="shared" si="481"/>
        <v>219.96901840490798</v>
      </c>
      <c r="AA1982" s="21">
        <f t="shared" si="482"/>
        <v>-5.9815950920381056E-3</v>
      </c>
      <c r="AC1982" s="5">
        <v>17.480981595092025</v>
      </c>
      <c r="AD1982" s="5">
        <v>0</v>
      </c>
      <c r="AE1982" s="5">
        <f t="shared" si="477"/>
        <v>17.480981595092025</v>
      </c>
    </row>
    <row r="1983" spans="1:31" ht="12.75" customHeight="1" x14ac:dyDescent="0.35">
      <c r="A1983" s="17" t="s">
        <v>4342</v>
      </c>
      <c r="B1983" s="17" t="s">
        <v>2151</v>
      </c>
      <c r="C1983" s="17" t="s">
        <v>4309</v>
      </c>
      <c r="D1983" s="18">
        <v>42248</v>
      </c>
      <c r="E1983" s="17" t="s">
        <v>118</v>
      </c>
      <c r="F1983" s="19">
        <v>20</v>
      </c>
      <c r="G1983" s="17">
        <v>13</v>
      </c>
      <c r="H1983" s="17">
        <v>0</v>
      </c>
      <c r="I1983" s="20">
        <f t="shared" si="471"/>
        <v>156</v>
      </c>
      <c r="J1983" s="21">
        <v>646.66</v>
      </c>
      <c r="K1983" s="18">
        <v>44804</v>
      </c>
      <c r="L1983" s="21">
        <v>226.31</v>
      </c>
      <c r="M1983" s="21">
        <v>420.35</v>
      </c>
      <c r="N1983" s="21">
        <v>21.55</v>
      </c>
      <c r="O1983" s="21">
        <f t="shared" si="472"/>
        <v>10.775</v>
      </c>
      <c r="P1983" s="21">
        <f t="shared" si="473"/>
        <v>32.325000000000003</v>
      </c>
      <c r="Q1983" s="21">
        <f t="shared" si="474"/>
        <v>409.57500000000005</v>
      </c>
      <c r="S1983" s="21">
        <f t="shared" si="478"/>
        <v>441.90000000000003</v>
      </c>
      <c r="T1983" s="19">
        <v>20</v>
      </c>
      <c r="U1983" s="19">
        <f t="shared" si="475"/>
        <v>0</v>
      </c>
      <c r="V1983" s="22">
        <f t="shared" si="476"/>
        <v>0</v>
      </c>
      <c r="W1983" s="5">
        <f t="shared" si="479"/>
        <v>164</v>
      </c>
      <c r="X1983" s="21">
        <f t="shared" si="483"/>
        <v>2.6945121951219515</v>
      </c>
      <c r="Y1983" s="21">
        <f t="shared" si="480"/>
        <v>32.334146341463416</v>
      </c>
      <c r="Z1983" s="21">
        <f t="shared" si="481"/>
        <v>409.56585365853664</v>
      </c>
      <c r="AA1983" s="21">
        <f t="shared" si="482"/>
        <v>-9.1463414634063156E-3</v>
      </c>
      <c r="AC1983" s="5">
        <v>32.334146341463416</v>
      </c>
      <c r="AD1983" s="5">
        <v>0</v>
      </c>
      <c r="AE1983" s="5">
        <f t="shared" si="477"/>
        <v>32.334146341463416</v>
      </c>
    </row>
    <row r="1984" spans="1:31" ht="12.75" customHeight="1" x14ac:dyDescent="0.35">
      <c r="A1984" s="17" t="s">
        <v>4343</v>
      </c>
      <c r="B1984" s="17" t="s">
        <v>2151</v>
      </c>
      <c r="C1984" s="17" t="s">
        <v>3157</v>
      </c>
      <c r="D1984" s="18">
        <v>42248</v>
      </c>
      <c r="E1984" s="17" t="s">
        <v>118</v>
      </c>
      <c r="F1984" s="19">
        <v>20</v>
      </c>
      <c r="G1984" s="17">
        <v>13</v>
      </c>
      <c r="H1984" s="17">
        <v>0</v>
      </c>
      <c r="I1984" s="20">
        <f t="shared" si="471"/>
        <v>156</v>
      </c>
      <c r="J1984" s="21">
        <v>138.85</v>
      </c>
      <c r="K1984" s="18">
        <v>44804</v>
      </c>
      <c r="L1984" s="21">
        <v>48.58</v>
      </c>
      <c r="M1984" s="21">
        <v>90.27</v>
      </c>
      <c r="N1984" s="21">
        <v>4.62</v>
      </c>
      <c r="O1984" s="21">
        <f t="shared" si="472"/>
        <v>2.31</v>
      </c>
      <c r="P1984" s="21">
        <f t="shared" si="473"/>
        <v>6.93</v>
      </c>
      <c r="Q1984" s="21">
        <f t="shared" si="474"/>
        <v>87.96</v>
      </c>
      <c r="S1984" s="21">
        <f t="shared" si="478"/>
        <v>94.89</v>
      </c>
      <c r="T1984" s="19">
        <v>20</v>
      </c>
      <c r="U1984" s="19">
        <f t="shared" si="475"/>
        <v>0</v>
      </c>
      <c r="V1984" s="22">
        <f t="shared" si="476"/>
        <v>0</v>
      </c>
      <c r="W1984" s="5">
        <f t="shared" si="479"/>
        <v>164</v>
      </c>
      <c r="X1984" s="21">
        <f t="shared" si="483"/>
        <v>0.57859756097560977</v>
      </c>
      <c r="Y1984" s="21">
        <f t="shared" si="480"/>
        <v>6.9431707317073172</v>
      </c>
      <c r="Z1984" s="21">
        <f t="shared" si="481"/>
        <v>87.946829268292689</v>
      </c>
      <c r="AA1984" s="21">
        <f t="shared" si="482"/>
        <v>-1.3170731707305094E-2</v>
      </c>
      <c r="AC1984" s="5">
        <v>6.9431707317073172</v>
      </c>
      <c r="AD1984" s="5">
        <v>0</v>
      </c>
      <c r="AE1984" s="5">
        <f t="shared" si="477"/>
        <v>6.9431707317073172</v>
      </c>
    </row>
    <row r="1985" spans="1:31" ht="12.75" customHeight="1" x14ac:dyDescent="0.35">
      <c r="A1985" s="17" t="s">
        <v>4344</v>
      </c>
      <c r="B1985" s="17" t="s">
        <v>2151</v>
      </c>
      <c r="C1985" s="17" t="s">
        <v>4309</v>
      </c>
      <c r="D1985" s="18">
        <v>42278</v>
      </c>
      <c r="E1985" s="17" t="s">
        <v>118</v>
      </c>
      <c r="F1985" s="19">
        <v>20</v>
      </c>
      <c r="G1985" s="17">
        <v>13</v>
      </c>
      <c r="H1985" s="17">
        <v>1</v>
      </c>
      <c r="I1985" s="20">
        <f t="shared" si="471"/>
        <v>157</v>
      </c>
      <c r="J1985" s="21">
        <v>831.42</v>
      </c>
      <c r="K1985" s="18">
        <v>44804</v>
      </c>
      <c r="L1985" s="21">
        <v>287.52</v>
      </c>
      <c r="M1985" s="21">
        <v>543.9</v>
      </c>
      <c r="N1985" s="21">
        <v>27.71</v>
      </c>
      <c r="O1985" s="21">
        <f t="shared" si="472"/>
        <v>13.855</v>
      </c>
      <c r="P1985" s="21">
        <f t="shared" si="473"/>
        <v>41.564999999999998</v>
      </c>
      <c r="Q1985" s="21">
        <f t="shared" si="474"/>
        <v>530.04499999999996</v>
      </c>
      <c r="S1985" s="21">
        <f t="shared" si="478"/>
        <v>571.61</v>
      </c>
      <c r="T1985" s="19">
        <v>20</v>
      </c>
      <c r="U1985" s="19">
        <f t="shared" si="475"/>
        <v>0</v>
      </c>
      <c r="V1985" s="22">
        <f t="shared" si="476"/>
        <v>0</v>
      </c>
      <c r="W1985" s="5">
        <f t="shared" si="479"/>
        <v>165</v>
      </c>
      <c r="X1985" s="21">
        <f t="shared" si="483"/>
        <v>3.4643030303030304</v>
      </c>
      <c r="Y1985" s="21">
        <f t="shared" si="480"/>
        <v>41.571636363636365</v>
      </c>
      <c r="Z1985" s="21">
        <f t="shared" si="481"/>
        <v>530.03836363636367</v>
      </c>
      <c r="AA1985" s="21">
        <f t="shared" si="482"/>
        <v>-6.6363636362893885E-3</v>
      </c>
      <c r="AC1985" s="5">
        <v>41.571636363636365</v>
      </c>
      <c r="AD1985" s="5">
        <v>0</v>
      </c>
      <c r="AE1985" s="5">
        <f t="shared" si="477"/>
        <v>41.571636363636365</v>
      </c>
    </row>
    <row r="1986" spans="1:31" ht="12.75" customHeight="1" x14ac:dyDescent="0.35">
      <c r="A1986" s="17" t="s">
        <v>4345</v>
      </c>
      <c r="B1986" s="17" t="s">
        <v>2151</v>
      </c>
      <c r="C1986" s="17" t="s">
        <v>3157</v>
      </c>
      <c r="D1986" s="18">
        <v>42278</v>
      </c>
      <c r="E1986" s="17" t="s">
        <v>118</v>
      </c>
      <c r="F1986" s="19">
        <v>20</v>
      </c>
      <c r="G1986" s="17">
        <v>13</v>
      </c>
      <c r="H1986" s="17">
        <v>1</v>
      </c>
      <c r="I1986" s="20">
        <f t="shared" si="471"/>
        <v>157</v>
      </c>
      <c r="J1986" s="21">
        <v>157.72999999999999</v>
      </c>
      <c r="K1986" s="18">
        <v>44804</v>
      </c>
      <c r="L1986" s="21">
        <v>54.57</v>
      </c>
      <c r="M1986" s="21">
        <v>103.16</v>
      </c>
      <c r="N1986" s="21">
        <v>5.26</v>
      </c>
      <c r="O1986" s="21">
        <f t="shared" si="472"/>
        <v>2.63</v>
      </c>
      <c r="P1986" s="21">
        <f t="shared" si="473"/>
        <v>7.89</v>
      </c>
      <c r="Q1986" s="21">
        <f t="shared" si="474"/>
        <v>100.53</v>
      </c>
      <c r="S1986" s="21">
        <f t="shared" si="478"/>
        <v>108.42</v>
      </c>
      <c r="T1986" s="19">
        <v>20</v>
      </c>
      <c r="U1986" s="19">
        <f t="shared" si="475"/>
        <v>0</v>
      </c>
      <c r="V1986" s="22">
        <f t="shared" si="476"/>
        <v>0</v>
      </c>
      <c r="W1986" s="5">
        <f t="shared" si="479"/>
        <v>165</v>
      </c>
      <c r="X1986" s="21">
        <f t="shared" si="483"/>
        <v>0.65709090909090906</v>
      </c>
      <c r="Y1986" s="21">
        <f t="shared" si="480"/>
        <v>7.8850909090909092</v>
      </c>
      <c r="Z1986" s="21">
        <f t="shared" si="481"/>
        <v>100.5349090909091</v>
      </c>
      <c r="AA1986" s="21">
        <f t="shared" si="482"/>
        <v>4.9090909090949708E-3</v>
      </c>
      <c r="AC1986" s="5">
        <v>7.8850909090909092</v>
      </c>
      <c r="AD1986" s="5">
        <v>0</v>
      </c>
      <c r="AE1986" s="5">
        <f t="shared" si="477"/>
        <v>7.8850909090909092</v>
      </c>
    </row>
    <row r="1987" spans="1:31" ht="12.75" customHeight="1" x14ac:dyDescent="0.35">
      <c r="A1987" s="17" t="s">
        <v>4346</v>
      </c>
      <c r="B1987" s="17" t="s">
        <v>2151</v>
      </c>
      <c r="C1987" s="17" t="s">
        <v>3180</v>
      </c>
      <c r="D1987" s="18">
        <v>42278</v>
      </c>
      <c r="E1987" s="17" t="s">
        <v>118</v>
      </c>
      <c r="F1987" s="19">
        <v>20</v>
      </c>
      <c r="G1987" s="17">
        <v>13</v>
      </c>
      <c r="H1987" s="17">
        <v>1</v>
      </c>
      <c r="I1987" s="20">
        <f t="shared" si="471"/>
        <v>157</v>
      </c>
      <c r="J1987" s="21">
        <v>417.01</v>
      </c>
      <c r="K1987" s="18">
        <v>44804</v>
      </c>
      <c r="L1987" s="21">
        <v>144.21</v>
      </c>
      <c r="M1987" s="21">
        <v>272.8</v>
      </c>
      <c r="N1987" s="21">
        <v>13.9</v>
      </c>
      <c r="O1987" s="21">
        <f t="shared" si="472"/>
        <v>6.95</v>
      </c>
      <c r="P1987" s="21">
        <f t="shared" si="473"/>
        <v>20.85</v>
      </c>
      <c r="Q1987" s="21">
        <f t="shared" si="474"/>
        <v>265.85000000000002</v>
      </c>
      <c r="S1987" s="21">
        <f t="shared" si="478"/>
        <v>286.7</v>
      </c>
      <c r="T1987" s="19">
        <v>20</v>
      </c>
      <c r="U1987" s="19">
        <f t="shared" si="475"/>
        <v>0</v>
      </c>
      <c r="V1987" s="22">
        <f t="shared" si="476"/>
        <v>0</v>
      </c>
      <c r="W1987" s="5">
        <f t="shared" si="479"/>
        <v>165</v>
      </c>
      <c r="X1987" s="21">
        <f t="shared" si="483"/>
        <v>1.7375757575757576</v>
      </c>
      <c r="Y1987" s="21">
        <f t="shared" si="480"/>
        <v>20.850909090909092</v>
      </c>
      <c r="Z1987" s="21">
        <f t="shared" si="481"/>
        <v>265.84909090909088</v>
      </c>
      <c r="AA1987" s="21">
        <f t="shared" si="482"/>
        <v>-9.090909091469257E-4</v>
      </c>
      <c r="AC1987" s="5">
        <v>20.850909090909092</v>
      </c>
      <c r="AD1987" s="5">
        <v>0</v>
      </c>
      <c r="AE1987" s="5">
        <f t="shared" si="477"/>
        <v>20.850909090909092</v>
      </c>
    </row>
    <row r="1988" spans="1:31" ht="12.75" customHeight="1" x14ac:dyDescent="0.35">
      <c r="A1988" s="17" t="s">
        <v>4347</v>
      </c>
      <c r="B1988" s="17" t="s">
        <v>2151</v>
      </c>
      <c r="C1988" s="17" t="s">
        <v>4309</v>
      </c>
      <c r="D1988" s="18">
        <v>42309</v>
      </c>
      <c r="E1988" s="17" t="s">
        <v>118</v>
      </c>
      <c r="F1988" s="19">
        <v>20</v>
      </c>
      <c r="G1988" s="17">
        <v>13</v>
      </c>
      <c r="H1988" s="17">
        <v>2</v>
      </c>
      <c r="I1988" s="20">
        <f t="shared" si="471"/>
        <v>158</v>
      </c>
      <c r="J1988" s="21">
        <v>323.33</v>
      </c>
      <c r="K1988" s="18">
        <v>44804</v>
      </c>
      <c r="L1988" s="21">
        <v>110.5</v>
      </c>
      <c r="M1988" s="21">
        <v>212.83</v>
      </c>
      <c r="N1988" s="21">
        <v>10.78</v>
      </c>
      <c r="O1988" s="21">
        <f t="shared" si="472"/>
        <v>5.39</v>
      </c>
      <c r="P1988" s="21">
        <f t="shared" si="473"/>
        <v>16.169999999999998</v>
      </c>
      <c r="Q1988" s="21">
        <f t="shared" si="474"/>
        <v>207.44000000000003</v>
      </c>
      <c r="S1988" s="21">
        <f t="shared" si="478"/>
        <v>223.61</v>
      </c>
      <c r="T1988" s="19">
        <v>20</v>
      </c>
      <c r="U1988" s="19">
        <f t="shared" si="475"/>
        <v>0</v>
      </c>
      <c r="V1988" s="22">
        <f t="shared" si="476"/>
        <v>0</v>
      </c>
      <c r="W1988" s="5">
        <f t="shared" si="479"/>
        <v>166</v>
      </c>
      <c r="X1988" s="21">
        <f t="shared" si="483"/>
        <v>1.3470481927710845</v>
      </c>
      <c r="Y1988" s="21">
        <f t="shared" si="480"/>
        <v>16.164578313253013</v>
      </c>
      <c r="Z1988" s="21">
        <f t="shared" si="481"/>
        <v>207.44542168674701</v>
      </c>
      <c r="AA1988" s="21">
        <f t="shared" si="482"/>
        <v>5.421686746984733E-3</v>
      </c>
      <c r="AC1988" s="5">
        <v>16.164578313253013</v>
      </c>
      <c r="AD1988" s="5">
        <v>0</v>
      </c>
      <c r="AE1988" s="5">
        <f t="shared" si="477"/>
        <v>16.164578313253013</v>
      </c>
    </row>
    <row r="1989" spans="1:31" ht="12.75" customHeight="1" x14ac:dyDescent="0.35">
      <c r="A1989" s="17" t="s">
        <v>4348</v>
      </c>
      <c r="B1989" s="17" t="s">
        <v>2151</v>
      </c>
      <c r="C1989" s="17" t="s">
        <v>3180</v>
      </c>
      <c r="D1989" s="18">
        <v>42309</v>
      </c>
      <c r="E1989" s="17" t="s">
        <v>118</v>
      </c>
      <c r="F1989" s="19">
        <v>20</v>
      </c>
      <c r="G1989" s="17">
        <v>13</v>
      </c>
      <c r="H1989" s="17">
        <v>2</v>
      </c>
      <c r="I1989" s="20">
        <f t="shared" si="471"/>
        <v>158</v>
      </c>
      <c r="J1989" s="21">
        <v>367.59</v>
      </c>
      <c r="K1989" s="18">
        <v>44804</v>
      </c>
      <c r="L1989" s="21">
        <v>125.59</v>
      </c>
      <c r="M1989" s="21">
        <v>242</v>
      </c>
      <c r="N1989" s="21">
        <v>12.25</v>
      </c>
      <c r="O1989" s="21">
        <f t="shared" si="472"/>
        <v>6.125</v>
      </c>
      <c r="P1989" s="21">
        <f t="shared" si="473"/>
        <v>18.375</v>
      </c>
      <c r="Q1989" s="21">
        <f t="shared" si="474"/>
        <v>235.875</v>
      </c>
      <c r="S1989" s="21">
        <f t="shared" si="478"/>
        <v>254.25</v>
      </c>
      <c r="T1989" s="19">
        <v>20</v>
      </c>
      <c r="U1989" s="19">
        <f t="shared" si="475"/>
        <v>0</v>
      </c>
      <c r="V1989" s="22">
        <f t="shared" si="476"/>
        <v>0</v>
      </c>
      <c r="W1989" s="5">
        <f t="shared" si="479"/>
        <v>166</v>
      </c>
      <c r="X1989" s="21">
        <f t="shared" si="483"/>
        <v>1.5316265060240963</v>
      </c>
      <c r="Y1989" s="21">
        <f t="shared" si="480"/>
        <v>18.379518072289155</v>
      </c>
      <c r="Z1989" s="21">
        <f t="shared" si="481"/>
        <v>235.87048192771084</v>
      </c>
      <c r="AA1989" s="21">
        <f t="shared" si="482"/>
        <v>-4.5180722891586811E-3</v>
      </c>
      <c r="AC1989" s="5">
        <v>18.379518072289155</v>
      </c>
      <c r="AD1989" s="5">
        <v>0</v>
      </c>
      <c r="AE1989" s="5">
        <f t="shared" si="477"/>
        <v>18.379518072289155</v>
      </c>
    </row>
    <row r="1990" spans="1:31" ht="12.75" customHeight="1" x14ac:dyDescent="0.35">
      <c r="A1990" s="17" t="s">
        <v>4349</v>
      </c>
      <c r="B1990" s="17" t="s">
        <v>2151</v>
      </c>
      <c r="C1990" s="17" t="s">
        <v>3157</v>
      </c>
      <c r="D1990" s="18">
        <v>42309</v>
      </c>
      <c r="E1990" s="17" t="s">
        <v>118</v>
      </c>
      <c r="F1990" s="19">
        <v>20</v>
      </c>
      <c r="G1990" s="17">
        <v>13</v>
      </c>
      <c r="H1990" s="17">
        <v>2</v>
      </c>
      <c r="I1990" s="20">
        <f t="shared" si="471"/>
        <v>158</v>
      </c>
      <c r="J1990" s="21">
        <v>186.37</v>
      </c>
      <c r="K1990" s="18">
        <v>44804</v>
      </c>
      <c r="L1990" s="21">
        <v>63.68</v>
      </c>
      <c r="M1990" s="21">
        <v>122.69</v>
      </c>
      <c r="N1990" s="21">
        <v>6.21</v>
      </c>
      <c r="O1990" s="21">
        <f t="shared" si="472"/>
        <v>3.105</v>
      </c>
      <c r="P1990" s="21">
        <f t="shared" si="473"/>
        <v>9.3149999999999995</v>
      </c>
      <c r="Q1990" s="21">
        <f t="shared" si="474"/>
        <v>119.58499999999999</v>
      </c>
      <c r="S1990" s="21">
        <f t="shared" si="478"/>
        <v>128.9</v>
      </c>
      <c r="T1990" s="19">
        <v>20</v>
      </c>
      <c r="U1990" s="19">
        <f t="shared" si="475"/>
        <v>0</v>
      </c>
      <c r="V1990" s="22">
        <f t="shared" si="476"/>
        <v>0</v>
      </c>
      <c r="W1990" s="5">
        <f t="shared" si="479"/>
        <v>166</v>
      </c>
      <c r="X1990" s="21">
        <f t="shared" si="483"/>
        <v>0.77650602409638558</v>
      </c>
      <c r="Y1990" s="21">
        <f t="shared" si="480"/>
        <v>9.3180722891566266</v>
      </c>
      <c r="Z1990" s="21">
        <f t="shared" si="481"/>
        <v>119.58192771084337</v>
      </c>
      <c r="AA1990" s="21">
        <f t="shared" si="482"/>
        <v>-3.0722891566199451E-3</v>
      </c>
      <c r="AC1990" s="5">
        <v>9.3180722891566266</v>
      </c>
      <c r="AD1990" s="5">
        <v>0</v>
      </c>
      <c r="AE1990" s="5">
        <f t="shared" si="477"/>
        <v>9.3180722891566266</v>
      </c>
    </row>
    <row r="1991" spans="1:31" ht="12.75" customHeight="1" x14ac:dyDescent="0.35">
      <c r="A1991" s="17" t="s">
        <v>4350</v>
      </c>
      <c r="B1991" s="17" t="s">
        <v>2151</v>
      </c>
      <c r="C1991" s="17" t="s">
        <v>3157</v>
      </c>
      <c r="D1991" s="18">
        <v>42339</v>
      </c>
      <c r="E1991" s="17" t="s">
        <v>118</v>
      </c>
      <c r="F1991" s="19">
        <v>20</v>
      </c>
      <c r="G1991" s="17">
        <v>13</v>
      </c>
      <c r="H1991" s="17">
        <v>3</v>
      </c>
      <c r="I1991" s="20">
        <f t="shared" ref="I1991:I2054" si="484">(G1991*12)+H1991</f>
        <v>159</v>
      </c>
      <c r="J1991" s="21">
        <v>214.35</v>
      </c>
      <c r="K1991" s="18">
        <v>44804</v>
      </c>
      <c r="L1991" s="21">
        <v>72.349999999999994</v>
      </c>
      <c r="M1991" s="21">
        <v>142</v>
      </c>
      <c r="N1991" s="21">
        <v>7.14</v>
      </c>
      <c r="O1991" s="21">
        <f t="shared" ref="O1991:O2054" si="485">+N1991/8*4</f>
        <v>3.57</v>
      </c>
      <c r="P1991" s="21">
        <f t="shared" ref="P1991:P2054" si="486">+N1991+O1991</f>
        <v>10.709999999999999</v>
      </c>
      <c r="Q1991" s="21">
        <f t="shared" ref="Q1991:Q2054" si="487">+M1991-O1991</f>
        <v>138.43</v>
      </c>
      <c r="S1991" s="21">
        <f t="shared" si="478"/>
        <v>149.13999999999999</v>
      </c>
      <c r="T1991" s="19">
        <v>20</v>
      </c>
      <c r="U1991" s="19">
        <f t="shared" ref="U1991:U2054" si="488">+T1991-F1991</f>
        <v>0</v>
      </c>
      <c r="V1991" s="22">
        <f t="shared" ref="V1991:V2054" si="489">+U1991*12</f>
        <v>0</v>
      </c>
      <c r="W1991" s="5">
        <f t="shared" si="479"/>
        <v>167</v>
      </c>
      <c r="X1991" s="21">
        <f t="shared" si="483"/>
        <v>0.89305389221556875</v>
      </c>
      <c r="Y1991" s="21">
        <f t="shared" si="480"/>
        <v>10.716646706586825</v>
      </c>
      <c r="Z1991" s="21">
        <f t="shared" si="481"/>
        <v>138.42335329341316</v>
      </c>
      <c r="AA1991" s="21">
        <f t="shared" si="482"/>
        <v>-6.6467065868494046E-3</v>
      </c>
      <c r="AC1991" s="5">
        <v>10.716646706586825</v>
      </c>
      <c r="AD1991" s="5">
        <v>0</v>
      </c>
      <c r="AE1991" s="5">
        <f t="shared" ref="AE1991:AE2054" si="490">+AC1991+AD1991</f>
        <v>10.716646706586825</v>
      </c>
    </row>
    <row r="1992" spans="1:31" ht="12.75" customHeight="1" x14ac:dyDescent="0.35">
      <c r="A1992" s="17" t="s">
        <v>4351</v>
      </c>
      <c r="B1992" s="17" t="s">
        <v>2151</v>
      </c>
      <c r="C1992" s="17" t="s">
        <v>3196</v>
      </c>
      <c r="D1992" s="18">
        <v>42339</v>
      </c>
      <c r="E1992" s="17" t="s">
        <v>118</v>
      </c>
      <c r="F1992" s="19">
        <v>20</v>
      </c>
      <c r="G1992" s="17">
        <v>13</v>
      </c>
      <c r="H1992" s="17">
        <v>3</v>
      </c>
      <c r="I1992" s="20">
        <f t="shared" si="484"/>
        <v>159</v>
      </c>
      <c r="J1992" s="21">
        <v>1507.77</v>
      </c>
      <c r="K1992" s="18">
        <v>44804</v>
      </c>
      <c r="L1992" s="21">
        <v>508.88</v>
      </c>
      <c r="M1992" s="21">
        <v>998.89</v>
      </c>
      <c r="N1992" s="21">
        <v>50.26</v>
      </c>
      <c r="O1992" s="21">
        <f t="shared" si="485"/>
        <v>25.13</v>
      </c>
      <c r="P1992" s="21">
        <f t="shared" si="486"/>
        <v>75.39</v>
      </c>
      <c r="Q1992" s="21">
        <f t="shared" si="487"/>
        <v>973.76</v>
      </c>
      <c r="S1992" s="21">
        <f t="shared" ref="S1992:S2055" si="491">+M1992+N1992</f>
        <v>1049.1500000000001</v>
      </c>
      <c r="T1992" s="19">
        <v>20</v>
      </c>
      <c r="U1992" s="19">
        <f t="shared" si="488"/>
        <v>0</v>
      </c>
      <c r="V1992" s="22">
        <f t="shared" si="489"/>
        <v>0</v>
      </c>
      <c r="W1992" s="5">
        <f t="shared" si="479"/>
        <v>167</v>
      </c>
      <c r="X1992" s="21">
        <f t="shared" si="483"/>
        <v>6.2823353293413176</v>
      </c>
      <c r="Y1992" s="21">
        <f t="shared" si="480"/>
        <v>75.388023952095807</v>
      </c>
      <c r="Z1992" s="21">
        <f t="shared" si="481"/>
        <v>973.76197604790423</v>
      </c>
      <c r="AA1992" s="21">
        <f t="shared" si="482"/>
        <v>1.9760479042361112E-3</v>
      </c>
      <c r="AC1992" s="5">
        <v>75.388023952095807</v>
      </c>
      <c r="AD1992" s="5">
        <v>0</v>
      </c>
      <c r="AE1992" s="5">
        <f t="shared" si="490"/>
        <v>75.388023952095807</v>
      </c>
    </row>
    <row r="1993" spans="1:31" ht="12.75" customHeight="1" x14ac:dyDescent="0.35">
      <c r="A1993" s="17" t="s">
        <v>4352</v>
      </c>
      <c r="B1993" s="17" t="s">
        <v>2151</v>
      </c>
      <c r="C1993" s="17" t="s">
        <v>4353</v>
      </c>
      <c r="D1993" s="18">
        <v>42370</v>
      </c>
      <c r="E1993" s="17" t="s">
        <v>118</v>
      </c>
      <c r="F1993" s="19">
        <v>20</v>
      </c>
      <c r="G1993" s="17">
        <v>13</v>
      </c>
      <c r="H1993" s="17">
        <v>4</v>
      </c>
      <c r="I1993" s="20">
        <f t="shared" si="484"/>
        <v>160</v>
      </c>
      <c r="J1993" s="21">
        <v>323.33</v>
      </c>
      <c r="K1993" s="18">
        <v>44804</v>
      </c>
      <c r="L1993" s="21">
        <v>107.8</v>
      </c>
      <c r="M1993" s="21">
        <v>215.53</v>
      </c>
      <c r="N1993" s="21">
        <v>10.78</v>
      </c>
      <c r="O1993" s="21">
        <f t="shared" si="485"/>
        <v>5.39</v>
      </c>
      <c r="P1993" s="21">
        <f t="shared" si="486"/>
        <v>16.169999999999998</v>
      </c>
      <c r="Q1993" s="21">
        <f t="shared" si="487"/>
        <v>210.14000000000001</v>
      </c>
      <c r="S1993" s="21">
        <f t="shared" si="491"/>
        <v>226.31</v>
      </c>
      <c r="T1993" s="19">
        <v>20</v>
      </c>
      <c r="U1993" s="19">
        <f t="shared" si="488"/>
        <v>0</v>
      </c>
      <c r="V1993" s="22">
        <f t="shared" si="489"/>
        <v>0</v>
      </c>
      <c r="W1993" s="5">
        <f t="shared" si="479"/>
        <v>168</v>
      </c>
      <c r="X1993" s="21">
        <f t="shared" si="483"/>
        <v>1.3470833333333334</v>
      </c>
      <c r="Y1993" s="21">
        <f t="shared" si="480"/>
        <v>16.164999999999999</v>
      </c>
      <c r="Z1993" s="21">
        <f t="shared" si="481"/>
        <v>210.14500000000001</v>
      </c>
      <c r="AA1993" s="21">
        <f t="shared" si="482"/>
        <v>4.9999999999954525E-3</v>
      </c>
      <c r="AC1993" s="5">
        <v>16.164999999999999</v>
      </c>
      <c r="AD1993" s="5">
        <v>0</v>
      </c>
      <c r="AE1993" s="5">
        <f t="shared" si="490"/>
        <v>16.164999999999999</v>
      </c>
    </row>
    <row r="1994" spans="1:31" ht="12.75" customHeight="1" x14ac:dyDescent="0.35">
      <c r="A1994" s="17" t="s">
        <v>4354</v>
      </c>
      <c r="B1994" s="17" t="s">
        <v>2151</v>
      </c>
      <c r="C1994" s="17" t="s">
        <v>4309</v>
      </c>
      <c r="D1994" s="18">
        <v>42370</v>
      </c>
      <c r="E1994" s="17" t="s">
        <v>118</v>
      </c>
      <c r="F1994" s="19">
        <v>20</v>
      </c>
      <c r="G1994" s="17">
        <v>13</v>
      </c>
      <c r="H1994" s="17">
        <v>4</v>
      </c>
      <c r="I1994" s="20">
        <f t="shared" si="484"/>
        <v>160</v>
      </c>
      <c r="J1994" s="21">
        <v>508.09</v>
      </c>
      <c r="K1994" s="18">
        <v>44804</v>
      </c>
      <c r="L1994" s="21">
        <v>169.4</v>
      </c>
      <c r="M1994" s="21">
        <v>338.69</v>
      </c>
      <c r="N1994" s="21">
        <v>16.940000000000001</v>
      </c>
      <c r="O1994" s="21">
        <f t="shared" si="485"/>
        <v>8.4700000000000006</v>
      </c>
      <c r="P1994" s="21">
        <f t="shared" si="486"/>
        <v>25.410000000000004</v>
      </c>
      <c r="Q1994" s="21">
        <f t="shared" si="487"/>
        <v>330.21999999999997</v>
      </c>
      <c r="S1994" s="21">
        <f t="shared" si="491"/>
        <v>355.63</v>
      </c>
      <c r="T1994" s="19">
        <v>20</v>
      </c>
      <c r="U1994" s="19">
        <f t="shared" si="488"/>
        <v>0</v>
      </c>
      <c r="V1994" s="22">
        <f t="shared" si="489"/>
        <v>0</v>
      </c>
      <c r="W1994" s="5">
        <f t="shared" si="479"/>
        <v>168</v>
      </c>
      <c r="X1994" s="21">
        <f t="shared" si="483"/>
        <v>2.1168452380952383</v>
      </c>
      <c r="Y1994" s="21">
        <f t="shared" si="480"/>
        <v>25.402142857142859</v>
      </c>
      <c r="Z1994" s="21">
        <f t="shared" si="481"/>
        <v>330.22785714285715</v>
      </c>
      <c r="AA1994" s="21">
        <f t="shared" si="482"/>
        <v>7.8571428571763136E-3</v>
      </c>
      <c r="AC1994" s="5">
        <v>25.402142857142859</v>
      </c>
      <c r="AD1994" s="5">
        <v>0</v>
      </c>
      <c r="AE1994" s="5">
        <f t="shared" si="490"/>
        <v>25.402142857142859</v>
      </c>
    </row>
    <row r="1995" spans="1:31" ht="12.75" customHeight="1" x14ac:dyDescent="0.35">
      <c r="A1995" s="17" t="s">
        <v>4355</v>
      </c>
      <c r="B1995" s="17" t="s">
        <v>2151</v>
      </c>
      <c r="C1995" s="17" t="s">
        <v>3157</v>
      </c>
      <c r="D1995" s="18">
        <v>42370</v>
      </c>
      <c r="E1995" s="17" t="s">
        <v>118</v>
      </c>
      <c r="F1995" s="19">
        <v>20</v>
      </c>
      <c r="G1995" s="17">
        <v>13</v>
      </c>
      <c r="H1995" s="17">
        <v>4</v>
      </c>
      <c r="I1995" s="20">
        <f t="shared" si="484"/>
        <v>160</v>
      </c>
      <c r="J1995" s="21">
        <v>283.86</v>
      </c>
      <c r="K1995" s="18">
        <v>44804</v>
      </c>
      <c r="L1995" s="21">
        <v>94.6</v>
      </c>
      <c r="M1995" s="21">
        <v>189.26</v>
      </c>
      <c r="N1995" s="21">
        <v>9.4600000000000009</v>
      </c>
      <c r="O1995" s="21">
        <f t="shared" si="485"/>
        <v>4.7300000000000004</v>
      </c>
      <c r="P1995" s="21">
        <f t="shared" si="486"/>
        <v>14.190000000000001</v>
      </c>
      <c r="Q1995" s="21">
        <f t="shared" si="487"/>
        <v>184.53</v>
      </c>
      <c r="S1995" s="21">
        <f t="shared" si="491"/>
        <v>198.72</v>
      </c>
      <c r="T1995" s="19">
        <v>20</v>
      </c>
      <c r="U1995" s="19">
        <f t="shared" si="488"/>
        <v>0</v>
      </c>
      <c r="V1995" s="22">
        <f t="shared" si="489"/>
        <v>0</v>
      </c>
      <c r="W1995" s="5">
        <f t="shared" ref="W1995:W2058" si="492">+I1995+8+V1995</f>
        <v>168</v>
      </c>
      <c r="X1995" s="21">
        <f t="shared" si="483"/>
        <v>1.1828571428571428</v>
      </c>
      <c r="Y1995" s="21">
        <f t="shared" si="480"/>
        <v>14.194285714285714</v>
      </c>
      <c r="Z1995" s="21">
        <f t="shared" si="481"/>
        <v>184.52571428571429</v>
      </c>
      <c r="AA1995" s="21">
        <f t="shared" si="482"/>
        <v>-4.2857142857144481E-3</v>
      </c>
      <c r="AC1995" s="5">
        <v>14.194285714285714</v>
      </c>
      <c r="AD1995" s="5">
        <v>0</v>
      </c>
      <c r="AE1995" s="5">
        <f t="shared" si="490"/>
        <v>14.194285714285714</v>
      </c>
    </row>
    <row r="1996" spans="1:31" ht="12.75" customHeight="1" x14ac:dyDescent="0.35">
      <c r="A1996" s="17" t="s">
        <v>4356</v>
      </c>
      <c r="B1996" s="17" t="s">
        <v>2151</v>
      </c>
      <c r="C1996" s="17" t="s">
        <v>4357</v>
      </c>
      <c r="D1996" s="18">
        <v>42401</v>
      </c>
      <c r="E1996" s="17" t="s">
        <v>118</v>
      </c>
      <c r="F1996" s="19">
        <v>20</v>
      </c>
      <c r="G1996" s="17">
        <v>13</v>
      </c>
      <c r="H1996" s="17">
        <v>5</v>
      </c>
      <c r="I1996" s="20">
        <f t="shared" si="484"/>
        <v>161</v>
      </c>
      <c r="J1996" s="21">
        <v>7156.61</v>
      </c>
      <c r="K1996" s="18">
        <v>44804</v>
      </c>
      <c r="L1996" s="21">
        <v>2355.71</v>
      </c>
      <c r="M1996" s="21">
        <v>4800.8999999999996</v>
      </c>
      <c r="N1996" s="21">
        <v>238.55</v>
      </c>
      <c r="O1996" s="21">
        <f t="shared" si="485"/>
        <v>119.27500000000001</v>
      </c>
      <c r="P1996" s="21">
        <f t="shared" si="486"/>
        <v>357.82500000000005</v>
      </c>
      <c r="Q1996" s="21">
        <f t="shared" si="487"/>
        <v>4681.625</v>
      </c>
      <c r="S1996" s="21">
        <f t="shared" si="491"/>
        <v>5039.45</v>
      </c>
      <c r="T1996" s="19">
        <v>20</v>
      </c>
      <c r="U1996" s="19">
        <f t="shared" si="488"/>
        <v>0</v>
      </c>
      <c r="V1996" s="22">
        <f t="shared" si="489"/>
        <v>0</v>
      </c>
      <c r="W1996" s="5">
        <f t="shared" si="492"/>
        <v>169</v>
      </c>
      <c r="X1996" s="21">
        <f t="shared" si="483"/>
        <v>29.819230769230767</v>
      </c>
      <c r="Y1996" s="21">
        <f t="shared" si="480"/>
        <v>357.83076923076919</v>
      </c>
      <c r="Z1996" s="21">
        <f t="shared" si="481"/>
        <v>4681.6192307692309</v>
      </c>
      <c r="AA1996" s="21">
        <f t="shared" si="482"/>
        <v>-5.7692307691468159E-3</v>
      </c>
      <c r="AC1996" s="5">
        <v>357.83076923076919</v>
      </c>
      <c r="AD1996" s="5">
        <v>0</v>
      </c>
      <c r="AE1996" s="5">
        <f t="shared" si="490"/>
        <v>357.83076923076919</v>
      </c>
    </row>
    <row r="1997" spans="1:31" ht="12.75" customHeight="1" x14ac:dyDescent="0.35">
      <c r="A1997" s="17" t="s">
        <v>4358</v>
      </c>
      <c r="B1997" s="17" t="s">
        <v>2151</v>
      </c>
      <c r="C1997" s="17" t="s">
        <v>4359</v>
      </c>
      <c r="D1997" s="18">
        <v>42370</v>
      </c>
      <c r="E1997" s="17" t="s">
        <v>118</v>
      </c>
      <c r="F1997" s="19">
        <v>20</v>
      </c>
      <c r="G1997" s="17">
        <v>13</v>
      </c>
      <c r="H1997" s="17">
        <v>4</v>
      </c>
      <c r="I1997" s="20">
        <f t="shared" si="484"/>
        <v>160</v>
      </c>
      <c r="J1997" s="21">
        <v>-5862</v>
      </c>
      <c r="K1997" s="18">
        <v>44804</v>
      </c>
      <c r="L1997" s="21">
        <v>-1954</v>
      </c>
      <c r="M1997" s="21">
        <v>-3908</v>
      </c>
      <c r="N1997" s="21">
        <v>-195.4</v>
      </c>
      <c r="O1997" s="21">
        <f t="shared" si="485"/>
        <v>-97.7</v>
      </c>
      <c r="P1997" s="21">
        <f t="shared" si="486"/>
        <v>-293.10000000000002</v>
      </c>
      <c r="Q1997" s="21">
        <f t="shared" si="487"/>
        <v>-3810.3</v>
      </c>
      <c r="S1997" s="21">
        <f t="shared" si="491"/>
        <v>-4103.3999999999996</v>
      </c>
      <c r="T1997" s="19">
        <v>20</v>
      </c>
      <c r="U1997" s="19">
        <f t="shared" si="488"/>
        <v>0</v>
      </c>
      <c r="V1997" s="22">
        <f t="shared" si="489"/>
        <v>0</v>
      </c>
      <c r="W1997" s="5">
        <f t="shared" si="492"/>
        <v>168</v>
      </c>
      <c r="X1997" s="21">
        <f t="shared" si="483"/>
        <v>-24.424999999999997</v>
      </c>
      <c r="Y1997" s="21">
        <f t="shared" si="480"/>
        <v>-293.09999999999997</v>
      </c>
      <c r="Z1997" s="21">
        <f t="shared" si="481"/>
        <v>-3810.2999999999997</v>
      </c>
      <c r="AA1997" s="21">
        <f t="shared" si="482"/>
        <v>0</v>
      </c>
      <c r="AC1997" s="5">
        <v>-293.09999999999997</v>
      </c>
      <c r="AD1997" s="5">
        <v>0</v>
      </c>
      <c r="AE1997" s="5">
        <f t="shared" si="490"/>
        <v>-293.09999999999997</v>
      </c>
    </row>
    <row r="1998" spans="1:31" ht="12.75" customHeight="1" x14ac:dyDescent="0.35">
      <c r="A1998" s="17" t="s">
        <v>4360</v>
      </c>
      <c r="B1998" s="17" t="s">
        <v>2151</v>
      </c>
      <c r="C1998" s="17" t="s">
        <v>4359</v>
      </c>
      <c r="D1998" s="18">
        <v>42370</v>
      </c>
      <c r="E1998" s="17" t="s">
        <v>44</v>
      </c>
      <c r="F1998" s="19">
        <v>0</v>
      </c>
      <c r="G1998" s="17">
        <v>0</v>
      </c>
      <c r="H1998" s="17">
        <v>0</v>
      </c>
      <c r="I1998" s="20">
        <f t="shared" si="484"/>
        <v>0</v>
      </c>
      <c r="J1998" s="21">
        <v>5862</v>
      </c>
      <c r="K1998" s="18">
        <v>44804</v>
      </c>
      <c r="L1998" s="21">
        <v>0</v>
      </c>
      <c r="M1998" s="21">
        <v>5862</v>
      </c>
      <c r="N1998" s="21">
        <v>0</v>
      </c>
      <c r="O1998" s="21">
        <f t="shared" si="485"/>
        <v>0</v>
      </c>
      <c r="P1998" s="21">
        <f t="shared" si="486"/>
        <v>0</v>
      </c>
      <c r="Q1998" s="21">
        <f t="shared" si="487"/>
        <v>5862</v>
      </c>
      <c r="S1998" s="21">
        <f t="shared" si="491"/>
        <v>5862</v>
      </c>
      <c r="T1998" s="19">
        <v>0</v>
      </c>
      <c r="U1998" s="19">
        <f t="shared" si="488"/>
        <v>0</v>
      </c>
      <c r="V1998" s="22">
        <f t="shared" si="489"/>
        <v>0</v>
      </c>
      <c r="W1998" s="5">
        <v>0</v>
      </c>
      <c r="X1998" s="21">
        <v>0</v>
      </c>
      <c r="Y1998" s="21">
        <f t="shared" si="480"/>
        <v>0</v>
      </c>
      <c r="Z1998" s="21">
        <f t="shared" si="481"/>
        <v>5862</v>
      </c>
      <c r="AA1998" s="21">
        <f t="shared" si="482"/>
        <v>0</v>
      </c>
      <c r="AC1998" s="5">
        <v>0</v>
      </c>
      <c r="AD1998" s="5">
        <v>0</v>
      </c>
      <c r="AE1998" s="5">
        <f t="shared" si="490"/>
        <v>0</v>
      </c>
    </row>
    <row r="1999" spans="1:31" ht="12.75" customHeight="1" x14ac:dyDescent="0.35">
      <c r="A1999" s="17" t="s">
        <v>4361</v>
      </c>
      <c r="B1999" s="17" t="s">
        <v>2151</v>
      </c>
      <c r="C1999" s="17" t="s">
        <v>3157</v>
      </c>
      <c r="D1999" s="18">
        <v>42401</v>
      </c>
      <c r="E1999" s="17" t="s">
        <v>118</v>
      </c>
      <c r="F1999" s="19">
        <v>20</v>
      </c>
      <c r="G1999" s="17">
        <v>13</v>
      </c>
      <c r="H1999" s="17">
        <v>5</v>
      </c>
      <c r="I1999" s="20">
        <f t="shared" si="484"/>
        <v>161</v>
      </c>
      <c r="J1999" s="21">
        <v>382.79</v>
      </c>
      <c r="K1999" s="18">
        <v>44804</v>
      </c>
      <c r="L1999" s="21">
        <v>126.01</v>
      </c>
      <c r="M1999" s="21">
        <v>256.77999999999997</v>
      </c>
      <c r="N1999" s="21">
        <v>12.76</v>
      </c>
      <c r="O1999" s="21">
        <f t="shared" si="485"/>
        <v>6.38</v>
      </c>
      <c r="P1999" s="21">
        <f t="shared" si="486"/>
        <v>19.14</v>
      </c>
      <c r="Q1999" s="21">
        <f t="shared" si="487"/>
        <v>250.39999999999998</v>
      </c>
      <c r="S1999" s="21">
        <f t="shared" si="491"/>
        <v>269.53999999999996</v>
      </c>
      <c r="T1999" s="19">
        <v>20</v>
      </c>
      <c r="U1999" s="19">
        <f t="shared" si="488"/>
        <v>0</v>
      </c>
      <c r="V1999" s="22">
        <f t="shared" si="489"/>
        <v>0</v>
      </c>
      <c r="W1999" s="5">
        <f t="shared" si="492"/>
        <v>169</v>
      </c>
      <c r="X1999" s="21">
        <f t="shared" si="483"/>
        <v>1.5949112426035501</v>
      </c>
      <c r="Y1999" s="21">
        <f t="shared" si="480"/>
        <v>19.1389349112426</v>
      </c>
      <c r="Z1999" s="21">
        <f t="shared" si="481"/>
        <v>250.40106508875738</v>
      </c>
      <c r="AA1999" s="21">
        <f t="shared" si="482"/>
        <v>1.0650887574001899E-3</v>
      </c>
      <c r="AC1999" s="5">
        <v>19.1389349112426</v>
      </c>
      <c r="AD1999" s="5">
        <v>0</v>
      </c>
      <c r="AE1999" s="5">
        <f t="shared" si="490"/>
        <v>19.1389349112426</v>
      </c>
    </row>
    <row r="2000" spans="1:31" ht="12.75" customHeight="1" x14ac:dyDescent="0.35">
      <c r="A2000" s="17" t="s">
        <v>4362</v>
      </c>
      <c r="B2000" s="17" t="s">
        <v>2151</v>
      </c>
      <c r="C2000" s="17" t="s">
        <v>3157</v>
      </c>
      <c r="D2000" s="18">
        <v>42430</v>
      </c>
      <c r="E2000" s="17" t="s">
        <v>118</v>
      </c>
      <c r="F2000" s="19">
        <v>20</v>
      </c>
      <c r="G2000" s="17">
        <v>13</v>
      </c>
      <c r="H2000" s="17">
        <v>6</v>
      </c>
      <c r="I2000" s="20">
        <f t="shared" si="484"/>
        <v>162</v>
      </c>
      <c r="J2000" s="21">
        <v>177.92</v>
      </c>
      <c r="K2000" s="18">
        <v>44804</v>
      </c>
      <c r="L2000" s="21">
        <v>57.84</v>
      </c>
      <c r="M2000" s="21">
        <v>120.08</v>
      </c>
      <c r="N2000" s="21">
        <v>5.93</v>
      </c>
      <c r="O2000" s="21">
        <f t="shared" si="485"/>
        <v>2.9649999999999999</v>
      </c>
      <c r="P2000" s="21">
        <f t="shared" si="486"/>
        <v>8.8949999999999996</v>
      </c>
      <c r="Q2000" s="21">
        <f t="shared" si="487"/>
        <v>117.11499999999999</v>
      </c>
      <c r="S2000" s="21">
        <f t="shared" si="491"/>
        <v>126.00999999999999</v>
      </c>
      <c r="T2000" s="19">
        <v>20</v>
      </c>
      <c r="U2000" s="19">
        <f t="shared" si="488"/>
        <v>0</v>
      </c>
      <c r="V2000" s="22">
        <f t="shared" si="489"/>
        <v>0</v>
      </c>
      <c r="W2000" s="5">
        <f t="shared" si="492"/>
        <v>170</v>
      </c>
      <c r="X2000" s="21">
        <f t="shared" si="483"/>
        <v>0.74123529411764699</v>
      </c>
      <c r="Y2000" s="21">
        <f t="shared" si="480"/>
        <v>8.894823529411763</v>
      </c>
      <c r="Z2000" s="21">
        <f t="shared" si="481"/>
        <v>117.11517647058822</v>
      </c>
      <c r="AA2000" s="21">
        <f t="shared" si="482"/>
        <v>1.7647058822944928E-4</v>
      </c>
      <c r="AC2000" s="5">
        <v>8.894823529411763</v>
      </c>
      <c r="AD2000" s="5">
        <v>0</v>
      </c>
      <c r="AE2000" s="5">
        <f t="shared" si="490"/>
        <v>8.894823529411763</v>
      </c>
    </row>
    <row r="2001" spans="1:31" ht="12.75" customHeight="1" x14ac:dyDescent="0.35">
      <c r="A2001" s="17" t="s">
        <v>4363</v>
      </c>
      <c r="B2001" s="17" t="s">
        <v>2151</v>
      </c>
      <c r="C2001" s="17" t="s">
        <v>3157</v>
      </c>
      <c r="D2001" s="18">
        <v>42461</v>
      </c>
      <c r="E2001" s="17" t="s">
        <v>118</v>
      </c>
      <c r="F2001" s="19">
        <v>20</v>
      </c>
      <c r="G2001" s="17">
        <v>13</v>
      </c>
      <c r="H2001" s="17">
        <v>7</v>
      </c>
      <c r="I2001" s="20">
        <f t="shared" si="484"/>
        <v>163</v>
      </c>
      <c r="J2001" s="21">
        <v>796.38</v>
      </c>
      <c r="K2001" s="18">
        <v>44804</v>
      </c>
      <c r="L2001" s="21">
        <v>255.51</v>
      </c>
      <c r="M2001" s="21">
        <v>540.87</v>
      </c>
      <c r="N2001" s="21">
        <v>26.54</v>
      </c>
      <c r="O2001" s="21">
        <f t="shared" si="485"/>
        <v>13.27</v>
      </c>
      <c r="P2001" s="21">
        <f t="shared" si="486"/>
        <v>39.81</v>
      </c>
      <c r="Q2001" s="21">
        <f t="shared" si="487"/>
        <v>527.6</v>
      </c>
      <c r="S2001" s="21">
        <f t="shared" si="491"/>
        <v>567.41</v>
      </c>
      <c r="T2001" s="19">
        <v>20</v>
      </c>
      <c r="U2001" s="19">
        <f t="shared" si="488"/>
        <v>0</v>
      </c>
      <c r="V2001" s="22">
        <f t="shared" si="489"/>
        <v>0</v>
      </c>
      <c r="W2001" s="5">
        <f t="shared" si="492"/>
        <v>171</v>
      </c>
      <c r="X2001" s="21">
        <f t="shared" si="483"/>
        <v>3.3181871345029239</v>
      </c>
      <c r="Y2001" s="21">
        <f t="shared" si="480"/>
        <v>39.818245614035085</v>
      </c>
      <c r="Z2001" s="21">
        <f t="shared" si="481"/>
        <v>527.59175438596492</v>
      </c>
      <c r="AA2001" s="21">
        <f t="shared" si="482"/>
        <v>-8.245614035104154E-3</v>
      </c>
      <c r="AC2001" s="5">
        <v>39.818245614035085</v>
      </c>
      <c r="AD2001" s="5">
        <v>0</v>
      </c>
      <c r="AE2001" s="5">
        <f t="shared" si="490"/>
        <v>39.818245614035085</v>
      </c>
    </row>
    <row r="2002" spans="1:31" ht="12.75" customHeight="1" x14ac:dyDescent="0.35">
      <c r="A2002" s="17" t="s">
        <v>4364</v>
      </c>
      <c r="B2002" s="17" t="s">
        <v>2151</v>
      </c>
      <c r="C2002" s="17" t="s">
        <v>4365</v>
      </c>
      <c r="D2002" s="18">
        <v>42491</v>
      </c>
      <c r="E2002" s="17" t="s">
        <v>118</v>
      </c>
      <c r="F2002" s="19">
        <v>20</v>
      </c>
      <c r="G2002" s="17">
        <v>13</v>
      </c>
      <c r="H2002" s="17">
        <v>8</v>
      </c>
      <c r="I2002" s="20">
        <f t="shared" si="484"/>
        <v>164</v>
      </c>
      <c r="J2002" s="21">
        <v>46.19</v>
      </c>
      <c r="K2002" s="18">
        <v>44804</v>
      </c>
      <c r="L2002" s="21">
        <v>14.63</v>
      </c>
      <c r="M2002" s="21">
        <v>31.56</v>
      </c>
      <c r="N2002" s="21">
        <v>1.54</v>
      </c>
      <c r="O2002" s="21">
        <f t="shared" si="485"/>
        <v>0.77</v>
      </c>
      <c r="P2002" s="21">
        <f t="shared" si="486"/>
        <v>2.31</v>
      </c>
      <c r="Q2002" s="21">
        <f t="shared" si="487"/>
        <v>30.79</v>
      </c>
      <c r="S2002" s="21">
        <f t="shared" si="491"/>
        <v>33.1</v>
      </c>
      <c r="T2002" s="19">
        <v>20</v>
      </c>
      <c r="U2002" s="19">
        <f t="shared" si="488"/>
        <v>0</v>
      </c>
      <c r="V2002" s="22">
        <f t="shared" si="489"/>
        <v>0</v>
      </c>
      <c r="W2002" s="5">
        <f t="shared" si="492"/>
        <v>172</v>
      </c>
      <c r="X2002" s="21">
        <f t="shared" si="483"/>
        <v>0.1924418604651163</v>
      </c>
      <c r="Y2002" s="21">
        <f t="shared" ref="Y2002:Y2065" si="493">+X2002*12</f>
        <v>2.3093023255813954</v>
      </c>
      <c r="Z2002" s="21">
        <f t="shared" ref="Z2002:Z2065" si="494">+S2002-Y2002</f>
        <v>30.790697674418606</v>
      </c>
      <c r="AA2002" s="21">
        <f t="shared" ref="AA2002:AA2065" si="495">+Z2002-Q2002</f>
        <v>6.9767441860690838E-4</v>
      </c>
      <c r="AC2002" s="5">
        <v>2.3093023255813954</v>
      </c>
      <c r="AD2002" s="5">
        <v>0</v>
      </c>
      <c r="AE2002" s="5">
        <f t="shared" si="490"/>
        <v>2.3093023255813954</v>
      </c>
    </row>
    <row r="2003" spans="1:31" ht="12.75" customHeight="1" x14ac:dyDescent="0.35">
      <c r="A2003" s="17" t="s">
        <v>4366</v>
      </c>
      <c r="B2003" s="17" t="s">
        <v>2151</v>
      </c>
      <c r="C2003" s="17" t="s">
        <v>3157</v>
      </c>
      <c r="D2003" s="18">
        <v>42491</v>
      </c>
      <c r="E2003" s="17" t="s">
        <v>118</v>
      </c>
      <c r="F2003" s="19">
        <v>20</v>
      </c>
      <c r="G2003" s="17">
        <v>13</v>
      </c>
      <c r="H2003" s="17">
        <v>8</v>
      </c>
      <c r="I2003" s="20">
        <f t="shared" si="484"/>
        <v>164</v>
      </c>
      <c r="J2003" s="21">
        <v>421.7</v>
      </c>
      <c r="K2003" s="18">
        <v>44804</v>
      </c>
      <c r="L2003" s="21">
        <v>133.57</v>
      </c>
      <c r="M2003" s="21">
        <v>288.13</v>
      </c>
      <c r="N2003" s="21">
        <v>14.06</v>
      </c>
      <c r="O2003" s="21">
        <f t="shared" si="485"/>
        <v>7.03</v>
      </c>
      <c r="P2003" s="21">
        <f t="shared" si="486"/>
        <v>21.09</v>
      </c>
      <c r="Q2003" s="21">
        <f t="shared" si="487"/>
        <v>281.10000000000002</v>
      </c>
      <c r="S2003" s="21">
        <f t="shared" si="491"/>
        <v>302.19</v>
      </c>
      <c r="T2003" s="19">
        <v>20</v>
      </c>
      <c r="U2003" s="19">
        <f t="shared" si="488"/>
        <v>0</v>
      </c>
      <c r="V2003" s="22">
        <f t="shared" si="489"/>
        <v>0</v>
      </c>
      <c r="W2003" s="5">
        <f t="shared" si="492"/>
        <v>172</v>
      </c>
      <c r="X2003" s="21">
        <f t="shared" ref="X2003:X2066" si="496">+S2003/W2003</f>
        <v>1.7569186046511627</v>
      </c>
      <c r="Y2003" s="21">
        <f t="shared" si="493"/>
        <v>21.083023255813952</v>
      </c>
      <c r="Z2003" s="21">
        <f t="shared" si="494"/>
        <v>281.10697674418606</v>
      </c>
      <c r="AA2003" s="21">
        <f t="shared" si="495"/>
        <v>6.9767441860335566E-3</v>
      </c>
      <c r="AC2003" s="5">
        <v>21.083023255813952</v>
      </c>
      <c r="AD2003" s="5">
        <v>0</v>
      </c>
      <c r="AE2003" s="5">
        <f t="shared" si="490"/>
        <v>21.083023255813952</v>
      </c>
    </row>
    <row r="2004" spans="1:31" ht="12.75" customHeight="1" x14ac:dyDescent="0.35">
      <c r="A2004" s="17" t="s">
        <v>4367</v>
      </c>
      <c r="B2004" s="17" t="s">
        <v>2151</v>
      </c>
      <c r="C2004" s="17" t="s">
        <v>3157</v>
      </c>
      <c r="D2004" s="18">
        <v>42522</v>
      </c>
      <c r="E2004" s="17" t="s">
        <v>118</v>
      </c>
      <c r="F2004" s="19">
        <v>20</v>
      </c>
      <c r="G2004" s="17">
        <v>13</v>
      </c>
      <c r="H2004" s="17">
        <v>9</v>
      </c>
      <c r="I2004" s="20">
        <f t="shared" si="484"/>
        <v>165</v>
      </c>
      <c r="J2004" s="21">
        <v>1388.54</v>
      </c>
      <c r="K2004" s="18">
        <v>44804</v>
      </c>
      <c r="L2004" s="21">
        <v>433.93</v>
      </c>
      <c r="M2004" s="21">
        <v>954.61</v>
      </c>
      <c r="N2004" s="21">
        <v>46.28</v>
      </c>
      <c r="O2004" s="21">
        <f t="shared" si="485"/>
        <v>23.14</v>
      </c>
      <c r="P2004" s="21">
        <f t="shared" si="486"/>
        <v>69.42</v>
      </c>
      <c r="Q2004" s="21">
        <f t="shared" si="487"/>
        <v>931.47</v>
      </c>
      <c r="S2004" s="21">
        <f t="shared" si="491"/>
        <v>1000.89</v>
      </c>
      <c r="T2004" s="19">
        <v>20</v>
      </c>
      <c r="U2004" s="19">
        <f t="shared" si="488"/>
        <v>0</v>
      </c>
      <c r="V2004" s="22">
        <f t="shared" si="489"/>
        <v>0</v>
      </c>
      <c r="W2004" s="5">
        <f t="shared" si="492"/>
        <v>173</v>
      </c>
      <c r="X2004" s="21">
        <f t="shared" si="496"/>
        <v>5.7854913294797683</v>
      </c>
      <c r="Y2004" s="21">
        <f t="shared" si="493"/>
        <v>69.42589595375722</v>
      </c>
      <c r="Z2004" s="21">
        <f t="shared" si="494"/>
        <v>931.46410404624271</v>
      </c>
      <c r="AA2004" s="21">
        <f t="shared" si="495"/>
        <v>-5.8959537573173293E-3</v>
      </c>
      <c r="AC2004" s="5">
        <v>69.42589595375722</v>
      </c>
      <c r="AD2004" s="5">
        <v>0</v>
      </c>
      <c r="AE2004" s="5">
        <f t="shared" si="490"/>
        <v>69.42589595375722</v>
      </c>
    </row>
    <row r="2005" spans="1:31" ht="12.75" customHeight="1" x14ac:dyDescent="0.35">
      <c r="A2005" s="17" t="s">
        <v>4368</v>
      </c>
      <c r="B2005" s="17" t="s">
        <v>2151</v>
      </c>
      <c r="C2005" s="17" t="s">
        <v>3180</v>
      </c>
      <c r="D2005" s="18">
        <v>42522</v>
      </c>
      <c r="E2005" s="17" t="s">
        <v>118</v>
      </c>
      <c r="F2005" s="19">
        <v>20</v>
      </c>
      <c r="G2005" s="17">
        <v>13</v>
      </c>
      <c r="H2005" s="17">
        <v>9</v>
      </c>
      <c r="I2005" s="20">
        <f t="shared" si="484"/>
        <v>165</v>
      </c>
      <c r="J2005" s="21">
        <v>211.56</v>
      </c>
      <c r="K2005" s="18">
        <v>44804</v>
      </c>
      <c r="L2005" s="21">
        <v>66.12</v>
      </c>
      <c r="M2005" s="21">
        <v>145.44</v>
      </c>
      <c r="N2005" s="21">
        <v>7.05</v>
      </c>
      <c r="O2005" s="21">
        <f t="shared" si="485"/>
        <v>3.5249999999999999</v>
      </c>
      <c r="P2005" s="21">
        <f t="shared" si="486"/>
        <v>10.574999999999999</v>
      </c>
      <c r="Q2005" s="21">
        <f t="shared" si="487"/>
        <v>141.91499999999999</v>
      </c>
      <c r="S2005" s="21">
        <f t="shared" si="491"/>
        <v>152.49</v>
      </c>
      <c r="T2005" s="19">
        <v>20</v>
      </c>
      <c r="U2005" s="19">
        <f t="shared" si="488"/>
        <v>0</v>
      </c>
      <c r="V2005" s="22">
        <f t="shared" si="489"/>
        <v>0</v>
      </c>
      <c r="W2005" s="5">
        <f t="shared" si="492"/>
        <v>173</v>
      </c>
      <c r="X2005" s="21">
        <f t="shared" si="496"/>
        <v>0.88144508670520239</v>
      </c>
      <c r="Y2005" s="21">
        <f t="shared" si="493"/>
        <v>10.577341040462429</v>
      </c>
      <c r="Z2005" s="21">
        <f t="shared" si="494"/>
        <v>141.91265895953757</v>
      </c>
      <c r="AA2005" s="21">
        <f t="shared" si="495"/>
        <v>-2.3410404624257808E-3</v>
      </c>
      <c r="AC2005" s="5">
        <v>10.577341040462429</v>
      </c>
      <c r="AD2005" s="5">
        <v>0</v>
      </c>
      <c r="AE2005" s="5">
        <f t="shared" si="490"/>
        <v>10.577341040462429</v>
      </c>
    </row>
    <row r="2006" spans="1:31" ht="12.75" customHeight="1" x14ac:dyDescent="0.35">
      <c r="A2006" s="17" t="s">
        <v>4369</v>
      </c>
      <c r="B2006" s="17" t="s">
        <v>2151</v>
      </c>
      <c r="C2006" s="17" t="s">
        <v>4365</v>
      </c>
      <c r="D2006" s="18">
        <v>42552</v>
      </c>
      <c r="E2006" s="17" t="s">
        <v>118</v>
      </c>
      <c r="F2006" s="19">
        <v>20</v>
      </c>
      <c r="G2006" s="17">
        <v>13</v>
      </c>
      <c r="H2006" s="17">
        <v>10</v>
      </c>
      <c r="I2006" s="20">
        <f t="shared" si="484"/>
        <v>166</v>
      </c>
      <c r="J2006" s="21">
        <v>4110.91</v>
      </c>
      <c r="K2006" s="18">
        <v>44804</v>
      </c>
      <c r="L2006" s="21">
        <v>1267.55</v>
      </c>
      <c r="M2006" s="21">
        <v>2843.36</v>
      </c>
      <c r="N2006" s="21">
        <v>137.03</v>
      </c>
      <c r="O2006" s="21">
        <f t="shared" si="485"/>
        <v>68.515000000000001</v>
      </c>
      <c r="P2006" s="21">
        <f t="shared" si="486"/>
        <v>205.54500000000002</v>
      </c>
      <c r="Q2006" s="21">
        <f t="shared" si="487"/>
        <v>2774.8450000000003</v>
      </c>
      <c r="S2006" s="21">
        <f t="shared" si="491"/>
        <v>2980.3900000000003</v>
      </c>
      <c r="T2006" s="19">
        <v>20</v>
      </c>
      <c r="U2006" s="19">
        <f t="shared" si="488"/>
        <v>0</v>
      </c>
      <c r="V2006" s="22">
        <f t="shared" si="489"/>
        <v>0</v>
      </c>
      <c r="W2006" s="5">
        <f t="shared" si="492"/>
        <v>174</v>
      </c>
      <c r="X2006" s="21">
        <f t="shared" si="496"/>
        <v>17.128678160919542</v>
      </c>
      <c r="Y2006" s="21">
        <f t="shared" si="493"/>
        <v>205.5441379310345</v>
      </c>
      <c r="Z2006" s="21">
        <f t="shared" si="494"/>
        <v>2774.8458620689657</v>
      </c>
      <c r="AA2006" s="21">
        <f t="shared" si="495"/>
        <v>8.6206896548901568E-4</v>
      </c>
      <c r="AC2006" s="5">
        <v>205.5441379310345</v>
      </c>
      <c r="AD2006" s="5">
        <v>0</v>
      </c>
      <c r="AE2006" s="5">
        <f t="shared" si="490"/>
        <v>205.5441379310345</v>
      </c>
    </row>
    <row r="2007" spans="1:31" ht="12.75" customHeight="1" x14ac:dyDescent="0.35">
      <c r="A2007" s="17" t="s">
        <v>4370</v>
      </c>
      <c r="B2007" s="17" t="s">
        <v>2151</v>
      </c>
      <c r="C2007" s="17" t="s">
        <v>4371</v>
      </c>
      <c r="D2007" s="18">
        <v>42552</v>
      </c>
      <c r="E2007" s="17" t="s">
        <v>118</v>
      </c>
      <c r="F2007" s="19">
        <v>20</v>
      </c>
      <c r="G2007" s="17">
        <v>13</v>
      </c>
      <c r="H2007" s="17">
        <v>10</v>
      </c>
      <c r="I2007" s="20">
        <f t="shared" si="484"/>
        <v>166</v>
      </c>
      <c r="J2007" s="21">
        <v>2124.35</v>
      </c>
      <c r="K2007" s="18">
        <v>44804</v>
      </c>
      <c r="L2007" s="21">
        <v>655.02</v>
      </c>
      <c r="M2007" s="21">
        <v>1469.33</v>
      </c>
      <c r="N2007" s="21">
        <v>70.81</v>
      </c>
      <c r="O2007" s="21">
        <f t="shared" si="485"/>
        <v>35.405000000000001</v>
      </c>
      <c r="P2007" s="21">
        <f t="shared" si="486"/>
        <v>106.215</v>
      </c>
      <c r="Q2007" s="21">
        <f t="shared" si="487"/>
        <v>1433.925</v>
      </c>
      <c r="S2007" s="21">
        <f t="shared" si="491"/>
        <v>1540.1399999999999</v>
      </c>
      <c r="T2007" s="19">
        <v>20</v>
      </c>
      <c r="U2007" s="19">
        <f t="shared" si="488"/>
        <v>0</v>
      </c>
      <c r="V2007" s="22">
        <f t="shared" si="489"/>
        <v>0</v>
      </c>
      <c r="W2007" s="5">
        <f t="shared" si="492"/>
        <v>174</v>
      </c>
      <c r="X2007" s="21">
        <f t="shared" si="496"/>
        <v>8.8513793103448268</v>
      </c>
      <c r="Y2007" s="21">
        <f t="shared" si="493"/>
        <v>106.21655172413793</v>
      </c>
      <c r="Z2007" s="21">
        <f t="shared" si="494"/>
        <v>1433.923448275862</v>
      </c>
      <c r="AA2007" s="21">
        <f t="shared" si="495"/>
        <v>-1.551724137925703E-3</v>
      </c>
      <c r="AC2007" s="5">
        <v>106.21655172413793</v>
      </c>
      <c r="AD2007" s="5">
        <v>0</v>
      </c>
      <c r="AE2007" s="5">
        <f t="shared" si="490"/>
        <v>106.21655172413793</v>
      </c>
    </row>
    <row r="2008" spans="1:31" ht="12.75" customHeight="1" x14ac:dyDescent="0.35">
      <c r="A2008" s="17" t="s">
        <v>4372</v>
      </c>
      <c r="B2008" s="17" t="s">
        <v>2151</v>
      </c>
      <c r="C2008" s="17" t="s">
        <v>4365</v>
      </c>
      <c r="D2008" s="18">
        <v>42583</v>
      </c>
      <c r="E2008" s="17" t="s">
        <v>118</v>
      </c>
      <c r="F2008" s="19">
        <v>20</v>
      </c>
      <c r="G2008" s="17">
        <v>13</v>
      </c>
      <c r="H2008" s="17">
        <v>11</v>
      </c>
      <c r="I2008" s="20">
        <f t="shared" si="484"/>
        <v>167</v>
      </c>
      <c r="J2008" s="21">
        <v>2078.5500000000002</v>
      </c>
      <c r="K2008" s="18">
        <v>44804</v>
      </c>
      <c r="L2008" s="21">
        <v>632.23</v>
      </c>
      <c r="M2008" s="21">
        <v>1446.32</v>
      </c>
      <c r="N2008" s="21">
        <v>69.28</v>
      </c>
      <c r="O2008" s="21">
        <f t="shared" si="485"/>
        <v>34.64</v>
      </c>
      <c r="P2008" s="21">
        <f t="shared" si="486"/>
        <v>103.92</v>
      </c>
      <c r="Q2008" s="21">
        <f t="shared" si="487"/>
        <v>1411.6799999999998</v>
      </c>
      <c r="S2008" s="21">
        <f t="shared" si="491"/>
        <v>1515.6</v>
      </c>
      <c r="T2008" s="19">
        <v>20</v>
      </c>
      <c r="U2008" s="19">
        <f t="shared" si="488"/>
        <v>0</v>
      </c>
      <c r="V2008" s="22">
        <f t="shared" si="489"/>
        <v>0</v>
      </c>
      <c r="W2008" s="5">
        <f t="shared" si="492"/>
        <v>175</v>
      </c>
      <c r="X2008" s="21">
        <f t="shared" si="496"/>
        <v>8.6605714285714281</v>
      </c>
      <c r="Y2008" s="21">
        <f t="shared" si="493"/>
        <v>103.92685714285713</v>
      </c>
      <c r="Z2008" s="21">
        <f t="shared" si="494"/>
        <v>1411.6731428571427</v>
      </c>
      <c r="AA2008" s="21">
        <f t="shared" si="495"/>
        <v>-6.857142857143117E-3</v>
      </c>
      <c r="AC2008" s="5">
        <v>103.92685714285713</v>
      </c>
      <c r="AD2008" s="5">
        <v>0</v>
      </c>
      <c r="AE2008" s="5">
        <f t="shared" si="490"/>
        <v>103.92685714285713</v>
      </c>
    </row>
    <row r="2009" spans="1:31" ht="12.75" customHeight="1" x14ac:dyDescent="0.35">
      <c r="A2009" s="17" t="s">
        <v>4373</v>
      </c>
      <c r="B2009" s="17" t="s">
        <v>2151</v>
      </c>
      <c r="C2009" s="17" t="s">
        <v>3157</v>
      </c>
      <c r="D2009" s="18">
        <v>42583</v>
      </c>
      <c r="E2009" s="17" t="s">
        <v>118</v>
      </c>
      <c r="F2009" s="19">
        <v>20</v>
      </c>
      <c r="G2009" s="17">
        <v>13</v>
      </c>
      <c r="H2009" s="17">
        <v>11</v>
      </c>
      <c r="I2009" s="20">
        <f t="shared" si="484"/>
        <v>167</v>
      </c>
      <c r="J2009" s="21">
        <v>232.51</v>
      </c>
      <c r="K2009" s="18">
        <v>44804</v>
      </c>
      <c r="L2009" s="21">
        <v>70.739999999999995</v>
      </c>
      <c r="M2009" s="21">
        <v>161.77000000000001</v>
      </c>
      <c r="N2009" s="21">
        <v>7.75</v>
      </c>
      <c r="O2009" s="21">
        <f t="shared" si="485"/>
        <v>3.875</v>
      </c>
      <c r="P2009" s="21">
        <f t="shared" si="486"/>
        <v>11.625</v>
      </c>
      <c r="Q2009" s="21">
        <f t="shared" si="487"/>
        <v>157.89500000000001</v>
      </c>
      <c r="S2009" s="21">
        <f t="shared" si="491"/>
        <v>169.52</v>
      </c>
      <c r="T2009" s="19">
        <v>20</v>
      </c>
      <c r="U2009" s="19">
        <f t="shared" si="488"/>
        <v>0</v>
      </c>
      <c r="V2009" s="22">
        <f t="shared" si="489"/>
        <v>0</v>
      </c>
      <c r="W2009" s="5">
        <f t="shared" si="492"/>
        <v>175</v>
      </c>
      <c r="X2009" s="21">
        <f t="shared" si="496"/>
        <v>0.96868571428571437</v>
      </c>
      <c r="Y2009" s="21">
        <f t="shared" si="493"/>
        <v>11.624228571428572</v>
      </c>
      <c r="Z2009" s="21">
        <f t="shared" si="494"/>
        <v>157.89577142857144</v>
      </c>
      <c r="AA2009" s="21">
        <f t="shared" si="495"/>
        <v>7.7142857142575849E-4</v>
      </c>
      <c r="AC2009" s="5">
        <v>11.624228571428572</v>
      </c>
      <c r="AD2009" s="5">
        <v>0</v>
      </c>
      <c r="AE2009" s="5">
        <f t="shared" si="490"/>
        <v>11.624228571428572</v>
      </c>
    </row>
    <row r="2010" spans="1:31" ht="12.75" customHeight="1" x14ac:dyDescent="0.35">
      <c r="A2010" s="17" t="s">
        <v>4374</v>
      </c>
      <c r="B2010" s="17" t="s">
        <v>2151</v>
      </c>
      <c r="C2010" s="17" t="s">
        <v>4365</v>
      </c>
      <c r="D2010" s="18">
        <v>42644</v>
      </c>
      <c r="E2010" s="17" t="s">
        <v>118</v>
      </c>
      <c r="F2010" s="19">
        <v>20</v>
      </c>
      <c r="G2010" s="17">
        <v>14</v>
      </c>
      <c r="H2010" s="17">
        <v>1</v>
      </c>
      <c r="I2010" s="20">
        <f t="shared" si="484"/>
        <v>169</v>
      </c>
      <c r="J2010" s="21">
        <v>739.04</v>
      </c>
      <c r="K2010" s="18">
        <v>44804</v>
      </c>
      <c r="L2010" s="21">
        <v>218.62</v>
      </c>
      <c r="M2010" s="21">
        <v>520.41999999999996</v>
      </c>
      <c r="N2010" s="21">
        <v>24.63</v>
      </c>
      <c r="O2010" s="21">
        <f t="shared" si="485"/>
        <v>12.315</v>
      </c>
      <c r="P2010" s="21">
        <f t="shared" si="486"/>
        <v>36.945</v>
      </c>
      <c r="Q2010" s="21">
        <f t="shared" si="487"/>
        <v>508.10499999999996</v>
      </c>
      <c r="S2010" s="21">
        <f t="shared" si="491"/>
        <v>545.04999999999995</v>
      </c>
      <c r="T2010" s="19">
        <v>20</v>
      </c>
      <c r="U2010" s="19">
        <f t="shared" si="488"/>
        <v>0</v>
      </c>
      <c r="V2010" s="22">
        <f t="shared" si="489"/>
        <v>0</v>
      </c>
      <c r="W2010" s="5">
        <f t="shared" si="492"/>
        <v>177</v>
      </c>
      <c r="X2010" s="21">
        <f t="shared" si="496"/>
        <v>3.0793785310734463</v>
      </c>
      <c r="Y2010" s="21">
        <f t="shared" si="493"/>
        <v>36.952542372881354</v>
      </c>
      <c r="Z2010" s="21">
        <f t="shared" si="494"/>
        <v>508.09745762711862</v>
      </c>
      <c r="AA2010" s="21">
        <f t="shared" si="495"/>
        <v>-7.5423728813461821E-3</v>
      </c>
      <c r="AC2010" s="5">
        <v>36.952542372881354</v>
      </c>
      <c r="AD2010" s="5">
        <v>0</v>
      </c>
      <c r="AE2010" s="5">
        <f t="shared" si="490"/>
        <v>36.952542372881354</v>
      </c>
    </row>
    <row r="2011" spans="1:31" ht="12.75" customHeight="1" x14ac:dyDescent="0.35">
      <c r="A2011" s="17" t="s">
        <v>4375</v>
      </c>
      <c r="B2011" s="17" t="s">
        <v>2151</v>
      </c>
      <c r="C2011" s="17" t="s">
        <v>4365</v>
      </c>
      <c r="D2011" s="18">
        <v>42644</v>
      </c>
      <c r="E2011" s="17" t="s">
        <v>118</v>
      </c>
      <c r="F2011" s="19">
        <v>20</v>
      </c>
      <c r="G2011" s="17">
        <v>14</v>
      </c>
      <c r="H2011" s="17">
        <v>1</v>
      </c>
      <c r="I2011" s="20">
        <f t="shared" si="484"/>
        <v>169</v>
      </c>
      <c r="J2011" s="21">
        <v>2170.9299999999998</v>
      </c>
      <c r="K2011" s="18">
        <v>44804</v>
      </c>
      <c r="L2011" s="21">
        <v>642.25</v>
      </c>
      <c r="M2011" s="21">
        <v>1528.68</v>
      </c>
      <c r="N2011" s="21">
        <v>72.36</v>
      </c>
      <c r="O2011" s="21">
        <f t="shared" si="485"/>
        <v>36.18</v>
      </c>
      <c r="P2011" s="21">
        <f t="shared" si="486"/>
        <v>108.53999999999999</v>
      </c>
      <c r="Q2011" s="21">
        <f t="shared" si="487"/>
        <v>1492.5</v>
      </c>
      <c r="S2011" s="21">
        <f t="shared" si="491"/>
        <v>1601.04</v>
      </c>
      <c r="T2011" s="19">
        <v>20</v>
      </c>
      <c r="U2011" s="19">
        <f t="shared" si="488"/>
        <v>0</v>
      </c>
      <c r="V2011" s="22">
        <f t="shared" si="489"/>
        <v>0</v>
      </c>
      <c r="W2011" s="5">
        <f t="shared" si="492"/>
        <v>177</v>
      </c>
      <c r="X2011" s="21">
        <f t="shared" si="496"/>
        <v>9.0454237288135584</v>
      </c>
      <c r="Y2011" s="21">
        <f t="shared" si="493"/>
        <v>108.54508474576269</v>
      </c>
      <c r="Z2011" s="21">
        <f t="shared" si="494"/>
        <v>1492.4949152542372</v>
      </c>
      <c r="AA2011" s="21">
        <f t="shared" si="495"/>
        <v>-5.084745762815146E-3</v>
      </c>
      <c r="AC2011" s="5">
        <v>108.54508474576269</v>
      </c>
      <c r="AD2011" s="5">
        <v>0</v>
      </c>
      <c r="AE2011" s="5">
        <f t="shared" si="490"/>
        <v>108.54508474576269</v>
      </c>
    </row>
    <row r="2012" spans="1:31" ht="12.75" customHeight="1" x14ac:dyDescent="0.35">
      <c r="A2012" s="17" t="s">
        <v>4376</v>
      </c>
      <c r="B2012" s="17" t="s">
        <v>2151</v>
      </c>
      <c r="C2012" s="17" t="s">
        <v>3157</v>
      </c>
      <c r="D2012" s="18">
        <v>42644</v>
      </c>
      <c r="E2012" s="17" t="s">
        <v>118</v>
      </c>
      <c r="F2012" s="19">
        <v>20</v>
      </c>
      <c r="G2012" s="17">
        <v>14</v>
      </c>
      <c r="H2012" s="17">
        <v>1</v>
      </c>
      <c r="I2012" s="20">
        <f t="shared" si="484"/>
        <v>169</v>
      </c>
      <c r="J2012" s="21">
        <v>456.4</v>
      </c>
      <c r="K2012" s="18">
        <v>44804</v>
      </c>
      <c r="L2012" s="21">
        <v>135.02000000000001</v>
      </c>
      <c r="M2012" s="21">
        <v>321.38</v>
      </c>
      <c r="N2012" s="21">
        <v>15.21</v>
      </c>
      <c r="O2012" s="21">
        <f t="shared" si="485"/>
        <v>7.6050000000000004</v>
      </c>
      <c r="P2012" s="21">
        <f t="shared" si="486"/>
        <v>22.815000000000001</v>
      </c>
      <c r="Q2012" s="21">
        <f t="shared" si="487"/>
        <v>313.77499999999998</v>
      </c>
      <c r="S2012" s="21">
        <f t="shared" si="491"/>
        <v>336.59</v>
      </c>
      <c r="T2012" s="19">
        <v>20</v>
      </c>
      <c r="U2012" s="19">
        <f t="shared" si="488"/>
        <v>0</v>
      </c>
      <c r="V2012" s="22">
        <f t="shared" si="489"/>
        <v>0</v>
      </c>
      <c r="W2012" s="5">
        <f t="shared" si="492"/>
        <v>177</v>
      </c>
      <c r="X2012" s="21">
        <f t="shared" si="496"/>
        <v>1.9016384180790959</v>
      </c>
      <c r="Y2012" s="21">
        <f t="shared" si="493"/>
        <v>22.819661016949151</v>
      </c>
      <c r="Z2012" s="21">
        <f t="shared" si="494"/>
        <v>313.77033898305081</v>
      </c>
      <c r="AA2012" s="21">
        <f t="shared" si="495"/>
        <v>-4.6610169491714259E-3</v>
      </c>
      <c r="AC2012" s="5">
        <v>22.819661016949151</v>
      </c>
      <c r="AD2012" s="5">
        <v>0</v>
      </c>
      <c r="AE2012" s="5">
        <f t="shared" si="490"/>
        <v>22.819661016949151</v>
      </c>
    </row>
    <row r="2013" spans="1:31" ht="12.75" customHeight="1" x14ac:dyDescent="0.35">
      <c r="A2013" s="17" t="s">
        <v>4377</v>
      </c>
      <c r="B2013" s="17" t="s">
        <v>2151</v>
      </c>
      <c r="C2013" s="17" t="s">
        <v>4371</v>
      </c>
      <c r="D2013" s="18">
        <v>42644</v>
      </c>
      <c r="E2013" s="17" t="s">
        <v>118</v>
      </c>
      <c r="F2013" s="19">
        <v>20</v>
      </c>
      <c r="G2013" s="17">
        <v>14</v>
      </c>
      <c r="H2013" s="17">
        <v>1</v>
      </c>
      <c r="I2013" s="20">
        <f t="shared" si="484"/>
        <v>169</v>
      </c>
      <c r="J2013" s="21">
        <v>4415.08</v>
      </c>
      <c r="K2013" s="18">
        <v>44804</v>
      </c>
      <c r="L2013" s="21">
        <v>1306.0999999999999</v>
      </c>
      <c r="M2013" s="21">
        <v>3108.98</v>
      </c>
      <c r="N2013" s="21">
        <v>147.16</v>
      </c>
      <c r="O2013" s="21">
        <f t="shared" si="485"/>
        <v>73.58</v>
      </c>
      <c r="P2013" s="21">
        <f t="shared" si="486"/>
        <v>220.74</v>
      </c>
      <c r="Q2013" s="21">
        <f t="shared" si="487"/>
        <v>3035.4</v>
      </c>
      <c r="S2013" s="21">
        <f t="shared" si="491"/>
        <v>3256.14</v>
      </c>
      <c r="T2013" s="19">
        <v>20</v>
      </c>
      <c r="U2013" s="19">
        <f t="shared" si="488"/>
        <v>0</v>
      </c>
      <c r="V2013" s="22">
        <f t="shared" si="489"/>
        <v>0</v>
      </c>
      <c r="W2013" s="5">
        <f t="shared" si="492"/>
        <v>177</v>
      </c>
      <c r="X2013" s="21">
        <f t="shared" si="496"/>
        <v>18.396271186440678</v>
      </c>
      <c r="Y2013" s="21">
        <f t="shared" si="493"/>
        <v>220.75525423728814</v>
      </c>
      <c r="Z2013" s="21">
        <f t="shared" si="494"/>
        <v>3035.3847457627116</v>
      </c>
      <c r="AA2013" s="21">
        <f t="shared" si="495"/>
        <v>-1.5254237288445438E-2</v>
      </c>
      <c r="AC2013" s="5">
        <v>220.75525423728814</v>
      </c>
      <c r="AD2013" s="5">
        <v>0</v>
      </c>
      <c r="AE2013" s="5">
        <f t="shared" si="490"/>
        <v>220.75525423728814</v>
      </c>
    </row>
    <row r="2014" spans="1:31" ht="12.75" customHeight="1" x14ac:dyDescent="0.35">
      <c r="A2014" s="17" t="s">
        <v>4378</v>
      </c>
      <c r="B2014" s="17" t="s">
        <v>2151</v>
      </c>
      <c r="C2014" s="17" t="s">
        <v>4365</v>
      </c>
      <c r="D2014" s="18">
        <v>42675</v>
      </c>
      <c r="E2014" s="17" t="s">
        <v>118</v>
      </c>
      <c r="F2014" s="19">
        <v>20</v>
      </c>
      <c r="G2014" s="17">
        <v>14</v>
      </c>
      <c r="H2014" s="17">
        <v>2</v>
      </c>
      <c r="I2014" s="20">
        <f t="shared" si="484"/>
        <v>170</v>
      </c>
      <c r="J2014" s="21">
        <v>1062.3699999999999</v>
      </c>
      <c r="K2014" s="18">
        <v>44804</v>
      </c>
      <c r="L2014" s="21">
        <v>309.86</v>
      </c>
      <c r="M2014" s="21">
        <v>752.51</v>
      </c>
      <c r="N2014" s="21">
        <v>35.409999999999997</v>
      </c>
      <c r="O2014" s="21">
        <f t="shared" si="485"/>
        <v>17.704999999999998</v>
      </c>
      <c r="P2014" s="21">
        <f t="shared" si="486"/>
        <v>53.114999999999995</v>
      </c>
      <c r="Q2014" s="21">
        <f t="shared" si="487"/>
        <v>734.80499999999995</v>
      </c>
      <c r="S2014" s="21">
        <f t="shared" si="491"/>
        <v>787.92</v>
      </c>
      <c r="T2014" s="19">
        <v>20</v>
      </c>
      <c r="U2014" s="19">
        <f t="shared" si="488"/>
        <v>0</v>
      </c>
      <c r="V2014" s="22">
        <f t="shared" si="489"/>
        <v>0</v>
      </c>
      <c r="W2014" s="5">
        <f t="shared" si="492"/>
        <v>178</v>
      </c>
      <c r="X2014" s="21">
        <f t="shared" si="496"/>
        <v>4.4265168539325837</v>
      </c>
      <c r="Y2014" s="21">
        <f t="shared" si="493"/>
        <v>53.118202247191007</v>
      </c>
      <c r="Z2014" s="21">
        <f t="shared" si="494"/>
        <v>734.80179775280897</v>
      </c>
      <c r="AA2014" s="21">
        <f t="shared" si="495"/>
        <v>-3.2022471909840533E-3</v>
      </c>
      <c r="AC2014" s="5">
        <v>53.118202247191007</v>
      </c>
      <c r="AD2014" s="5">
        <v>0</v>
      </c>
      <c r="AE2014" s="5">
        <f t="shared" si="490"/>
        <v>53.118202247191007</v>
      </c>
    </row>
    <row r="2015" spans="1:31" ht="12.75" customHeight="1" x14ac:dyDescent="0.35">
      <c r="A2015" s="17" t="s">
        <v>4379</v>
      </c>
      <c r="B2015" s="17" t="s">
        <v>2151</v>
      </c>
      <c r="C2015" s="17" t="s">
        <v>3157</v>
      </c>
      <c r="D2015" s="18">
        <v>42675</v>
      </c>
      <c r="E2015" s="17" t="s">
        <v>118</v>
      </c>
      <c r="F2015" s="19">
        <v>20</v>
      </c>
      <c r="G2015" s="17">
        <v>14</v>
      </c>
      <c r="H2015" s="17">
        <v>2</v>
      </c>
      <c r="I2015" s="20">
        <f t="shared" si="484"/>
        <v>170</v>
      </c>
      <c r="J2015" s="21">
        <v>850.06</v>
      </c>
      <c r="K2015" s="18">
        <v>44804</v>
      </c>
      <c r="L2015" s="21">
        <v>247.91</v>
      </c>
      <c r="M2015" s="21">
        <v>602.15</v>
      </c>
      <c r="N2015" s="21">
        <v>28.33</v>
      </c>
      <c r="O2015" s="21">
        <f t="shared" si="485"/>
        <v>14.164999999999999</v>
      </c>
      <c r="P2015" s="21">
        <f t="shared" si="486"/>
        <v>42.494999999999997</v>
      </c>
      <c r="Q2015" s="21">
        <f t="shared" si="487"/>
        <v>587.98500000000001</v>
      </c>
      <c r="S2015" s="21">
        <f t="shared" si="491"/>
        <v>630.48</v>
      </c>
      <c r="T2015" s="19">
        <v>20</v>
      </c>
      <c r="U2015" s="19">
        <f t="shared" si="488"/>
        <v>0</v>
      </c>
      <c r="V2015" s="22">
        <f t="shared" si="489"/>
        <v>0</v>
      </c>
      <c r="W2015" s="5">
        <f t="shared" si="492"/>
        <v>178</v>
      </c>
      <c r="X2015" s="21">
        <f t="shared" si="496"/>
        <v>3.5420224719101125</v>
      </c>
      <c r="Y2015" s="21">
        <f t="shared" si="493"/>
        <v>42.504269662921352</v>
      </c>
      <c r="Z2015" s="21">
        <f t="shared" si="494"/>
        <v>587.97573033707863</v>
      </c>
      <c r="AA2015" s="21">
        <f t="shared" si="495"/>
        <v>-9.2696629213833148E-3</v>
      </c>
      <c r="AC2015" s="5">
        <v>42.504269662921352</v>
      </c>
      <c r="AD2015" s="5">
        <v>0</v>
      </c>
      <c r="AE2015" s="5">
        <f t="shared" si="490"/>
        <v>42.504269662921352</v>
      </c>
    </row>
    <row r="2016" spans="1:31" ht="12.75" customHeight="1" x14ac:dyDescent="0.35">
      <c r="A2016" s="17" t="s">
        <v>4380</v>
      </c>
      <c r="B2016" s="17" t="s">
        <v>2151</v>
      </c>
      <c r="C2016" s="17" t="s">
        <v>3157</v>
      </c>
      <c r="D2016" s="18">
        <v>42705</v>
      </c>
      <c r="E2016" s="17" t="s">
        <v>118</v>
      </c>
      <c r="F2016" s="19">
        <v>20</v>
      </c>
      <c r="G2016" s="17">
        <v>14</v>
      </c>
      <c r="H2016" s="17">
        <v>3</v>
      </c>
      <c r="I2016" s="20">
        <f t="shared" si="484"/>
        <v>171</v>
      </c>
      <c r="J2016" s="21">
        <v>310.27999999999997</v>
      </c>
      <c r="K2016" s="18">
        <v>44804</v>
      </c>
      <c r="L2016" s="21">
        <v>89.18</v>
      </c>
      <c r="M2016" s="21">
        <v>221.1</v>
      </c>
      <c r="N2016" s="21">
        <v>10.34</v>
      </c>
      <c r="O2016" s="21">
        <f t="shared" si="485"/>
        <v>5.17</v>
      </c>
      <c r="P2016" s="21">
        <f t="shared" si="486"/>
        <v>15.51</v>
      </c>
      <c r="Q2016" s="21">
        <f t="shared" si="487"/>
        <v>215.93</v>
      </c>
      <c r="S2016" s="21">
        <f t="shared" si="491"/>
        <v>231.44</v>
      </c>
      <c r="T2016" s="19">
        <v>20</v>
      </c>
      <c r="U2016" s="19">
        <f t="shared" si="488"/>
        <v>0</v>
      </c>
      <c r="V2016" s="22">
        <f t="shared" si="489"/>
        <v>0</v>
      </c>
      <c r="W2016" s="5">
        <f t="shared" si="492"/>
        <v>179</v>
      </c>
      <c r="X2016" s="21">
        <f t="shared" si="496"/>
        <v>1.2929608938547485</v>
      </c>
      <c r="Y2016" s="21">
        <f t="shared" si="493"/>
        <v>15.515530726256983</v>
      </c>
      <c r="Z2016" s="21">
        <f t="shared" si="494"/>
        <v>215.924469273743</v>
      </c>
      <c r="AA2016" s="21">
        <f t="shared" si="495"/>
        <v>-5.5307262570067905E-3</v>
      </c>
      <c r="AC2016" s="5">
        <v>15.515530726256983</v>
      </c>
      <c r="AD2016" s="5">
        <v>0</v>
      </c>
      <c r="AE2016" s="5">
        <f t="shared" si="490"/>
        <v>15.515530726256983</v>
      </c>
    </row>
    <row r="2017" spans="1:31" ht="12.75" customHeight="1" x14ac:dyDescent="0.35">
      <c r="A2017" s="17" t="s">
        <v>4381</v>
      </c>
      <c r="B2017" s="17" t="s">
        <v>2151</v>
      </c>
      <c r="C2017" s="17" t="s">
        <v>4365</v>
      </c>
      <c r="D2017" s="18">
        <v>42736</v>
      </c>
      <c r="E2017" s="17" t="s">
        <v>118</v>
      </c>
      <c r="F2017" s="19">
        <v>20</v>
      </c>
      <c r="G2017" s="17">
        <v>14</v>
      </c>
      <c r="H2017" s="17">
        <v>4</v>
      </c>
      <c r="I2017" s="20">
        <f t="shared" si="484"/>
        <v>172</v>
      </c>
      <c r="J2017" s="21">
        <v>323.33</v>
      </c>
      <c r="K2017" s="18">
        <v>44804</v>
      </c>
      <c r="L2017" s="21">
        <v>91.63</v>
      </c>
      <c r="M2017" s="21">
        <v>231.7</v>
      </c>
      <c r="N2017" s="21">
        <v>10.78</v>
      </c>
      <c r="O2017" s="21">
        <f t="shared" si="485"/>
        <v>5.39</v>
      </c>
      <c r="P2017" s="21">
        <f t="shared" si="486"/>
        <v>16.169999999999998</v>
      </c>
      <c r="Q2017" s="21">
        <f t="shared" si="487"/>
        <v>226.31</v>
      </c>
      <c r="S2017" s="21">
        <f t="shared" si="491"/>
        <v>242.48</v>
      </c>
      <c r="T2017" s="19">
        <v>20</v>
      </c>
      <c r="U2017" s="19">
        <f t="shared" si="488"/>
        <v>0</v>
      </c>
      <c r="V2017" s="22">
        <f t="shared" si="489"/>
        <v>0</v>
      </c>
      <c r="W2017" s="5">
        <f t="shared" si="492"/>
        <v>180</v>
      </c>
      <c r="X2017" s="21">
        <f t="shared" si="496"/>
        <v>1.3471111111111111</v>
      </c>
      <c r="Y2017" s="21">
        <f t="shared" si="493"/>
        <v>16.165333333333333</v>
      </c>
      <c r="Z2017" s="21">
        <f t="shared" si="494"/>
        <v>226.31466666666665</v>
      </c>
      <c r="AA2017" s="21">
        <f t="shared" si="495"/>
        <v>4.6666666666510537E-3</v>
      </c>
      <c r="AC2017" s="5">
        <v>16.165333333333333</v>
      </c>
      <c r="AD2017" s="5">
        <v>0</v>
      </c>
      <c r="AE2017" s="5">
        <f t="shared" si="490"/>
        <v>16.165333333333333</v>
      </c>
    </row>
    <row r="2018" spans="1:31" ht="12.75" customHeight="1" x14ac:dyDescent="0.35">
      <c r="A2018" s="17" t="s">
        <v>4382</v>
      </c>
      <c r="B2018" s="17" t="s">
        <v>2151</v>
      </c>
      <c r="C2018" s="17" t="s">
        <v>3157</v>
      </c>
      <c r="D2018" s="18">
        <v>42736</v>
      </c>
      <c r="E2018" s="17" t="s">
        <v>118</v>
      </c>
      <c r="F2018" s="19">
        <v>20</v>
      </c>
      <c r="G2018" s="17">
        <v>14</v>
      </c>
      <c r="H2018" s="17">
        <v>4</v>
      </c>
      <c r="I2018" s="20">
        <f t="shared" si="484"/>
        <v>172</v>
      </c>
      <c r="J2018" s="21">
        <v>550.59</v>
      </c>
      <c r="K2018" s="18">
        <v>44804</v>
      </c>
      <c r="L2018" s="21">
        <v>156</v>
      </c>
      <c r="M2018" s="21">
        <v>394.59</v>
      </c>
      <c r="N2018" s="21">
        <v>18.350000000000001</v>
      </c>
      <c r="O2018" s="21">
        <f t="shared" si="485"/>
        <v>9.1750000000000007</v>
      </c>
      <c r="P2018" s="21">
        <f t="shared" si="486"/>
        <v>27.525000000000002</v>
      </c>
      <c r="Q2018" s="21">
        <f t="shared" si="487"/>
        <v>385.41499999999996</v>
      </c>
      <c r="S2018" s="21">
        <f t="shared" si="491"/>
        <v>412.94</v>
      </c>
      <c r="T2018" s="19">
        <v>20</v>
      </c>
      <c r="U2018" s="19">
        <f t="shared" si="488"/>
        <v>0</v>
      </c>
      <c r="V2018" s="22">
        <f t="shared" si="489"/>
        <v>0</v>
      </c>
      <c r="W2018" s="5">
        <f t="shared" si="492"/>
        <v>180</v>
      </c>
      <c r="X2018" s="21">
        <f t="shared" si="496"/>
        <v>2.294111111111111</v>
      </c>
      <c r="Y2018" s="21">
        <f t="shared" si="493"/>
        <v>27.529333333333334</v>
      </c>
      <c r="Z2018" s="21">
        <f t="shared" si="494"/>
        <v>385.41066666666666</v>
      </c>
      <c r="AA2018" s="21">
        <f t="shared" si="495"/>
        <v>-4.3333333333066548E-3</v>
      </c>
      <c r="AC2018" s="5">
        <v>27.529333333333334</v>
      </c>
      <c r="AD2018" s="5">
        <v>0</v>
      </c>
      <c r="AE2018" s="5">
        <f t="shared" si="490"/>
        <v>27.529333333333334</v>
      </c>
    </row>
    <row r="2019" spans="1:31" ht="12.75" customHeight="1" x14ac:dyDescent="0.35">
      <c r="A2019" s="17" t="s">
        <v>4383</v>
      </c>
      <c r="B2019" s="17" t="s">
        <v>2151</v>
      </c>
      <c r="C2019" s="17" t="s">
        <v>4365</v>
      </c>
      <c r="D2019" s="18">
        <v>42736</v>
      </c>
      <c r="E2019" s="17" t="s">
        <v>118</v>
      </c>
      <c r="F2019" s="19">
        <v>20</v>
      </c>
      <c r="G2019" s="17">
        <v>14</v>
      </c>
      <c r="H2019" s="17">
        <v>4</v>
      </c>
      <c r="I2019" s="20">
        <f t="shared" si="484"/>
        <v>172</v>
      </c>
      <c r="J2019" s="21">
        <v>46.19</v>
      </c>
      <c r="K2019" s="18">
        <v>44804</v>
      </c>
      <c r="L2019" s="21">
        <v>13.09</v>
      </c>
      <c r="M2019" s="21">
        <v>33.1</v>
      </c>
      <c r="N2019" s="21">
        <v>1.54</v>
      </c>
      <c r="O2019" s="21">
        <f t="shared" si="485"/>
        <v>0.77</v>
      </c>
      <c r="P2019" s="21">
        <f t="shared" si="486"/>
        <v>2.31</v>
      </c>
      <c r="Q2019" s="21">
        <f t="shared" si="487"/>
        <v>32.33</v>
      </c>
      <c r="S2019" s="21">
        <f t="shared" si="491"/>
        <v>34.64</v>
      </c>
      <c r="T2019" s="19">
        <v>20</v>
      </c>
      <c r="U2019" s="19">
        <f t="shared" si="488"/>
        <v>0</v>
      </c>
      <c r="V2019" s="22">
        <f t="shared" si="489"/>
        <v>0</v>
      </c>
      <c r="W2019" s="5">
        <f t="shared" si="492"/>
        <v>180</v>
      </c>
      <c r="X2019" s="21">
        <f t="shared" si="496"/>
        <v>0.19244444444444445</v>
      </c>
      <c r="Y2019" s="21">
        <f t="shared" si="493"/>
        <v>2.3093333333333335</v>
      </c>
      <c r="Z2019" s="21">
        <f t="shared" si="494"/>
        <v>32.330666666666666</v>
      </c>
      <c r="AA2019" s="21">
        <f t="shared" si="495"/>
        <v>6.6666666666748142E-4</v>
      </c>
      <c r="AC2019" s="5">
        <v>2.3093333333333335</v>
      </c>
      <c r="AD2019" s="5">
        <v>0</v>
      </c>
      <c r="AE2019" s="5">
        <f t="shared" si="490"/>
        <v>2.3093333333333335</v>
      </c>
    </row>
    <row r="2020" spans="1:31" ht="12.75" customHeight="1" x14ac:dyDescent="0.35">
      <c r="A2020" s="17" t="s">
        <v>4384</v>
      </c>
      <c r="B2020" s="17" t="s">
        <v>2151</v>
      </c>
      <c r="C2020" s="17" t="s">
        <v>4385</v>
      </c>
      <c r="D2020" s="18">
        <v>42736</v>
      </c>
      <c r="E2020" s="17" t="s">
        <v>118</v>
      </c>
      <c r="F2020" s="19">
        <v>20</v>
      </c>
      <c r="G2020" s="17">
        <v>14</v>
      </c>
      <c r="H2020" s="17">
        <v>4</v>
      </c>
      <c r="I2020" s="20">
        <f t="shared" si="484"/>
        <v>172</v>
      </c>
      <c r="J2020" s="21">
        <v>1254.4000000000001</v>
      </c>
      <c r="K2020" s="18">
        <v>44804</v>
      </c>
      <c r="L2020" s="21">
        <v>355.41</v>
      </c>
      <c r="M2020" s="21">
        <v>898.99</v>
      </c>
      <c r="N2020" s="21">
        <v>41.81</v>
      </c>
      <c r="O2020" s="21">
        <f t="shared" si="485"/>
        <v>20.905000000000001</v>
      </c>
      <c r="P2020" s="21">
        <f t="shared" si="486"/>
        <v>62.715000000000003</v>
      </c>
      <c r="Q2020" s="21">
        <f t="shared" si="487"/>
        <v>878.08500000000004</v>
      </c>
      <c r="S2020" s="21">
        <f t="shared" si="491"/>
        <v>940.8</v>
      </c>
      <c r="T2020" s="19">
        <v>20</v>
      </c>
      <c r="U2020" s="19">
        <f t="shared" si="488"/>
        <v>0</v>
      </c>
      <c r="V2020" s="22">
        <f t="shared" si="489"/>
        <v>0</v>
      </c>
      <c r="W2020" s="5">
        <f t="shared" si="492"/>
        <v>180</v>
      </c>
      <c r="X2020" s="21">
        <f t="shared" si="496"/>
        <v>5.2266666666666666</v>
      </c>
      <c r="Y2020" s="21">
        <f t="shared" si="493"/>
        <v>62.72</v>
      </c>
      <c r="Z2020" s="21">
        <f t="shared" si="494"/>
        <v>878.07999999999993</v>
      </c>
      <c r="AA2020" s="21">
        <f t="shared" si="495"/>
        <v>-5.0000000001091394E-3</v>
      </c>
      <c r="AC2020" s="5">
        <v>62.72</v>
      </c>
      <c r="AD2020" s="5">
        <v>0</v>
      </c>
      <c r="AE2020" s="5">
        <f t="shared" si="490"/>
        <v>62.72</v>
      </c>
    </row>
    <row r="2021" spans="1:31" ht="12.75" customHeight="1" x14ac:dyDescent="0.35">
      <c r="A2021" s="17" t="s">
        <v>4386</v>
      </c>
      <c r="B2021" s="17" t="s">
        <v>2151</v>
      </c>
      <c r="C2021" s="17" t="s">
        <v>4387</v>
      </c>
      <c r="D2021" s="18">
        <v>42736</v>
      </c>
      <c r="E2021" s="17" t="s">
        <v>118</v>
      </c>
      <c r="F2021" s="19">
        <v>20</v>
      </c>
      <c r="G2021" s="17">
        <v>14</v>
      </c>
      <c r="H2021" s="17">
        <v>4</v>
      </c>
      <c r="I2021" s="20">
        <f t="shared" si="484"/>
        <v>172</v>
      </c>
      <c r="J2021" s="21">
        <v>5603.42</v>
      </c>
      <c r="K2021" s="18">
        <v>44804</v>
      </c>
      <c r="L2021" s="21">
        <v>1587.63</v>
      </c>
      <c r="M2021" s="21">
        <v>4015.79</v>
      </c>
      <c r="N2021" s="21">
        <v>186.78</v>
      </c>
      <c r="O2021" s="21">
        <f t="shared" si="485"/>
        <v>93.39</v>
      </c>
      <c r="P2021" s="21">
        <f t="shared" si="486"/>
        <v>280.17</v>
      </c>
      <c r="Q2021" s="21">
        <f t="shared" si="487"/>
        <v>3922.4</v>
      </c>
      <c r="S2021" s="21">
        <f t="shared" si="491"/>
        <v>4202.57</v>
      </c>
      <c r="T2021" s="19">
        <v>20</v>
      </c>
      <c r="U2021" s="19">
        <f t="shared" si="488"/>
        <v>0</v>
      </c>
      <c r="V2021" s="22">
        <f t="shared" si="489"/>
        <v>0</v>
      </c>
      <c r="W2021" s="5">
        <f t="shared" si="492"/>
        <v>180</v>
      </c>
      <c r="X2021" s="21">
        <f t="shared" si="496"/>
        <v>23.34761111111111</v>
      </c>
      <c r="Y2021" s="21">
        <f t="shared" si="493"/>
        <v>280.17133333333334</v>
      </c>
      <c r="Z2021" s="21">
        <f t="shared" si="494"/>
        <v>3922.3986666666665</v>
      </c>
      <c r="AA2021" s="21">
        <f t="shared" si="495"/>
        <v>-1.3333333336049691E-3</v>
      </c>
      <c r="AC2021" s="5">
        <v>280.17133333333334</v>
      </c>
      <c r="AD2021" s="5">
        <v>0</v>
      </c>
      <c r="AE2021" s="5">
        <f t="shared" si="490"/>
        <v>280.17133333333334</v>
      </c>
    </row>
    <row r="2022" spans="1:31" ht="12.75" customHeight="1" x14ac:dyDescent="0.35">
      <c r="A2022" s="17" t="s">
        <v>4388</v>
      </c>
      <c r="B2022" s="17" t="s">
        <v>2151</v>
      </c>
      <c r="C2022" s="17" t="s">
        <v>3157</v>
      </c>
      <c r="D2022" s="18">
        <v>42767</v>
      </c>
      <c r="E2022" s="17" t="s">
        <v>118</v>
      </c>
      <c r="F2022" s="19">
        <v>20</v>
      </c>
      <c r="G2022" s="17">
        <v>14</v>
      </c>
      <c r="H2022" s="17">
        <v>5</v>
      </c>
      <c r="I2022" s="20">
        <f t="shared" si="484"/>
        <v>173</v>
      </c>
      <c r="J2022" s="21">
        <v>146.72999999999999</v>
      </c>
      <c r="K2022" s="18">
        <v>44804</v>
      </c>
      <c r="L2022" s="21">
        <v>40.98</v>
      </c>
      <c r="M2022" s="21">
        <v>105.75</v>
      </c>
      <c r="N2022" s="21">
        <v>4.8899999999999997</v>
      </c>
      <c r="O2022" s="21">
        <f t="shared" si="485"/>
        <v>2.4449999999999998</v>
      </c>
      <c r="P2022" s="21">
        <f t="shared" si="486"/>
        <v>7.3349999999999991</v>
      </c>
      <c r="Q2022" s="21">
        <f t="shared" si="487"/>
        <v>103.30500000000001</v>
      </c>
      <c r="S2022" s="21">
        <f t="shared" si="491"/>
        <v>110.64</v>
      </c>
      <c r="T2022" s="19">
        <v>20</v>
      </c>
      <c r="U2022" s="19">
        <f t="shared" si="488"/>
        <v>0</v>
      </c>
      <c r="V2022" s="22">
        <f t="shared" si="489"/>
        <v>0</v>
      </c>
      <c r="W2022" s="5">
        <f t="shared" si="492"/>
        <v>181</v>
      </c>
      <c r="X2022" s="21">
        <f t="shared" si="496"/>
        <v>0.61127071823204415</v>
      </c>
      <c r="Y2022" s="21">
        <f t="shared" si="493"/>
        <v>7.3352486187845294</v>
      </c>
      <c r="Z2022" s="21">
        <f t="shared" si="494"/>
        <v>103.30475138121547</v>
      </c>
      <c r="AA2022" s="21">
        <f t="shared" si="495"/>
        <v>-2.4861878453918962E-4</v>
      </c>
      <c r="AC2022" s="5">
        <v>7.3352486187845294</v>
      </c>
      <c r="AD2022" s="5">
        <v>0</v>
      </c>
      <c r="AE2022" s="5">
        <f t="shared" si="490"/>
        <v>7.3352486187845294</v>
      </c>
    </row>
    <row r="2023" spans="1:31" ht="12.75" customHeight="1" x14ac:dyDescent="0.35">
      <c r="A2023" s="17" t="s">
        <v>4389</v>
      </c>
      <c r="B2023" s="17" t="s">
        <v>2151</v>
      </c>
      <c r="C2023" s="17" t="s">
        <v>3157</v>
      </c>
      <c r="D2023" s="18">
        <v>42795</v>
      </c>
      <c r="E2023" s="17" t="s">
        <v>118</v>
      </c>
      <c r="F2023" s="19">
        <v>20</v>
      </c>
      <c r="G2023" s="17">
        <v>14</v>
      </c>
      <c r="H2023" s="17">
        <v>6</v>
      </c>
      <c r="I2023" s="20">
        <f t="shared" si="484"/>
        <v>174</v>
      </c>
      <c r="J2023" s="21">
        <v>852.56</v>
      </c>
      <c r="K2023" s="18">
        <v>44804</v>
      </c>
      <c r="L2023" s="21">
        <v>234.46</v>
      </c>
      <c r="M2023" s="21">
        <v>618.1</v>
      </c>
      <c r="N2023" s="21">
        <v>28.42</v>
      </c>
      <c r="O2023" s="21">
        <f t="shared" si="485"/>
        <v>14.21</v>
      </c>
      <c r="P2023" s="21">
        <f t="shared" si="486"/>
        <v>42.63</v>
      </c>
      <c r="Q2023" s="21">
        <f t="shared" si="487"/>
        <v>603.89</v>
      </c>
      <c r="S2023" s="21">
        <f t="shared" si="491"/>
        <v>646.52</v>
      </c>
      <c r="T2023" s="19">
        <v>20</v>
      </c>
      <c r="U2023" s="19">
        <f t="shared" si="488"/>
        <v>0</v>
      </c>
      <c r="V2023" s="22">
        <f t="shared" si="489"/>
        <v>0</v>
      </c>
      <c r="W2023" s="5">
        <f t="shared" si="492"/>
        <v>182</v>
      </c>
      <c r="X2023" s="21">
        <f t="shared" si="496"/>
        <v>3.5523076923076924</v>
      </c>
      <c r="Y2023" s="21">
        <f t="shared" si="493"/>
        <v>42.627692307692307</v>
      </c>
      <c r="Z2023" s="21">
        <f t="shared" si="494"/>
        <v>603.89230769230767</v>
      </c>
      <c r="AA2023" s="21">
        <f t="shared" si="495"/>
        <v>2.3076923076814637E-3</v>
      </c>
      <c r="AC2023" s="5">
        <v>42.627692307692307</v>
      </c>
      <c r="AD2023" s="5">
        <v>0</v>
      </c>
      <c r="AE2023" s="5">
        <f t="shared" si="490"/>
        <v>42.627692307692307</v>
      </c>
    </row>
    <row r="2024" spans="1:31" ht="12.75" customHeight="1" x14ac:dyDescent="0.35">
      <c r="A2024" s="17" t="s">
        <v>4390</v>
      </c>
      <c r="B2024" s="17" t="s">
        <v>2151</v>
      </c>
      <c r="C2024" s="17" t="s">
        <v>4365</v>
      </c>
      <c r="D2024" s="18">
        <v>42826</v>
      </c>
      <c r="E2024" s="17" t="s">
        <v>118</v>
      </c>
      <c r="F2024" s="19">
        <v>20</v>
      </c>
      <c r="G2024" s="17">
        <v>14</v>
      </c>
      <c r="H2024" s="17">
        <v>7</v>
      </c>
      <c r="I2024" s="20">
        <f t="shared" si="484"/>
        <v>175</v>
      </c>
      <c r="J2024" s="21">
        <v>3418.06</v>
      </c>
      <c r="K2024" s="18">
        <v>44804</v>
      </c>
      <c r="L2024" s="21">
        <v>925.71</v>
      </c>
      <c r="M2024" s="21">
        <v>2492.35</v>
      </c>
      <c r="N2024" s="21">
        <v>113.93</v>
      </c>
      <c r="O2024" s="21">
        <f t="shared" si="485"/>
        <v>56.965000000000003</v>
      </c>
      <c r="P2024" s="21">
        <f t="shared" si="486"/>
        <v>170.89500000000001</v>
      </c>
      <c r="Q2024" s="21">
        <f t="shared" si="487"/>
        <v>2435.3849999999998</v>
      </c>
      <c r="S2024" s="21">
        <f t="shared" si="491"/>
        <v>2606.2799999999997</v>
      </c>
      <c r="T2024" s="19">
        <v>20</v>
      </c>
      <c r="U2024" s="19">
        <f t="shared" si="488"/>
        <v>0</v>
      </c>
      <c r="V2024" s="22">
        <f t="shared" si="489"/>
        <v>0</v>
      </c>
      <c r="W2024" s="5">
        <f t="shared" si="492"/>
        <v>183</v>
      </c>
      <c r="X2024" s="21">
        <f t="shared" si="496"/>
        <v>14.241967213114753</v>
      </c>
      <c r="Y2024" s="21">
        <f t="shared" si="493"/>
        <v>170.90360655737703</v>
      </c>
      <c r="Z2024" s="21">
        <f t="shared" si="494"/>
        <v>2435.3763934426229</v>
      </c>
      <c r="AA2024" s="21">
        <f t="shared" si="495"/>
        <v>-8.6065573768792092E-3</v>
      </c>
      <c r="AC2024" s="5">
        <v>170.90360655737703</v>
      </c>
      <c r="AD2024" s="5">
        <v>0</v>
      </c>
      <c r="AE2024" s="5">
        <f t="shared" si="490"/>
        <v>170.90360655737703</v>
      </c>
    </row>
    <row r="2025" spans="1:31" ht="12.75" customHeight="1" x14ac:dyDescent="0.35">
      <c r="A2025" s="17" t="s">
        <v>4391</v>
      </c>
      <c r="B2025" s="17" t="s">
        <v>2151</v>
      </c>
      <c r="C2025" s="17" t="s">
        <v>4365</v>
      </c>
      <c r="D2025" s="18">
        <v>42826</v>
      </c>
      <c r="E2025" s="17" t="s">
        <v>118</v>
      </c>
      <c r="F2025" s="19">
        <v>20</v>
      </c>
      <c r="G2025" s="17">
        <v>14</v>
      </c>
      <c r="H2025" s="17">
        <v>7</v>
      </c>
      <c r="I2025" s="20">
        <f t="shared" si="484"/>
        <v>175</v>
      </c>
      <c r="J2025" s="21">
        <v>184.76</v>
      </c>
      <c r="K2025" s="18">
        <v>44804</v>
      </c>
      <c r="L2025" s="21">
        <v>50.05</v>
      </c>
      <c r="M2025" s="21">
        <v>134.71</v>
      </c>
      <c r="N2025" s="21">
        <v>6.16</v>
      </c>
      <c r="O2025" s="21">
        <f t="shared" si="485"/>
        <v>3.08</v>
      </c>
      <c r="P2025" s="21">
        <f t="shared" si="486"/>
        <v>9.24</v>
      </c>
      <c r="Q2025" s="21">
        <f t="shared" si="487"/>
        <v>131.63</v>
      </c>
      <c r="S2025" s="21">
        <f t="shared" si="491"/>
        <v>140.87</v>
      </c>
      <c r="T2025" s="19">
        <v>20</v>
      </c>
      <c r="U2025" s="19">
        <f t="shared" si="488"/>
        <v>0</v>
      </c>
      <c r="V2025" s="22">
        <f t="shared" si="489"/>
        <v>0</v>
      </c>
      <c r="W2025" s="5">
        <f t="shared" si="492"/>
        <v>183</v>
      </c>
      <c r="X2025" s="21">
        <f t="shared" si="496"/>
        <v>0.76978142076502731</v>
      </c>
      <c r="Y2025" s="21">
        <f t="shared" si="493"/>
        <v>9.2373770491803278</v>
      </c>
      <c r="Z2025" s="21">
        <f t="shared" si="494"/>
        <v>131.63262295081967</v>
      </c>
      <c r="AA2025" s="21">
        <f t="shared" si="495"/>
        <v>2.6229508196706774E-3</v>
      </c>
      <c r="AC2025" s="5">
        <v>9.2373770491803278</v>
      </c>
      <c r="AD2025" s="5">
        <v>0</v>
      </c>
      <c r="AE2025" s="5">
        <f t="shared" si="490"/>
        <v>9.2373770491803278</v>
      </c>
    </row>
    <row r="2026" spans="1:31" ht="12.75" customHeight="1" x14ac:dyDescent="0.35">
      <c r="A2026" s="17" t="s">
        <v>4392</v>
      </c>
      <c r="B2026" s="17" t="s">
        <v>2151</v>
      </c>
      <c r="C2026" s="17" t="s">
        <v>3157</v>
      </c>
      <c r="D2026" s="18">
        <v>42826</v>
      </c>
      <c r="E2026" s="17" t="s">
        <v>118</v>
      </c>
      <c r="F2026" s="19">
        <v>20</v>
      </c>
      <c r="G2026" s="17">
        <v>14</v>
      </c>
      <c r="H2026" s="17">
        <v>7</v>
      </c>
      <c r="I2026" s="20">
        <f t="shared" si="484"/>
        <v>175</v>
      </c>
      <c r="J2026" s="21">
        <v>210.84</v>
      </c>
      <c r="K2026" s="18">
        <v>44804</v>
      </c>
      <c r="L2026" s="21">
        <v>57.09</v>
      </c>
      <c r="M2026" s="21">
        <v>153.75</v>
      </c>
      <c r="N2026" s="21">
        <v>7.02</v>
      </c>
      <c r="O2026" s="21">
        <f t="shared" si="485"/>
        <v>3.51</v>
      </c>
      <c r="P2026" s="21">
        <f t="shared" si="486"/>
        <v>10.53</v>
      </c>
      <c r="Q2026" s="21">
        <f t="shared" si="487"/>
        <v>150.24</v>
      </c>
      <c r="S2026" s="21">
        <f t="shared" si="491"/>
        <v>160.77000000000001</v>
      </c>
      <c r="T2026" s="19">
        <v>20</v>
      </c>
      <c r="U2026" s="19">
        <f t="shared" si="488"/>
        <v>0</v>
      </c>
      <c r="V2026" s="22">
        <f t="shared" si="489"/>
        <v>0</v>
      </c>
      <c r="W2026" s="5">
        <f t="shared" si="492"/>
        <v>183</v>
      </c>
      <c r="X2026" s="21">
        <f t="shared" si="496"/>
        <v>0.87852459016393447</v>
      </c>
      <c r="Y2026" s="21">
        <f t="shared" si="493"/>
        <v>10.542295081967215</v>
      </c>
      <c r="Z2026" s="21">
        <f t="shared" si="494"/>
        <v>150.2277049180328</v>
      </c>
      <c r="AA2026" s="21">
        <f t="shared" si="495"/>
        <v>-1.2295081967209853E-2</v>
      </c>
      <c r="AC2026" s="5">
        <v>10.542295081967215</v>
      </c>
      <c r="AD2026" s="5">
        <v>0</v>
      </c>
      <c r="AE2026" s="5">
        <f t="shared" si="490"/>
        <v>10.542295081967215</v>
      </c>
    </row>
    <row r="2027" spans="1:31" ht="12.75" customHeight="1" x14ac:dyDescent="0.35">
      <c r="A2027" s="17" t="s">
        <v>4393</v>
      </c>
      <c r="B2027" s="17" t="s">
        <v>2151</v>
      </c>
      <c r="C2027" s="17" t="s">
        <v>3225</v>
      </c>
      <c r="D2027" s="18">
        <v>42826</v>
      </c>
      <c r="E2027" s="17" t="s">
        <v>118</v>
      </c>
      <c r="F2027" s="19">
        <v>20</v>
      </c>
      <c r="G2027" s="17">
        <v>14</v>
      </c>
      <c r="H2027" s="17">
        <v>7</v>
      </c>
      <c r="I2027" s="20">
        <f t="shared" si="484"/>
        <v>175</v>
      </c>
      <c r="J2027" s="21">
        <v>1716.96</v>
      </c>
      <c r="K2027" s="18">
        <v>44804</v>
      </c>
      <c r="L2027" s="21">
        <v>465.02</v>
      </c>
      <c r="M2027" s="21">
        <v>1251.94</v>
      </c>
      <c r="N2027" s="21">
        <v>57.23</v>
      </c>
      <c r="O2027" s="21">
        <f t="shared" si="485"/>
        <v>28.614999999999998</v>
      </c>
      <c r="P2027" s="21">
        <f t="shared" si="486"/>
        <v>85.844999999999999</v>
      </c>
      <c r="Q2027" s="21">
        <f t="shared" si="487"/>
        <v>1223.325</v>
      </c>
      <c r="S2027" s="21">
        <f t="shared" si="491"/>
        <v>1309.17</v>
      </c>
      <c r="T2027" s="19">
        <v>20</v>
      </c>
      <c r="U2027" s="19">
        <f t="shared" si="488"/>
        <v>0</v>
      </c>
      <c r="V2027" s="22">
        <f t="shared" si="489"/>
        <v>0</v>
      </c>
      <c r="W2027" s="5">
        <f t="shared" si="492"/>
        <v>183</v>
      </c>
      <c r="X2027" s="21">
        <f t="shared" si="496"/>
        <v>7.153934426229509</v>
      </c>
      <c r="Y2027" s="21">
        <f t="shared" si="493"/>
        <v>85.847213114754112</v>
      </c>
      <c r="Z2027" s="21">
        <f t="shared" si="494"/>
        <v>1223.3227868852459</v>
      </c>
      <c r="AA2027" s="21">
        <f t="shared" si="495"/>
        <v>-2.2131147541131213E-3</v>
      </c>
      <c r="AC2027" s="5">
        <v>85.847213114754112</v>
      </c>
      <c r="AD2027" s="5">
        <v>0</v>
      </c>
      <c r="AE2027" s="5">
        <f t="shared" si="490"/>
        <v>85.847213114754112</v>
      </c>
    </row>
    <row r="2028" spans="1:31" ht="12.75" customHeight="1" x14ac:dyDescent="0.35">
      <c r="A2028" s="17" t="s">
        <v>4394</v>
      </c>
      <c r="B2028" s="17" t="s">
        <v>2151</v>
      </c>
      <c r="C2028" s="17" t="s">
        <v>4365</v>
      </c>
      <c r="D2028" s="18">
        <v>42856</v>
      </c>
      <c r="E2028" s="17" t="s">
        <v>118</v>
      </c>
      <c r="F2028" s="19">
        <v>20</v>
      </c>
      <c r="G2028" s="17">
        <v>14</v>
      </c>
      <c r="H2028" s="17">
        <v>8</v>
      </c>
      <c r="I2028" s="20">
        <f t="shared" si="484"/>
        <v>176</v>
      </c>
      <c r="J2028" s="21">
        <v>2078.5500000000002</v>
      </c>
      <c r="K2028" s="18">
        <v>44804</v>
      </c>
      <c r="L2028" s="21">
        <v>554.29</v>
      </c>
      <c r="M2028" s="21">
        <v>1524.26</v>
      </c>
      <c r="N2028" s="21">
        <v>69.28</v>
      </c>
      <c r="O2028" s="21">
        <f t="shared" si="485"/>
        <v>34.64</v>
      </c>
      <c r="P2028" s="21">
        <f t="shared" si="486"/>
        <v>103.92</v>
      </c>
      <c r="Q2028" s="21">
        <f t="shared" si="487"/>
        <v>1489.62</v>
      </c>
      <c r="S2028" s="21">
        <f t="shared" si="491"/>
        <v>1593.54</v>
      </c>
      <c r="T2028" s="19">
        <v>20</v>
      </c>
      <c r="U2028" s="19">
        <f t="shared" si="488"/>
        <v>0</v>
      </c>
      <c r="V2028" s="22">
        <f t="shared" si="489"/>
        <v>0</v>
      </c>
      <c r="W2028" s="5">
        <f t="shared" si="492"/>
        <v>184</v>
      </c>
      <c r="X2028" s="21">
        <f t="shared" si="496"/>
        <v>8.6605434782608697</v>
      </c>
      <c r="Y2028" s="21">
        <f t="shared" si="493"/>
        <v>103.92652173913044</v>
      </c>
      <c r="Z2028" s="21">
        <f t="shared" si="494"/>
        <v>1489.6134782608694</v>
      </c>
      <c r="AA2028" s="21">
        <f t="shared" si="495"/>
        <v>-6.5217391304486227E-3</v>
      </c>
      <c r="AC2028" s="5">
        <v>103.92652173913044</v>
      </c>
      <c r="AD2028" s="5">
        <v>0</v>
      </c>
      <c r="AE2028" s="5">
        <f t="shared" si="490"/>
        <v>103.92652173913044</v>
      </c>
    </row>
    <row r="2029" spans="1:31" ht="12.75" customHeight="1" x14ac:dyDescent="0.35">
      <c r="A2029" s="17" t="s">
        <v>4395</v>
      </c>
      <c r="B2029" s="17" t="s">
        <v>2151</v>
      </c>
      <c r="C2029" s="17" t="s">
        <v>3157</v>
      </c>
      <c r="D2029" s="18">
        <v>42856</v>
      </c>
      <c r="E2029" s="17" t="s">
        <v>118</v>
      </c>
      <c r="F2029" s="19">
        <v>20</v>
      </c>
      <c r="G2029" s="17">
        <v>14</v>
      </c>
      <c r="H2029" s="17">
        <v>8</v>
      </c>
      <c r="I2029" s="20">
        <f t="shared" si="484"/>
        <v>176</v>
      </c>
      <c r="J2029" s="21">
        <v>338.21</v>
      </c>
      <c r="K2029" s="18">
        <v>44804</v>
      </c>
      <c r="L2029" s="21">
        <v>90.18</v>
      </c>
      <c r="M2029" s="21">
        <v>248.03</v>
      </c>
      <c r="N2029" s="21">
        <v>11.27</v>
      </c>
      <c r="O2029" s="21">
        <f t="shared" si="485"/>
        <v>5.6349999999999998</v>
      </c>
      <c r="P2029" s="21">
        <f t="shared" si="486"/>
        <v>16.905000000000001</v>
      </c>
      <c r="Q2029" s="21">
        <f t="shared" si="487"/>
        <v>242.39500000000001</v>
      </c>
      <c r="S2029" s="21">
        <f t="shared" si="491"/>
        <v>259.3</v>
      </c>
      <c r="T2029" s="19">
        <v>20</v>
      </c>
      <c r="U2029" s="19">
        <f t="shared" si="488"/>
        <v>0</v>
      </c>
      <c r="V2029" s="22">
        <f t="shared" si="489"/>
        <v>0</v>
      </c>
      <c r="W2029" s="5">
        <f t="shared" si="492"/>
        <v>184</v>
      </c>
      <c r="X2029" s="21">
        <f t="shared" si="496"/>
        <v>1.4092391304347827</v>
      </c>
      <c r="Y2029" s="21">
        <f t="shared" si="493"/>
        <v>16.910869565217393</v>
      </c>
      <c r="Z2029" s="21">
        <f t="shared" si="494"/>
        <v>242.38913043478263</v>
      </c>
      <c r="AA2029" s="21">
        <f t="shared" si="495"/>
        <v>-5.8695652173810231E-3</v>
      </c>
      <c r="AC2029" s="5">
        <v>16.910869565217393</v>
      </c>
      <c r="AD2029" s="5">
        <v>0</v>
      </c>
      <c r="AE2029" s="5">
        <f t="shared" si="490"/>
        <v>16.910869565217393</v>
      </c>
    </row>
    <row r="2030" spans="1:31" ht="12.75" customHeight="1" x14ac:dyDescent="0.35">
      <c r="A2030" s="17" t="s">
        <v>4396</v>
      </c>
      <c r="B2030" s="17" t="s">
        <v>2151</v>
      </c>
      <c r="C2030" s="17" t="s">
        <v>3196</v>
      </c>
      <c r="D2030" s="18">
        <v>42856</v>
      </c>
      <c r="E2030" s="17" t="s">
        <v>118</v>
      </c>
      <c r="F2030" s="19">
        <v>20</v>
      </c>
      <c r="G2030" s="17">
        <v>14</v>
      </c>
      <c r="H2030" s="17">
        <v>8</v>
      </c>
      <c r="I2030" s="20">
        <f t="shared" si="484"/>
        <v>176</v>
      </c>
      <c r="J2030" s="21">
        <v>754.67</v>
      </c>
      <c r="K2030" s="18">
        <v>44804</v>
      </c>
      <c r="L2030" s="21">
        <v>201.23</v>
      </c>
      <c r="M2030" s="21">
        <v>553.44000000000005</v>
      </c>
      <c r="N2030" s="21">
        <v>25.15</v>
      </c>
      <c r="O2030" s="21">
        <f t="shared" si="485"/>
        <v>12.574999999999999</v>
      </c>
      <c r="P2030" s="21">
        <f t="shared" si="486"/>
        <v>37.724999999999994</v>
      </c>
      <c r="Q2030" s="21">
        <f t="shared" si="487"/>
        <v>540.86500000000001</v>
      </c>
      <c r="S2030" s="21">
        <f t="shared" si="491"/>
        <v>578.59</v>
      </c>
      <c r="T2030" s="19">
        <v>20</v>
      </c>
      <c r="U2030" s="19">
        <f t="shared" si="488"/>
        <v>0</v>
      </c>
      <c r="V2030" s="22">
        <f t="shared" si="489"/>
        <v>0</v>
      </c>
      <c r="W2030" s="5">
        <f t="shared" si="492"/>
        <v>184</v>
      </c>
      <c r="X2030" s="21">
        <f t="shared" si="496"/>
        <v>3.1445108695652175</v>
      </c>
      <c r="Y2030" s="21">
        <f t="shared" si="493"/>
        <v>37.734130434782614</v>
      </c>
      <c r="Z2030" s="21">
        <f t="shared" si="494"/>
        <v>540.8558695652174</v>
      </c>
      <c r="AA2030" s="21">
        <f t="shared" si="495"/>
        <v>-9.1304347826053345E-3</v>
      </c>
      <c r="AC2030" s="5">
        <v>37.734130434782614</v>
      </c>
      <c r="AD2030" s="5">
        <v>0</v>
      </c>
      <c r="AE2030" s="5">
        <f t="shared" si="490"/>
        <v>37.734130434782614</v>
      </c>
    </row>
    <row r="2031" spans="1:31" ht="12.75" customHeight="1" x14ac:dyDescent="0.35">
      <c r="A2031" s="17" t="s">
        <v>4397</v>
      </c>
      <c r="B2031" s="17" t="s">
        <v>2151</v>
      </c>
      <c r="C2031" s="17" t="s">
        <v>4365</v>
      </c>
      <c r="D2031" s="18">
        <v>42887</v>
      </c>
      <c r="E2031" s="17" t="s">
        <v>118</v>
      </c>
      <c r="F2031" s="19">
        <v>20</v>
      </c>
      <c r="G2031" s="17">
        <v>14</v>
      </c>
      <c r="H2031" s="17">
        <v>9</v>
      </c>
      <c r="I2031" s="20">
        <f t="shared" si="484"/>
        <v>177</v>
      </c>
      <c r="J2031" s="21">
        <v>2217.12</v>
      </c>
      <c r="K2031" s="18">
        <v>44804</v>
      </c>
      <c r="L2031" s="21">
        <v>582.01</v>
      </c>
      <c r="M2031" s="21">
        <v>1635.11</v>
      </c>
      <c r="N2031" s="21">
        <v>73.900000000000006</v>
      </c>
      <c r="O2031" s="21">
        <f t="shared" si="485"/>
        <v>36.950000000000003</v>
      </c>
      <c r="P2031" s="21">
        <f t="shared" si="486"/>
        <v>110.85000000000001</v>
      </c>
      <c r="Q2031" s="21">
        <f t="shared" si="487"/>
        <v>1598.1599999999999</v>
      </c>
      <c r="S2031" s="21">
        <f t="shared" si="491"/>
        <v>1709.01</v>
      </c>
      <c r="T2031" s="19">
        <v>20</v>
      </c>
      <c r="U2031" s="19">
        <f t="shared" si="488"/>
        <v>0</v>
      </c>
      <c r="V2031" s="22">
        <f t="shared" si="489"/>
        <v>0</v>
      </c>
      <c r="W2031" s="5">
        <f t="shared" si="492"/>
        <v>185</v>
      </c>
      <c r="X2031" s="21">
        <f t="shared" si="496"/>
        <v>9.2378918918918913</v>
      </c>
      <c r="Y2031" s="21">
        <f t="shared" si="493"/>
        <v>110.8547027027027</v>
      </c>
      <c r="Z2031" s="21">
        <f t="shared" si="494"/>
        <v>1598.1552972972972</v>
      </c>
      <c r="AA2031" s="21">
        <f t="shared" si="495"/>
        <v>-4.7027027026160795E-3</v>
      </c>
      <c r="AC2031" s="5">
        <v>110.8547027027027</v>
      </c>
      <c r="AD2031" s="5">
        <v>0</v>
      </c>
      <c r="AE2031" s="5">
        <f t="shared" si="490"/>
        <v>110.8547027027027</v>
      </c>
    </row>
    <row r="2032" spans="1:31" ht="12.75" customHeight="1" x14ac:dyDescent="0.35">
      <c r="A2032" s="17" t="s">
        <v>4398</v>
      </c>
      <c r="B2032" s="17" t="s">
        <v>2151</v>
      </c>
      <c r="C2032" s="17" t="s">
        <v>3157</v>
      </c>
      <c r="D2032" s="18">
        <v>42887</v>
      </c>
      <c r="E2032" s="17" t="s">
        <v>118</v>
      </c>
      <c r="F2032" s="19">
        <v>20</v>
      </c>
      <c r="G2032" s="17">
        <v>14</v>
      </c>
      <c r="H2032" s="17">
        <v>9</v>
      </c>
      <c r="I2032" s="20">
        <f t="shared" si="484"/>
        <v>177</v>
      </c>
      <c r="J2032" s="21">
        <v>519.92999999999995</v>
      </c>
      <c r="K2032" s="18">
        <v>44804</v>
      </c>
      <c r="L2032" s="21">
        <v>136.5</v>
      </c>
      <c r="M2032" s="21">
        <v>383.43</v>
      </c>
      <c r="N2032" s="21">
        <v>17.329999999999998</v>
      </c>
      <c r="O2032" s="21">
        <f t="shared" si="485"/>
        <v>8.6649999999999991</v>
      </c>
      <c r="P2032" s="21">
        <f t="shared" si="486"/>
        <v>25.994999999999997</v>
      </c>
      <c r="Q2032" s="21">
        <f t="shared" si="487"/>
        <v>374.76499999999999</v>
      </c>
      <c r="S2032" s="21">
        <f t="shared" si="491"/>
        <v>400.76</v>
      </c>
      <c r="T2032" s="19">
        <v>20</v>
      </c>
      <c r="U2032" s="19">
        <f t="shared" si="488"/>
        <v>0</v>
      </c>
      <c r="V2032" s="22">
        <f t="shared" si="489"/>
        <v>0</v>
      </c>
      <c r="W2032" s="5">
        <f t="shared" si="492"/>
        <v>185</v>
      </c>
      <c r="X2032" s="21">
        <f t="shared" si="496"/>
        <v>2.1662702702702701</v>
      </c>
      <c r="Y2032" s="21">
        <f t="shared" si="493"/>
        <v>25.995243243243241</v>
      </c>
      <c r="Z2032" s="21">
        <f t="shared" si="494"/>
        <v>374.76475675675675</v>
      </c>
      <c r="AA2032" s="21">
        <f t="shared" si="495"/>
        <v>-2.4324324323288238E-4</v>
      </c>
      <c r="AC2032" s="5">
        <v>25.995243243243241</v>
      </c>
      <c r="AD2032" s="5">
        <v>0</v>
      </c>
      <c r="AE2032" s="5">
        <f t="shared" si="490"/>
        <v>25.995243243243241</v>
      </c>
    </row>
    <row r="2033" spans="1:31" ht="12.75" customHeight="1" x14ac:dyDescent="0.35">
      <c r="A2033" s="17" t="s">
        <v>4399</v>
      </c>
      <c r="B2033" s="17" t="s">
        <v>2151</v>
      </c>
      <c r="C2033" s="17" t="s">
        <v>3180</v>
      </c>
      <c r="D2033" s="18">
        <v>42887</v>
      </c>
      <c r="E2033" s="17" t="s">
        <v>118</v>
      </c>
      <c r="F2033" s="19">
        <v>20</v>
      </c>
      <c r="G2033" s="17">
        <v>14</v>
      </c>
      <c r="H2033" s="17">
        <v>9</v>
      </c>
      <c r="I2033" s="20">
        <f t="shared" si="484"/>
        <v>177</v>
      </c>
      <c r="J2033" s="21">
        <v>203.33</v>
      </c>
      <c r="K2033" s="18">
        <v>44804</v>
      </c>
      <c r="L2033" s="21">
        <v>53.39</v>
      </c>
      <c r="M2033" s="21">
        <v>149.94</v>
      </c>
      <c r="N2033" s="21">
        <v>6.78</v>
      </c>
      <c r="O2033" s="21">
        <f t="shared" si="485"/>
        <v>3.39</v>
      </c>
      <c r="P2033" s="21">
        <f t="shared" si="486"/>
        <v>10.17</v>
      </c>
      <c r="Q2033" s="21">
        <f t="shared" si="487"/>
        <v>146.55000000000001</v>
      </c>
      <c r="S2033" s="21">
        <f t="shared" si="491"/>
        <v>156.72</v>
      </c>
      <c r="T2033" s="19">
        <v>20</v>
      </c>
      <c r="U2033" s="19">
        <f t="shared" si="488"/>
        <v>0</v>
      </c>
      <c r="V2033" s="22">
        <f t="shared" si="489"/>
        <v>0</v>
      </c>
      <c r="W2033" s="5">
        <f t="shared" si="492"/>
        <v>185</v>
      </c>
      <c r="X2033" s="21">
        <f t="shared" si="496"/>
        <v>0.84713513513513516</v>
      </c>
      <c r="Y2033" s="21">
        <f t="shared" si="493"/>
        <v>10.165621621621622</v>
      </c>
      <c r="Z2033" s="21">
        <f t="shared" si="494"/>
        <v>146.55437837837837</v>
      </c>
      <c r="AA2033" s="21">
        <f t="shared" si="495"/>
        <v>4.3783783783624131E-3</v>
      </c>
      <c r="AC2033" s="5">
        <v>10.165621621621622</v>
      </c>
      <c r="AD2033" s="5">
        <v>0</v>
      </c>
      <c r="AE2033" s="5">
        <f t="shared" si="490"/>
        <v>10.165621621621622</v>
      </c>
    </row>
    <row r="2034" spans="1:31" ht="12.75" customHeight="1" x14ac:dyDescent="0.35">
      <c r="A2034" s="17" t="s">
        <v>4400</v>
      </c>
      <c r="B2034" s="17" t="s">
        <v>2151</v>
      </c>
      <c r="C2034" s="17" t="s">
        <v>4365</v>
      </c>
      <c r="D2034" s="18">
        <v>42917</v>
      </c>
      <c r="E2034" s="17" t="s">
        <v>118</v>
      </c>
      <c r="F2034" s="19">
        <v>20</v>
      </c>
      <c r="G2034" s="17">
        <v>14</v>
      </c>
      <c r="H2034" s="17">
        <v>10</v>
      </c>
      <c r="I2034" s="20">
        <f t="shared" si="484"/>
        <v>178</v>
      </c>
      <c r="J2034" s="21">
        <v>1271.97</v>
      </c>
      <c r="K2034" s="18">
        <v>44804</v>
      </c>
      <c r="L2034" s="21">
        <v>328.6</v>
      </c>
      <c r="M2034" s="21">
        <v>943.37</v>
      </c>
      <c r="N2034" s="21">
        <v>42.4</v>
      </c>
      <c r="O2034" s="21">
        <f t="shared" si="485"/>
        <v>21.2</v>
      </c>
      <c r="P2034" s="21">
        <f t="shared" si="486"/>
        <v>63.599999999999994</v>
      </c>
      <c r="Q2034" s="21">
        <f t="shared" si="487"/>
        <v>922.17</v>
      </c>
      <c r="S2034" s="21">
        <f t="shared" si="491"/>
        <v>985.77</v>
      </c>
      <c r="T2034" s="19">
        <v>20</v>
      </c>
      <c r="U2034" s="19">
        <f t="shared" si="488"/>
        <v>0</v>
      </c>
      <c r="V2034" s="22">
        <f t="shared" si="489"/>
        <v>0</v>
      </c>
      <c r="W2034" s="5">
        <f t="shared" si="492"/>
        <v>186</v>
      </c>
      <c r="X2034" s="21">
        <f t="shared" si="496"/>
        <v>5.2998387096774193</v>
      </c>
      <c r="Y2034" s="21">
        <f t="shared" si="493"/>
        <v>63.598064516129028</v>
      </c>
      <c r="Z2034" s="21">
        <f t="shared" si="494"/>
        <v>922.17193548387093</v>
      </c>
      <c r="AA2034" s="21">
        <f t="shared" si="495"/>
        <v>1.9354838709659816E-3</v>
      </c>
      <c r="AC2034" s="5">
        <v>63.598064516129028</v>
      </c>
      <c r="AD2034" s="5">
        <v>0</v>
      </c>
      <c r="AE2034" s="5">
        <f t="shared" si="490"/>
        <v>63.598064516129028</v>
      </c>
    </row>
    <row r="2035" spans="1:31" ht="12.75" customHeight="1" x14ac:dyDescent="0.35">
      <c r="A2035" s="17" t="s">
        <v>4401</v>
      </c>
      <c r="B2035" s="17" t="s">
        <v>2151</v>
      </c>
      <c r="C2035" s="17" t="s">
        <v>3157</v>
      </c>
      <c r="D2035" s="18">
        <v>42917</v>
      </c>
      <c r="E2035" s="17" t="s">
        <v>118</v>
      </c>
      <c r="F2035" s="19">
        <v>20</v>
      </c>
      <c r="G2035" s="17">
        <v>14</v>
      </c>
      <c r="H2035" s="17">
        <v>10</v>
      </c>
      <c r="I2035" s="20">
        <f t="shared" si="484"/>
        <v>178</v>
      </c>
      <c r="J2035" s="21">
        <v>296.07</v>
      </c>
      <c r="K2035" s="18">
        <v>44804</v>
      </c>
      <c r="L2035" s="21">
        <v>76.459999999999994</v>
      </c>
      <c r="M2035" s="21">
        <v>219.61</v>
      </c>
      <c r="N2035" s="21">
        <v>9.86</v>
      </c>
      <c r="O2035" s="21">
        <f t="shared" si="485"/>
        <v>4.93</v>
      </c>
      <c r="P2035" s="21">
        <f t="shared" si="486"/>
        <v>14.79</v>
      </c>
      <c r="Q2035" s="21">
        <f t="shared" si="487"/>
        <v>214.68</v>
      </c>
      <c r="S2035" s="21">
        <f t="shared" si="491"/>
        <v>229.47000000000003</v>
      </c>
      <c r="T2035" s="19">
        <v>20</v>
      </c>
      <c r="U2035" s="19">
        <f t="shared" si="488"/>
        <v>0</v>
      </c>
      <c r="V2035" s="22">
        <f t="shared" si="489"/>
        <v>0</v>
      </c>
      <c r="W2035" s="5">
        <f t="shared" si="492"/>
        <v>186</v>
      </c>
      <c r="X2035" s="21">
        <f t="shared" si="496"/>
        <v>1.233709677419355</v>
      </c>
      <c r="Y2035" s="21">
        <f t="shared" si="493"/>
        <v>14.80451612903226</v>
      </c>
      <c r="Z2035" s="21">
        <f t="shared" si="494"/>
        <v>214.66548387096776</v>
      </c>
      <c r="AA2035" s="21">
        <f t="shared" si="495"/>
        <v>-1.4516129032244862E-2</v>
      </c>
      <c r="AC2035" s="5">
        <v>14.80451612903226</v>
      </c>
      <c r="AD2035" s="5">
        <v>0</v>
      </c>
      <c r="AE2035" s="5">
        <f t="shared" si="490"/>
        <v>14.80451612903226</v>
      </c>
    </row>
    <row r="2036" spans="1:31" ht="12.75" customHeight="1" x14ac:dyDescent="0.35">
      <c r="A2036" s="17" t="s">
        <v>4402</v>
      </c>
      <c r="B2036" s="17" t="s">
        <v>2151</v>
      </c>
      <c r="C2036" s="17" t="s">
        <v>3196</v>
      </c>
      <c r="D2036" s="18">
        <v>42917</v>
      </c>
      <c r="E2036" s="17" t="s">
        <v>118</v>
      </c>
      <c r="F2036" s="19">
        <v>20</v>
      </c>
      <c r="G2036" s="17">
        <v>14</v>
      </c>
      <c r="H2036" s="17">
        <v>10</v>
      </c>
      <c r="I2036" s="20">
        <f t="shared" si="484"/>
        <v>178</v>
      </c>
      <c r="J2036" s="21">
        <v>3702.78</v>
      </c>
      <c r="K2036" s="18">
        <v>44804</v>
      </c>
      <c r="L2036" s="21">
        <v>956.55</v>
      </c>
      <c r="M2036" s="21">
        <v>2746.23</v>
      </c>
      <c r="N2036" s="21">
        <v>123.42</v>
      </c>
      <c r="O2036" s="21">
        <f t="shared" si="485"/>
        <v>61.71</v>
      </c>
      <c r="P2036" s="21">
        <f t="shared" si="486"/>
        <v>185.13</v>
      </c>
      <c r="Q2036" s="21">
        <f t="shared" si="487"/>
        <v>2684.52</v>
      </c>
      <c r="S2036" s="21">
        <f t="shared" si="491"/>
        <v>2869.65</v>
      </c>
      <c r="T2036" s="19">
        <v>20</v>
      </c>
      <c r="U2036" s="19">
        <f t="shared" si="488"/>
        <v>0</v>
      </c>
      <c r="V2036" s="22">
        <f t="shared" si="489"/>
        <v>0</v>
      </c>
      <c r="W2036" s="5">
        <f t="shared" si="492"/>
        <v>186</v>
      </c>
      <c r="X2036" s="21">
        <f t="shared" si="496"/>
        <v>15.428225806451614</v>
      </c>
      <c r="Y2036" s="21">
        <f t="shared" si="493"/>
        <v>185.13870967741937</v>
      </c>
      <c r="Z2036" s="21">
        <f t="shared" si="494"/>
        <v>2684.5112903225809</v>
      </c>
      <c r="AA2036" s="21">
        <f t="shared" si="495"/>
        <v>-8.7096774191195436E-3</v>
      </c>
      <c r="AC2036" s="5">
        <v>185.13870967741937</v>
      </c>
      <c r="AD2036" s="5">
        <v>0</v>
      </c>
      <c r="AE2036" s="5">
        <f t="shared" si="490"/>
        <v>185.13870967741937</v>
      </c>
    </row>
    <row r="2037" spans="1:31" ht="12.75" customHeight="1" x14ac:dyDescent="0.35">
      <c r="A2037" s="17" t="s">
        <v>4403</v>
      </c>
      <c r="B2037" s="17" t="s">
        <v>2151</v>
      </c>
      <c r="C2037" s="17" t="s">
        <v>3234</v>
      </c>
      <c r="D2037" s="18">
        <v>42917</v>
      </c>
      <c r="E2037" s="17" t="s">
        <v>118</v>
      </c>
      <c r="F2037" s="19">
        <v>20</v>
      </c>
      <c r="G2037" s="17">
        <v>14</v>
      </c>
      <c r="H2037" s="17">
        <v>10</v>
      </c>
      <c r="I2037" s="20">
        <f t="shared" si="484"/>
        <v>178</v>
      </c>
      <c r="J2037" s="21">
        <v>14929.01</v>
      </c>
      <c r="K2037" s="18">
        <v>44804</v>
      </c>
      <c r="L2037" s="21">
        <v>3856.66</v>
      </c>
      <c r="M2037" s="21">
        <v>11072.35</v>
      </c>
      <c r="N2037" s="21">
        <v>497.63</v>
      </c>
      <c r="O2037" s="21">
        <f t="shared" si="485"/>
        <v>248.815</v>
      </c>
      <c r="P2037" s="21">
        <f t="shared" si="486"/>
        <v>746.44499999999994</v>
      </c>
      <c r="Q2037" s="21">
        <f t="shared" si="487"/>
        <v>10823.535</v>
      </c>
      <c r="S2037" s="21">
        <f t="shared" si="491"/>
        <v>11569.98</v>
      </c>
      <c r="T2037" s="19">
        <v>20</v>
      </c>
      <c r="U2037" s="19">
        <f t="shared" si="488"/>
        <v>0</v>
      </c>
      <c r="V2037" s="22">
        <f t="shared" si="489"/>
        <v>0</v>
      </c>
      <c r="W2037" s="5">
        <f t="shared" si="492"/>
        <v>186</v>
      </c>
      <c r="X2037" s="21">
        <f t="shared" si="496"/>
        <v>62.204193548387096</v>
      </c>
      <c r="Y2037" s="21">
        <f t="shared" si="493"/>
        <v>746.45032258064521</v>
      </c>
      <c r="Z2037" s="21">
        <f t="shared" si="494"/>
        <v>10823.529677419354</v>
      </c>
      <c r="AA2037" s="21">
        <f t="shared" si="495"/>
        <v>-5.3225806459522573E-3</v>
      </c>
      <c r="AC2037" s="5">
        <v>746.45032258064521</v>
      </c>
      <c r="AD2037" s="5">
        <v>0</v>
      </c>
      <c r="AE2037" s="5">
        <f t="shared" si="490"/>
        <v>746.45032258064521</v>
      </c>
    </row>
    <row r="2038" spans="1:31" ht="12.75" customHeight="1" x14ac:dyDescent="0.35">
      <c r="A2038" s="17" t="s">
        <v>4404</v>
      </c>
      <c r="B2038" s="17" t="s">
        <v>2151</v>
      </c>
      <c r="C2038" s="17" t="s">
        <v>4365</v>
      </c>
      <c r="D2038" s="18">
        <v>42948</v>
      </c>
      <c r="E2038" s="17" t="s">
        <v>118</v>
      </c>
      <c r="F2038" s="19">
        <v>20</v>
      </c>
      <c r="G2038" s="17">
        <v>14</v>
      </c>
      <c r="H2038" s="17">
        <v>11</v>
      </c>
      <c r="I2038" s="20">
        <f t="shared" si="484"/>
        <v>179</v>
      </c>
      <c r="J2038" s="21">
        <v>989.31</v>
      </c>
      <c r="K2038" s="18">
        <v>44804</v>
      </c>
      <c r="L2038" s="21">
        <v>251.47</v>
      </c>
      <c r="M2038" s="21">
        <v>737.84</v>
      </c>
      <c r="N2038" s="21">
        <v>32.979999999999997</v>
      </c>
      <c r="O2038" s="21">
        <f t="shared" si="485"/>
        <v>16.489999999999998</v>
      </c>
      <c r="P2038" s="21">
        <f t="shared" si="486"/>
        <v>49.47</v>
      </c>
      <c r="Q2038" s="21">
        <f t="shared" si="487"/>
        <v>721.35</v>
      </c>
      <c r="S2038" s="21">
        <f t="shared" si="491"/>
        <v>770.82</v>
      </c>
      <c r="T2038" s="19">
        <v>20</v>
      </c>
      <c r="U2038" s="19">
        <f t="shared" si="488"/>
        <v>0</v>
      </c>
      <c r="V2038" s="22">
        <f t="shared" si="489"/>
        <v>0</v>
      </c>
      <c r="W2038" s="5">
        <f t="shared" si="492"/>
        <v>187</v>
      </c>
      <c r="X2038" s="21">
        <f t="shared" si="496"/>
        <v>4.1220320855614974</v>
      </c>
      <c r="Y2038" s="21">
        <f t="shared" si="493"/>
        <v>49.464385026737972</v>
      </c>
      <c r="Z2038" s="21">
        <f t="shared" si="494"/>
        <v>721.35561497326205</v>
      </c>
      <c r="AA2038" s="21">
        <f t="shared" si="495"/>
        <v>5.6149732620269788E-3</v>
      </c>
      <c r="AC2038" s="5">
        <v>49.464385026737972</v>
      </c>
      <c r="AD2038" s="5">
        <v>0</v>
      </c>
      <c r="AE2038" s="5">
        <f t="shared" si="490"/>
        <v>49.464385026737972</v>
      </c>
    </row>
    <row r="2039" spans="1:31" ht="12.75" customHeight="1" x14ac:dyDescent="0.35">
      <c r="A2039" s="17" t="s">
        <v>4405</v>
      </c>
      <c r="B2039" s="17" t="s">
        <v>2151</v>
      </c>
      <c r="C2039" s="17" t="s">
        <v>3157</v>
      </c>
      <c r="D2039" s="18">
        <v>42948</v>
      </c>
      <c r="E2039" s="17" t="s">
        <v>118</v>
      </c>
      <c r="F2039" s="19">
        <v>20</v>
      </c>
      <c r="G2039" s="17">
        <v>14</v>
      </c>
      <c r="H2039" s="17">
        <v>11</v>
      </c>
      <c r="I2039" s="20">
        <f t="shared" si="484"/>
        <v>179</v>
      </c>
      <c r="J2039" s="21">
        <v>199.89</v>
      </c>
      <c r="K2039" s="18">
        <v>44804</v>
      </c>
      <c r="L2039" s="21">
        <v>50.83</v>
      </c>
      <c r="M2039" s="21">
        <v>149.06</v>
      </c>
      <c r="N2039" s="21">
        <v>6.66</v>
      </c>
      <c r="O2039" s="21">
        <f t="shared" si="485"/>
        <v>3.33</v>
      </c>
      <c r="P2039" s="21">
        <f t="shared" si="486"/>
        <v>9.99</v>
      </c>
      <c r="Q2039" s="21">
        <f t="shared" si="487"/>
        <v>145.72999999999999</v>
      </c>
      <c r="S2039" s="21">
        <f t="shared" si="491"/>
        <v>155.72</v>
      </c>
      <c r="T2039" s="19">
        <v>20</v>
      </c>
      <c r="U2039" s="19">
        <f t="shared" si="488"/>
        <v>0</v>
      </c>
      <c r="V2039" s="22">
        <f t="shared" si="489"/>
        <v>0</v>
      </c>
      <c r="W2039" s="5">
        <f t="shared" si="492"/>
        <v>187</v>
      </c>
      <c r="X2039" s="21">
        <f t="shared" si="496"/>
        <v>0.83272727272727276</v>
      </c>
      <c r="Y2039" s="21">
        <f t="shared" si="493"/>
        <v>9.9927272727272722</v>
      </c>
      <c r="Z2039" s="21">
        <f t="shared" si="494"/>
        <v>145.72727272727272</v>
      </c>
      <c r="AA2039" s="21">
        <f t="shared" si="495"/>
        <v>-2.7272727272702468E-3</v>
      </c>
      <c r="AC2039" s="5">
        <v>9.9927272727272722</v>
      </c>
      <c r="AD2039" s="5">
        <v>0</v>
      </c>
      <c r="AE2039" s="5">
        <f t="shared" si="490"/>
        <v>9.9927272727272722</v>
      </c>
    </row>
    <row r="2040" spans="1:31" ht="12.75" customHeight="1" x14ac:dyDescent="0.35">
      <c r="A2040" s="17" t="s">
        <v>4406</v>
      </c>
      <c r="B2040" s="17" t="s">
        <v>2151</v>
      </c>
      <c r="C2040" s="17" t="s">
        <v>3180</v>
      </c>
      <c r="D2040" s="18">
        <v>42948</v>
      </c>
      <c r="E2040" s="17" t="s">
        <v>118</v>
      </c>
      <c r="F2040" s="19">
        <v>20</v>
      </c>
      <c r="G2040" s="17">
        <v>14</v>
      </c>
      <c r="H2040" s="17">
        <v>11</v>
      </c>
      <c r="I2040" s="20">
        <f t="shared" si="484"/>
        <v>179</v>
      </c>
      <c r="J2040" s="21">
        <v>218.43</v>
      </c>
      <c r="K2040" s="18">
        <v>44804</v>
      </c>
      <c r="L2040" s="21">
        <v>55.51</v>
      </c>
      <c r="M2040" s="21">
        <v>162.91999999999999</v>
      </c>
      <c r="N2040" s="21">
        <v>7.28</v>
      </c>
      <c r="O2040" s="21">
        <f t="shared" si="485"/>
        <v>3.64</v>
      </c>
      <c r="P2040" s="21">
        <f t="shared" si="486"/>
        <v>10.92</v>
      </c>
      <c r="Q2040" s="21">
        <f t="shared" si="487"/>
        <v>159.28</v>
      </c>
      <c r="S2040" s="21">
        <f t="shared" si="491"/>
        <v>170.2</v>
      </c>
      <c r="T2040" s="19">
        <v>20</v>
      </c>
      <c r="U2040" s="19">
        <f t="shared" si="488"/>
        <v>0</v>
      </c>
      <c r="V2040" s="22">
        <f t="shared" si="489"/>
        <v>0</v>
      </c>
      <c r="W2040" s="5">
        <f t="shared" si="492"/>
        <v>187</v>
      </c>
      <c r="X2040" s="21">
        <f t="shared" si="496"/>
        <v>0.91016042780748652</v>
      </c>
      <c r="Y2040" s="21">
        <f t="shared" si="493"/>
        <v>10.921925133689838</v>
      </c>
      <c r="Z2040" s="21">
        <f t="shared" si="494"/>
        <v>159.27807486631016</v>
      </c>
      <c r="AA2040" s="21">
        <f t="shared" si="495"/>
        <v>-1.9251336898378213E-3</v>
      </c>
      <c r="AC2040" s="5">
        <v>10.921925133689838</v>
      </c>
      <c r="AD2040" s="5">
        <v>0</v>
      </c>
      <c r="AE2040" s="5">
        <f t="shared" si="490"/>
        <v>10.921925133689838</v>
      </c>
    </row>
    <row r="2041" spans="1:31" ht="12.75" customHeight="1" x14ac:dyDescent="0.35">
      <c r="A2041" s="17" t="s">
        <v>4407</v>
      </c>
      <c r="B2041" s="17" t="s">
        <v>2151</v>
      </c>
      <c r="C2041" s="17" t="s">
        <v>4365</v>
      </c>
      <c r="D2041" s="18">
        <v>42979</v>
      </c>
      <c r="E2041" s="17" t="s">
        <v>118</v>
      </c>
      <c r="F2041" s="19">
        <v>20</v>
      </c>
      <c r="G2041" s="17">
        <v>15</v>
      </c>
      <c r="H2041" s="17">
        <v>0</v>
      </c>
      <c r="I2041" s="20">
        <f t="shared" si="484"/>
        <v>180</v>
      </c>
      <c r="J2041" s="21">
        <v>895.09</v>
      </c>
      <c r="K2041" s="18">
        <v>44804</v>
      </c>
      <c r="L2041" s="21">
        <v>223.8</v>
      </c>
      <c r="M2041" s="21">
        <v>671.29</v>
      </c>
      <c r="N2041" s="21">
        <v>29.84</v>
      </c>
      <c r="O2041" s="21">
        <f t="shared" si="485"/>
        <v>14.92</v>
      </c>
      <c r="P2041" s="21">
        <f t="shared" si="486"/>
        <v>44.76</v>
      </c>
      <c r="Q2041" s="21">
        <f t="shared" si="487"/>
        <v>656.37</v>
      </c>
      <c r="S2041" s="21">
        <f t="shared" si="491"/>
        <v>701.13</v>
      </c>
      <c r="T2041" s="19">
        <v>20</v>
      </c>
      <c r="U2041" s="19">
        <f t="shared" si="488"/>
        <v>0</v>
      </c>
      <c r="V2041" s="22">
        <f t="shared" si="489"/>
        <v>0</v>
      </c>
      <c r="W2041" s="5">
        <f t="shared" si="492"/>
        <v>188</v>
      </c>
      <c r="X2041" s="21">
        <f t="shared" si="496"/>
        <v>3.7294148936170211</v>
      </c>
      <c r="Y2041" s="21">
        <f t="shared" si="493"/>
        <v>44.752978723404254</v>
      </c>
      <c r="Z2041" s="21">
        <f t="shared" si="494"/>
        <v>656.37702127659577</v>
      </c>
      <c r="AA2041" s="21">
        <f t="shared" si="495"/>
        <v>7.0212765957649026E-3</v>
      </c>
      <c r="AC2041" s="5">
        <v>44.752978723404254</v>
      </c>
      <c r="AD2041" s="5">
        <v>0</v>
      </c>
      <c r="AE2041" s="5">
        <f t="shared" si="490"/>
        <v>44.752978723404254</v>
      </c>
    </row>
    <row r="2042" spans="1:31" ht="12.75" customHeight="1" x14ac:dyDescent="0.35">
      <c r="A2042" s="17" t="s">
        <v>4408</v>
      </c>
      <c r="B2042" s="17" t="s">
        <v>2151</v>
      </c>
      <c r="C2042" s="17" t="s">
        <v>3157</v>
      </c>
      <c r="D2042" s="18">
        <v>42979</v>
      </c>
      <c r="E2042" s="17" t="s">
        <v>118</v>
      </c>
      <c r="F2042" s="19">
        <v>20</v>
      </c>
      <c r="G2042" s="17">
        <v>15</v>
      </c>
      <c r="H2042" s="17">
        <v>0</v>
      </c>
      <c r="I2042" s="20">
        <f t="shared" si="484"/>
        <v>180</v>
      </c>
      <c r="J2042" s="21">
        <v>1294.3</v>
      </c>
      <c r="K2042" s="18">
        <v>44804</v>
      </c>
      <c r="L2042" s="21">
        <v>323.58999999999997</v>
      </c>
      <c r="M2042" s="21">
        <v>970.71</v>
      </c>
      <c r="N2042" s="21">
        <v>43.14</v>
      </c>
      <c r="O2042" s="21">
        <f t="shared" si="485"/>
        <v>21.57</v>
      </c>
      <c r="P2042" s="21">
        <f t="shared" si="486"/>
        <v>64.710000000000008</v>
      </c>
      <c r="Q2042" s="21">
        <f t="shared" si="487"/>
        <v>949.14</v>
      </c>
      <c r="S2042" s="21">
        <f t="shared" si="491"/>
        <v>1013.85</v>
      </c>
      <c r="T2042" s="19">
        <v>20</v>
      </c>
      <c r="U2042" s="19">
        <f t="shared" si="488"/>
        <v>0</v>
      </c>
      <c r="V2042" s="22">
        <f t="shared" si="489"/>
        <v>0</v>
      </c>
      <c r="W2042" s="5">
        <f t="shared" si="492"/>
        <v>188</v>
      </c>
      <c r="X2042" s="21">
        <f t="shared" si="496"/>
        <v>5.3928191489361703</v>
      </c>
      <c r="Y2042" s="21">
        <f t="shared" si="493"/>
        <v>64.713829787234047</v>
      </c>
      <c r="Z2042" s="21">
        <f t="shared" si="494"/>
        <v>949.13617021276593</v>
      </c>
      <c r="AA2042" s="21">
        <f t="shared" si="495"/>
        <v>-3.8297872340535832E-3</v>
      </c>
      <c r="AC2042" s="5">
        <v>64.713829787234047</v>
      </c>
      <c r="AD2042" s="5">
        <v>0</v>
      </c>
      <c r="AE2042" s="5">
        <f t="shared" si="490"/>
        <v>64.713829787234047</v>
      </c>
    </row>
    <row r="2043" spans="1:31" ht="12.75" customHeight="1" x14ac:dyDescent="0.35">
      <c r="A2043" s="17" t="s">
        <v>4409</v>
      </c>
      <c r="B2043" s="17" t="s">
        <v>2151</v>
      </c>
      <c r="C2043" s="17" t="s">
        <v>3240</v>
      </c>
      <c r="D2043" s="18">
        <v>43009</v>
      </c>
      <c r="E2043" s="17" t="s">
        <v>118</v>
      </c>
      <c r="F2043" s="19">
        <v>20</v>
      </c>
      <c r="G2043" s="17">
        <v>15</v>
      </c>
      <c r="H2043" s="17">
        <v>1</v>
      </c>
      <c r="I2043" s="20">
        <f t="shared" si="484"/>
        <v>181</v>
      </c>
      <c r="J2043" s="21">
        <v>2379.7600000000002</v>
      </c>
      <c r="K2043" s="18">
        <v>44804</v>
      </c>
      <c r="L2043" s="21">
        <v>585.03</v>
      </c>
      <c r="M2043" s="21">
        <v>1794.73</v>
      </c>
      <c r="N2043" s="21">
        <v>79.319999999999993</v>
      </c>
      <c r="O2043" s="21">
        <f t="shared" si="485"/>
        <v>39.659999999999997</v>
      </c>
      <c r="P2043" s="21">
        <f t="shared" si="486"/>
        <v>118.97999999999999</v>
      </c>
      <c r="Q2043" s="21">
        <f t="shared" si="487"/>
        <v>1755.07</v>
      </c>
      <c r="S2043" s="21">
        <f t="shared" si="491"/>
        <v>1874.05</v>
      </c>
      <c r="T2043" s="19">
        <v>20</v>
      </c>
      <c r="U2043" s="19">
        <f t="shared" si="488"/>
        <v>0</v>
      </c>
      <c r="V2043" s="22">
        <f t="shared" si="489"/>
        <v>0</v>
      </c>
      <c r="W2043" s="5">
        <f t="shared" si="492"/>
        <v>189</v>
      </c>
      <c r="X2043" s="21">
        <f t="shared" si="496"/>
        <v>9.9156084656084662</v>
      </c>
      <c r="Y2043" s="21">
        <f t="shared" si="493"/>
        <v>118.9873015873016</v>
      </c>
      <c r="Z2043" s="21">
        <f t="shared" si="494"/>
        <v>1755.0626984126984</v>
      </c>
      <c r="AA2043" s="21">
        <f t="shared" si="495"/>
        <v>-7.3015873015265242E-3</v>
      </c>
      <c r="AC2043" s="5">
        <v>118.9873015873016</v>
      </c>
      <c r="AD2043" s="5">
        <v>0</v>
      </c>
      <c r="AE2043" s="5">
        <f t="shared" si="490"/>
        <v>118.9873015873016</v>
      </c>
    </row>
    <row r="2044" spans="1:31" ht="12.75" customHeight="1" x14ac:dyDescent="0.35">
      <c r="A2044" s="17" t="s">
        <v>4410</v>
      </c>
      <c r="B2044" s="17" t="s">
        <v>2151</v>
      </c>
      <c r="C2044" s="17" t="s">
        <v>4365</v>
      </c>
      <c r="D2044" s="18">
        <v>43009</v>
      </c>
      <c r="E2044" s="17" t="s">
        <v>118</v>
      </c>
      <c r="F2044" s="19">
        <v>20</v>
      </c>
      <c r="G2044" s="17">
        <v>15</v>
      </c>
      <c r="H2044" s="17">
        <v>1</v>
      </c>
      <c r="I2044" s="20">
        <f t="shared" si="484"/>
        <v>181</v>
      </c>
      <c r="J2044" s="21">
        <v>423.99</v>
      </c>
      <c r="K2044" s="18">
        <v>44804</v>
      </c>
      <c r="L2044" s="21">
        <v>104.23</v>
      </c>
      <c r="M2044" s="21">
        <v>319.76</v>
      </c>
      <c r="N2044" s="21">
        <v>14.13</v>
      </c>
      <c r="O2044" s="21">
        <f t="shared" si="485"/>
        <v>7.0650000000000004</v>
      </c>
      <c r="P2044" s="21">
        <f t="shared" si="486"/>
        <v>21.195</v>
      </c>
      <c r="Q2044" s="21">
        <f t="shared" si="487"/>
        <v>312.69499999999999</v>
      </c>
      <c r="S2044" s="21">
        <f t="shared" si="491"/>
        <v>333.89</v>
      </c>
      <c r="T2044" s="19">
        <v>20</v>
      </c>
      <c r="U2044" s="19">
        <f t="shared" si="488"/>
        <v>0</v>
      </c>
      <c r="V2044" s="22">
        <f t="shared" si="489"/>
        <v>0</v>
      </c>
      <c r="W2044" s="5">
        <f t="shared" si="492"/>
        <v>189</v>
      </c>
      <c r="X2044" s="21">
        <f t="shared" si="496"/>
        <v>1.7666137566137565</v>
      </c>
      <c r="Y2044" s="21">
        <f t="shared" si="493"/>
        <v>21.19936507936508</v>
      </c>
      <c r="Z2044" s="21">
        <f t="shared" si="494"/>
        <v>312.69063492063492</v>
      </c>
      <c r="AA2044" s="21">
        <f t="shared" si="495"/>
        <v>-4.3650793650726882E-3</v>
      </c>
      <c r="AC2044" s="5">
        <v>21.19936507936508</v>
      </c>
      <c r="AD2044" s="5">
        <v>0</v>
      </c>
      <c r="AE2044" s="5">
        <f t="shared" si="490"/>
        <v>21.19936507936508</v>
      </c>
    </row>
    <row r="2045" spans="1:31" ht="12.75" customHeight="1" x14ac:dyDescent="0.35">
      <c r="A2045" s="17" t="s">
        <v>4411</v>
      </c>
      <c r="B2045" s="17" t="s">
        <v>2151</v>
      </c>
      <c r="C2045" s="17" t="s">
        <v>3157</v>
      </c>
      <c r="D2045" s="18">
        <v>43009</v>
      </c>
      <c r="E2045" s="17" t="s">
        <v>118</v>
      </c>
      <c r="F2045" s="19">
        <v>20</v>
      </c>
      <c r="G2045" s="17">
        <v>15</v>
      </c>
      <c r="H2045" s="17">
        <v>1</v>
      </c>
      <c r="I2045" s="20">
        <f t="shared" si="484"/>
        <v>181</v>
      </c>
      <c r="J2045" s="21">
        <v>615.29</v>
      </c>
      <c r="K2045" s="18">
        <v>44804</v>
      </c>
      <c r="L2045" s="21">
        <v>151.28</v>
      </c>
      <c r="M2045" s="21">
        <v>464.01</v>
      </c>
      <c r="N2045" s="21">
        <v>20.51</v>
      </c>
      <c r="O2045" s="21">
        <f t="shared" si="485"/>
        <v>10.255000000000001</v>
      </c>
      <c r="P2045" s="21">
        <f t="shared" si="486"/>
        <v>30.765000000000001</v>
      </c>
      <c r="Q2045" s="21">
        <f t="shared" si="487"/>
        <v>453.755</v>
      </c>
      <c r="S2045" s="21">
        <f t="shared" si="491"/>
        <v>484.52</v>
      </c>
      <c r="T2045" s="19">
        <v>20</v>
      </c>
      <c r="U2045" s="19">
        <f t="shared" si="488"/>
        <v>0</v>
      </c>
      <c r="V2045" s="22">
        <f t="shared" si="489"/>
        <v>0</v>
      </c>
      <c r="W2045" s="5">
        <f t="shared" si="492"/>
        <v>189</v>
      </c>
      <c r="X2045" s="21">
        <f t="shared" si="496"/>
        <v>2.5635978835978834</v>
      </c>
      <c r="Y2045" s="21">
        <f t="shared" si="493"/>
        <v>30.763174603174601</v>
      </c>
      <c r="Z2045" s="21">
        <f t="shared" si="494"/>
        <v>453.75682539682538</v>
      </c>
      <c r="AA2045" s="21">
        <f t="shared" si="495"/>
        <v>1.8253968253816311E-3</v>
      </c>
      <c r="AC2045" s="5">
        <v>30.763174603174601</v>
      </c>
      <c r="AD2045" s="5">
        <v>0</v>
      </c>
      <c r="AE2045" s="5">
        <f t="shared" si="490"/>
        <v>30.763174603174601</v>
      </c>
    </row>
    <row r="2046" spans="1:31" ht="12.75" customHeight="1" x14ac:dyDescent="0.35">
      <c r="A2046" s="17" t="s">
        <v>4412</v>
      </c>
      <c r="B2046" s="17" t="s">
        <v>2151</v>
      </c>
      <c r="C2046" s="17" t="s">
        <v>4413</v>
      </c>
      <c r="D2046" s="18">
        <v>43009</v>
      </c>
      <c r="E2046" s="17" t="s">
        <v>118</v>
      </c>
      <c r="F2046" s="19">
        <v>20</v>
      </c>
      <c r="G2046" s="17">
        <v>15</v>
      </c>
      <c r="H2046" s="17">
        <v>1</v>
      </c>
      <c r="I2046" s="20">
        <f t="shared" si="484"/>
        <v>181</v>
      </c>
      <c r="J2046" s="21">
        <v>22288.07</v>
      </c>
      <c r="K2046" s="18">
        <v>44804</v>
      </c>
      <c r="L2046" s="21">
        <v>5479.13</v>
      </c>
      <c r="M2046" s="21">
        <v>16808.939999999999</v>
      </c>
      <c r="N2046" s="21">
        <v>742.93</v>
      </c>
      <c r="O2046" s="21">
        <f t="shared" si="485"/>
        <v>371.46499999999997</v>
      </c>
      <c r="P2046" s="21">
        <f t="shared" si="486"/>
        <v>1114.395</v>
      </c>
      <c r="Q2046" s="21">
        <f t="shared" si="487"/>
        <v>16437.474999999999</v>
      </c>
      <c r="S2046" s="21">
        <f t="shared" si="491"/>
        <v>17551.87</v>
      </c>
      <c r="T2046" s="19">
        <v>20</v>
      </c>
      <c r="U2046" s="19">
        <f t="shared" si="488"/>
        <v>0</v>
      </c>
      <c r="V2046" s="22">
        <f t="shared" si="489"/>
        <v>0</v>
      </c>
      <c r="W2046" s="5">
        <f t="shared" si="492"/>
        <v>189</v>
      </c>
      <c r="X2046" s="21">
        <f t="shared" si="496"/>
        <v>92.867037037037036</v>
      </c>
      <c r="Y2046" s="21">
        <f t="shared" si="493"/>
        <v>1114.4044444444444</v>
      </c>
      <c r="Z2046" s="21">
        <f t="shared" si="494"/>
        <v>16437.465555555555</v>
      </c>
      <c r="AA2046" s="21">
        <f t="shared" si="495"/>
        <v>-9.4444444439432118E-3</v>
      </c>
      <c r="AC2046" s="5">
        <v>1114.4044444444444</v>
      </c>
      <c r="AD2046" s="5">
        <v>0</v>
      </c>
      <c r="AE2046" s="5">
        <f t="shared" si="490"/>
        <v>1114.4044444444444</v>
      </c>
    </row>
    <row r="2047" spans="1:31" ht="12.75" customHeight="1" x14ac:dyDescent="0.35">
      <c r="A2047" s="17" t="s">
        <v>4414</v>
      </c>
      <c r="B2047" s="17" t="s">
        <v>2151</v>
      </c>
      <c r="C2047" s="17" t="s">
        <v>4415</v>
      </c>
      <c r="D2047" s="18">
        <v>43009</v>
      </c>
      <c r="E2047" s="17" t="s">
        <v>118</v>
      </c>
      <c r="F2047" s="19">
        <v>20</v>
      </c>
      <c r="G2047" s="17">
        <v>15</v>
      </c>
      <c r="H2047" s="17">
        <v>1</v>
      </c>
      <c r="I2047" s="20">
        <f t="shared" si="484"/>
        <v>181</v>
      </c>
      <c r="J2047" s="21">
        <v>53114.09</v>
      </c>
      <c r="K2047" s="18">
        <v>44804</v>
      </c>
      <c r="L2047" s="21">
        <v>13057.24</v>
      </c>
      <c r="M2047" s="21">
        <v>40056.85</v>
      </c>
      <c r="N2047" s="21">
        <v>1770.47</v>
      </c>
      <c r="O2047" s="21">
        <f t="shared" si="485"/>
        <v>885.23500000000001</v>
      </c>
      <c r="P2047" s="21">
        <f t="shared" si="486"/>
        <v>2655.7049999999999</v>
      </c>
      <c r="Q2047" s="21">
        <f t="shared" si="487"/>
        <v>39171.614999999998</v>
      </c>
      <c r="S2047" s="21">
        <f t="shared" si="491"/>
        <v>41827.32</v>
      </c>
      <c r="T2047" s="19">
        <v>20</v>
      </c>
      <c r="U2047" s="19">
        <f t="shared" si="488"/>
        <v>0</v>
      </c>
      <c r="V2047" s="22">
        <f t="shared" si="489"/>
        <v>0</v>
      </c>
      <c r="W2047" s="5">
        <f t="shared" si="492"/>
        <v>189</v>
      </c>
      <c r="X2047" s="21">
        <f t="shared" si="496"/>
        <v>221.30857142857144</v>
      </c>
      <c r="Y2047" s="21">
        <f t="shared" si="493"/>
        <v>2655.7028571428573</v>
      </c>
      <c r="Z2047" s="21">
        <f t="shared" si="494"/>
        <v>39171.61714285714</v>
      </c>
      <c r="AA2047" s="21">
        <f t="shared" si="495"/>
        <v>2.1428571417345665E-3</v>
      </c>
      <c r="AC2047" s="5">
        <v>2655.7028571428573</v>
      </c>
      <c r="AD2047" s="5">
        <v>0</v>
      </c>
      <c r="AE2047" s="5">
        <f t="shared" si="490"/>
        <v>2655.7028571428573</v>
      </c>
    </row>
    <row r="2048" spans="1:31" ht="12.75" customHeight="1" x14ac:dyDescent="0.35">
      <c r="A2048" s="17" t="s">
        <v>4416</v>
      </c>
      <c r="B2048" s="17" t="s">
        <v>2151</v>
      </c>
      <c r="C2048" s="17" t="s">
        <v>4365</v>
      </c>
      <c r="D2048" s="18">
        <v>43040</v>
      </c>
      <c r="E2048" s="17" t="s">
        <v>118</v>
      </c>
      <c r="F2048" s="19">
        <v>20</v>
      </c>
      <c r="G2048" s="17">
        <v>15</v>
      </c>
      <c r="H2048" s="17">
        <v>2</v>
      </c>
      <c r="I2048" s="20">
        <f t="shared" si="484"/>
        <v>182</v>
      </c>
      <c r="J2048" s="21">
        <v>2826.6</v>
      </c>
      <c r="K2048" s="18">
        <v>44804</v>
      </c>
      <c r="L2048" s="21">
        <v>683.1</v>
      </c>
      <c r="M2048" s="21">
        <v>2143.5</v>
      </c>
      <c r="N2048" s="21">
        <v>94.22</v>
      </c>
      <c r="O2048" s="21">
        <f t="shared" si="485"/>
        <v>47.11</v>
      </c>
      <c r="P2048" s="21">
        <f t="shared" si="486"/>
        <v>141.32999999999998</v>
      </c>
      <c r="Q2048" s="21">
        <f t="shared" si="487"/>
        <v>2096.39</v>
      </c>
      <c r="S2048" s="21">
        <f t="shared" si="491"/>
        <v>2237.7199999999998</v>
      </c>
      <c r="T2048" s="19">
        <v>20</v>
      </c>
      <c r="U2048" s="19">
        <f t="shared" si="488"/>
        <v>0</v>
      </c>
      <c r="V2048" s="22">
        <f t="shared" si="489"/>
        <v>0</v>
      </c>
      <c r="W2048" s="5">
        <f t="shared" si="492"/>
        <v>190</v>
      </c>
      <c r="X2048" s="21">
        <f t="shared" si="496"/>
        <v>11.777473684210525</v>
      </c>
      <c r="Y2048" s="21">
        <f t="shared" si="493"/>
        <v>141.3296842105263</v>
      </c>
      <c r="Z2048" s="21">
        <f t="shared" si="494"/>
        <v>2096.3903157894733</v>
      </c>
      <c r="AA2048" s="21">
        <f t="shared" si="495"/>
        <v>3.1578947346133646E-4</v>
      </c>
      <c r="AC2048" s="5">
        <v>141.3296842105263</v>
      </c>
      <c r="AD2048" s="5">
        <v>0</v>
      </c>
      <c r="AE2048" s="5">
        <f t="shared" si="490"/>
        <v>141.3296842105263</v>
      </c>
    </row>
    <row r="2049" spans="1:31" ht="12.75" customHeight="1" x14ac:dyDescent="0.35">
      <c r="A2049" s="17" t="s">
        <v>4417</v>
      </c>
      <c r="B2049" s="17" t="s">
        <v>2151</v>
      </c>
      <c r="C2049" s="17" t="s">
        <v>3157</v>
      </c>
      <c r="D2049" s="18">
        <v>43040</v>
      </c>
      <c r="E2049" s="17" t="s">
        <v>118</v>
      </c>
      <c r="F2049" s="19">
        <v>20</v>
      </c>
      <c r="G2049" s="17">
        <v>15</v>
      </c>
      <c r="H2049" s="17">
        <v>2</v>
      </c>
      <c r="I2049" s="20">
        <f t="shared" si="484"/>
        <v>182</v>
      </c>
      <c r="J2049" s="21">
        <v>144.57</v>
      </c>
      <c r="K2049" s="18">
        <v>44804</v>
      </c>
      <c r="L2049" s="21">
        <v>34.950000000000003</v>
      </c>
      <c r="M2049" s="21">
        <v>109.62</v>
      </c>
      <c r="N2049" s="21">
        <v>4.82</v>
      </c>
      <c r="O2049" s="21">
        <f t="shared" si="485"/>
        <v>2.41</v>
      </c>
      <c r="P2049" s="21">
        <f t="shared" si="486"/>
        <v>7.23</v>
      </c>
      <c r="Q2049" s="21">
        <f t="shared" si="487"/>
        <v>107.21000000000001</v>
      </c>
      <c r="S2049" s="21">
        <f t="shared" si="491"/>
        <v>114.44</v>
      </c>
      <c r="T2049" s="19">
        <v>20</v>
      </c>
      <c r="U2049" s="19">
        <f t="shared" si="488"/>
        <v>0</v>
      </c>
      <c r="V2049" s="22">
        <f t="shared" si="489"/>
        <v>0</v>
      </c>
      <c r="W2049" s="5">
        <f t="shared" si="492"/>
        <v>190</v>
      </c>
      <c r="X2049" s="21">
        <f t="shared" si="496"/>
        <v>0.60231578947368425</v>
      </c>
      <c r="Y2049" s="21">
        <f t="shared" si="493"/>
        <v>7.2277894736842114</v>
      </c>
      <c r="Z2049" s="21">
        <f t="shared" si="494"/>
        <v>107.21221052631579</v>
      </c>
      <c r="AA2049" s="21">
        <f t="shared" si="495"/>
        <v>2.2105263157783384E-3</v>
      </c>
      <c r="AC2049" s="5">
        <v>7.2277894736842114</v>
      </c>
      <c r="AD2049" s="5">
        <v>0</v>
      </c>
      <c r="AE2049" s="5">
        <f t="shared" si="490"/>
        <v>7.2277894736842114</v>
      </c>
    </row>
    <row r="2050" spans="1:31" ht="12.75" customHeight="1" x14ac:dyDescent="0.35">
      <c r="A2050" s="17" t="s">
        <v>4418</v>
      </c>
      <c r="B2050" s="17" t="s">
        <v>2151</v>
      </c>
      <c r="C2050" s="17" t="s">
        <v>3180</v>
      </c>
      <c r="D2050" s="18">
        <v>43040</v>
      </c>
      <c r="E2050" s="17" t="s">
        <v>118</v>
      </c>
      <c r="F2050" s="19">
        <v>20</v>
      </c>
      <c r="G2050" s="17">
        <v>15</v>
      </c>
      <c r="H2050" s="17">
        <v>2</v>
      </c>
      <c r="I2050" s="20">
        <f t="shared" si="484"/>
        <v>182</v>
      </c>
      <c r="J2050" s="21">
        <v>3155.5</v>
      </c>
      <c r="K2050" s="18">
        <v>44804</v>
      </c>
      <c r="L2050" s="21">
        <v>762.6</v>
      </c>
      <c r="M2050" s="21">
        <v>2392.9</v>
      </c>
      <c r="N2050" s="21">
        <v>105.18</v>
      </c>
      <c r="O2050" s="21">
        <f t="shared" si="485"/>
        <v>52.59</v>
      </c>
      <c r="P2050" s="21">
        <f t="shared" si="486"/>
        <v>157.77000000000001</v>
      </c>
      <c r="Q2050" s="21">
        <f t="shared" si="487"/>
        <v>2340.31</v>
      </c>
      <c r="S2050" s="21">
        <f t="shared" si="491"/>
        <v>2498.08</v>
      </c>
      <c r="T2050" s="19">
        <v>20</v>
      </c>
      <c r="U2050" s="19">
        <f t="shared" si="488"/>
        <v>0</v>
      </c>
      <c r="V2050" s="22">
        <f t="shared" si="489"/>
        <v>0</v>
      </c>
      <c r="W2050" s="5">
        <f t="shared" si="492"/>
        <v>190</v>
      </c>
      <c r="X2050" s="21">
        <f t="shared" si="496"/>
        <v>13.14778947368421</v>
      </c>
      <c r="Y2050" s="21">
        <f t="shared" si="493"/>
        <v>157.7734736842105</v>
      </c>
      <c r="Z2050" s="21">
        <f t="shared" si="494"/>
        <v>2340.3065263157896</v>
      </c>
      <c r="AA2050" s="21">
        <f t="shared" si="495"/>
        <v>-3.4736842103484378E-3</v>
      </c>
      <c r="AC2050" s="5">
        <v>157.7734736842105</v>
      </c>
      <c r="AD2050" s="5">
        <v>0</v>
      </c>
      <c r="AE2050" s="5">
        <f t="shared" si="490"/>
        <v>157.7734736842105</v>
      </c>
    </row>
    <row r="2051" spans="1:31" ht="12.75" customHeight="1" x14ac:dyDescent="0.35">
      <c r="A2051" s="17" t="s">
        <v>4419</v>
      </c>
      <c r="B2051" s="17" t="s">
        <v>2151</v>
      </c>
      <c r="C2051" s="17" t="s">
        <v>4420</v>
      </c>
      <c r="D2051" s="18">
        <v>43101</v>
      </c>
      <c r="E2051" s="17" t="s">
        <v>118</v>
      </c>
      <c r="F2051" s="19">
        <v>20</v>
      </c>
      <c r="G2051" s="17">
        <v>15</v>
      </c>
      <c r="H2051" s="17">
        <v>4</v>
      </c>
      <c r="I2051" s="20">
        <f t="shared" si="484"/>
        <v>184</v>
      </c>
      <c r="J2051" s="21">
        <v>8279.5</v>
      </c>
      <c r="K2051" s="18">
        <v>44804</v>
      </c>
      <c r="L2051" s="21">
        <v>1931.9</v>
      </c>
      <c r="M2051" s="21">
        <v>6347.6</v>
      </c>
      <c r="N2051" s="21">
        <v>275.98</v>
      </c>
      <c r="O2051" s="21">
        <f t="shared" si="485"/>
        <v>137.99</v>
      </c>
      <c r="P2051" s="21">
        <f t="shared" si="486"/>
        <v>413.97</v>
      </c>
      <c r="Q2051" s="21">
        <f t="shared" si="487"/>
        <v>6209.6100000000006</v>
      </c>
      <c r="S2051" s="21">
        <f t="shared" si="491"/>
        <v>6623.58</v>
      </c>
      <c r="T2051" s="19">
        <v>20</v>
      </c>
      <c r="U2051" s="19">
        <f t="shared" si="488"/>
        <v>0</v>
      </c>
      <c r="V2051" s="22">
        <f t="shared" si="489"/>
        <v>0</v>
      </c>
      <c r="W2051" s="5">
        <f t="shared" si="492"/>
        <v>192</v>
      </c>
      <c r="X2051" s="21">
        <f t="shared" si="496"/>
        <v>34.497812500000002</v>
      </c>
      <c r="Y2051" s="21">
        <f t="shared" si="493"/>
        <v>413.97375</v>
      </c>
      <c r="Z2051" s="21">
        <f t="shared" si="494"/>
        <v>6209.6062499999998</v>
      </c>
      <c r="AA2051" s="21">
        <f t="shared" si="495"/>
        <v>-3.7500000007639755E-3</v>
      </c>
      <c r="AC2051" s="5">
        <v>413.97375</v>
      </c>
      <c r="AD2051" s="5">
        <v>0</v>
      </c>
      <c r="AE2051" s="5">
        <f t="shared" si="490"/>
        <v>413.97375</v>
      </c>
    </row>
    <row r="2052" spans="1:31" ht="12.75" customHeight="1" x14ac:dyDescent="0.35">
      <c r="A2052" s="17" t="s">
        <v>4421</v>
      </c>
      <c r="B2052" s="17" t="s">
        <v>2151</v>
      </c>
      <c r="C2052" s="17" t="s">
        <v>4422</v>
      </c>
      <c r="D2052" s="18">
        <v>43101</v>
      </c>
      <c r="E2052" s="17" t="s">
        <v>118</v>
      </c>
      <c r="F2052" s="19">
        <v>20</v>
      </c>
      <c r="G2052" s="17">
        <v>15</v>
      </c>
      <c r="H2052" s="17">
        <v>4</v>
      </c>
      <c r="I2052" s="20">
        <f t="shared" si="484"/>
        <v>184</v>
      </c>
      <c r="J2052" s="21">
        <v>4617.3999999999996</v>
      </c>
      <c r="K2052" s="18">
        <v>44804</v>
      </c>
      <c r="L2052" s="21">
        <v>1077.3900000000001</v>
      </c>
      <c r="M2052" s="21">
        <v>3540.01</v>
      </c>
      <c r="N2052" s="21">
        <v>153.91</v>
      </c>
      <c r="O2052" s="21">
        <f t="shared" si="485"/>
        <v>76.954999999999998</v>
      </c>
      <c r="P2052" s="21">
        <f t="shared" si="486"/>
        <v>230.86500000000001</v>
      </c>
      <c r="Q2052" s="21">
        <f t="shared" si="487"/>
        <v>3463.0550000000003</v>
      </c>
      <c r="S2052" s="21">
        <f t="shared" si="491"/>
        <v>3693.92</v>
      </c>
      <c r="T2052" s="19">
        <v>20</v>
      </c>
      <c r="U2052" s="19">
        <f t="shared" si="488"/>
        <v>0</v>
      </c>
      <c r="V2052" s="22">
        <f t="shared" si="489"/>
        <v>0</v>
      </c>
      <c r="W2052" s="5">
        <f t="shared" si="492"/>
        <v>192</v>
      </c>
      <c r="X2052" s="21">
        <f t="shared" si="496"/>
        <v>19.239166666666666</v>
      </c>
      <c r="Y2052" s="21">
        <f t="shared" si="493"/>
        <v>230.87</v>
      </c>
      <c r="Z2052" s="21">
        <f t="shared" si="494"/>
        <v>3463.05</v>
      </c>
      <c r="AA2052" s="21">
        <f t="shared" si="495"/>
        <v>-5.0000000001091394E-3</v>
      </c>
      <c r="AC2052" s="5">
        <v>230.87</v>
      </c>
      <c r="AD2052" s="5">
        <v>0</v>
      </c>
      <c r="AE2052" s="5">
        <f t="shared" si="490"/>
        <v>230.87</v>
      </c>
    </row>
    <row r="2053" spans="1:31" ht="12.75" customHeight="1" x14ac:dyDescent="0.35">
      <c r="A2053" s="17" t="s">
        <v>4423</v>
      </c>
      <c r="B2053" s="17" t="s">
        <v>2151</v>
      </c>
      <c r="C2053" s="17" t="s">
        <v>3157</v>
      </c>
      <c r="D2053" s="18">
        <v>43101</v>
      </c>
      <c r="E2053" s="17" t="s">
        <v>118</v>
      </c>
      <c r="F2053" s="19">
        <v>20</v>
      </c>
      <c r="G2053" s="17">
        <v>15</v>
      </c>
      <c r="H2053" s="17">
        <v>4</v>
      </c>
      <c r="I2053" s="20">
        <f t="shared" si="484"/>
        <v>184</v>
      </c>
      <c r="J2053" s="21">
        <v>330.76</v>
      </c>
      <c r="K2053" s="18">
        <v>44804</v>
      </c>
      <c r="L2053" s="21">
        <v>77.180000000000007</v>
      </c>
      <c r="M2053" s="21">
        <v>253.58</v>
      </c>
      <c r="N2053" s="21">
        <v>11.02</v>
      </c>
      <c r="O2053" s="21">
        <f t="shared" si="485"/>
        <v>5.51</v>
      </c>
      <c r="P2053" s="21">
        <f t="shared" si="486"/>
        <v>16.53</v>
      </c>
      <c r="Q2053" s="21">
        <f t="shared" si="487"/>
        <v>248.07000000000002</v>
      </c>
      <c r="S2053" s="21">
        <f t="shared" si="491"/>
        <v>264.60000000000002</v>
      </c>
      <c r="T2053" s="19">
        <v>20</v>
      </c>
      <c r="U2053" s="19">
        <f t="shared" si="488"/>
        <v>0</v>
      </c>
      <c r="V2053" s="22">
        <f t="shared" si="489"/>
        <v>0</v>
      </c>
      <c r="W2053" s="5">
        <f t="shared" si="492"/>
        <v>192</v>
      </c>
      <c r="X2053" s="21">
        <f t="shared" si="496"/>
        <v>1.378125</v>
      </c>
      <c r="Y2053" s="21">
        <f t="shared" si="493"/>
        <v>16.537500000000001</v>
      </c>
      <c r="Z2053" s="21">
        <f t="shared" si="494"/>
        <v>248.06250000000003</v>
      </c>
      <c r="AA2053" s="21">
        <f t="shared" si="495"/>
        <v>-7.4999999999931788E-3</v>
      </c>
      <c r="AC2053" s="5">
        <v>16.537500000000001</v>
      </c>
      <c r="AD2053" s="5">
        <v>0</v>
      </c>
      <c r="AE2053" s="5">
        <f t="shared" si="490"/>
        <v>16.537500000000001</v>
      </c>
    </row>
    <row r="2054" spans="1:31" ht="12.75" customHeight="1" x14ac:dyDescent="0.35">
      <c r="A2054" s="17" t="s">
        <v>4424</v>
      </c>
      <c r="B2054" s="17" t="s">
        <v>2151</v>
      </c>
      <c r="C2054" s="17" t="s">
        <v>4365</v>
      </c>
      <c r="D2054" s="18">
        <v>43101</v>
      </c>
      <c r="E2054" s="17" t="s">
        <v>118</v>
      </c>
      <c r="F2054" s="19">
        <v>20</v>
      </c>
      <c r="G2054" s="17">
        <v>15</v>
      </c>
      <c r="H2054" s="17">
        <v>4</v>
      </c>
      <c r="I2054" s="20">
        <f t="shared" si="484"/>
        <v>184</v>
      </c>
      <c r="J2054" s="21">
        <v>3109.26</v>
      </c>
      <c r="K2054" s="18">
        <v>44804</v>
      </c>
      <c r="L2054" s="21">
        <v>725.48</v>
      </c>
      <c r="M2054" s="21">
        <v>2383.7800000000002</v>
      </c>
      <c r="N2054" s="21">
        <v>103.64</v>
      </c>
      <c r="O2054" s="21">
        <f t="shared" si="485"/>
        <v>51.82</v>
      </c>
      <c r="P2054" s="21">
        <f t="shared" si="486"/>
        <v>155.46</v>
      </c>
      <c r="Q2054" s="21">
        <f t="shared" si="487"/>
        <v>2331.96</v>
      </c>
      <c r="S2054" s="21">
        <f t="shared" si="491"/>
        <v>2487.42</v>
      </c>
      <c r="T2054" s="19">
        <v>20</v>
      </c>
      <c r="U2054" s="19">
        <f t="shared" si="488"/>
        <v>0</v>
      </c>
      <c r="V2054" s="22">
        <f t="shared" si="489"/>
        <v>0</v>
      </c>
      <c r="W2054" s="5">
        <f t="shared" si="492"/>
        <v>192</v>
      </c>
      <c r="X2054" s="21">
        <f t="shared" si="496"/>
        <v>12.9553125</v>
      </c>
      <c r="Y2054" s="21">
        <f t="shared" si="493"/>
        <v>155.46375</v>
      </c>
      <c r="Z2054" s="21">
        <f t="shared" si="494"/>
        <v>2331.9562500000002</v>
      </c>
      <c r="AA2054" s="21">
        <f t="shared" si="495"/>
        <v>-3.7499999998544808E-3</v>
      </c>
      <c r="AC2054" s="5">
        <v>155.46375</v>
      </c>
      <c r="AD2054" s="5">
        <v>0</v>
      </c>
      <c r="AE2054" s="5">
        <f t="shared" si="490"/>
        <v>155.46375</v>
      </c>
    </row>
    <row r="2055" spans="1:31" ht="12.75" customHeight="1" x14ac:dyDescent="0.35">
      <c r="A2055" s="17" t="s">
        <v>4425</v>
      </c>
      <c r="B2055" s="17" t="s">
        <v>2151</v>
      </c>
      <c r="C2055" s="17" t="s">
        <v>3157</v>
      </c>
      <c r="D2055" s="18">
        <v>43132</v>
      </c>
      <c r="E2055" s="17" t="s">
        <v>118</v>
      </c>
      <c r="F2055" s="19">
        <v>20</v>
      </c>
      <c r="G2055" s="17">
        <v>15</v>
      </c>
      <c r="H2055" s="17">
        <v>5</v>
      </c>
      <c r="I2055" s="20">
        <f t="shared" ref="I2055:I2118" si="497">(G2055*12)+H2055</f>
        <v>185</v>
      </c>
      <c r="J2055" s="21">
        <v>252.06</v>
      </c>
      <c r="K2055" s="18">
        <v>44804</v>
      </c>
      <c r="L2055" s="21">
        <v>57.75</v>
      </c>
      <c r="M2055" s="21">
        <v>194.31</v>
      </c>
      <c r="N2055" s="21">
        <v>8.4</v>
      </c>
      <c r="O2055" s="21">
        <f t="shared" ref="O2055:O2118" si="498">+N2055/8*4</f>
        <v>4.2</v>
      </c>
      <c r="P2055" s="21">
        <f t="shared" ref="P2055:P2118" si="499">+N2055+O2055</f>
        <v>12.600000000000001</v>
      </c>
      <c r="Q2055" s="21">
        <f t="shared" ref="Q2055:Q2118" si="500">+M2055-O2055</f>
        <v>190.11</v>
      </c>
      <c r="S2055" s="21">
        <f t="shared" si="491"/>
        <v>202.71</v>
      </c>
      <c r="T2055" s="19">
        <v>20</v>
      </c>
      <c r="U2055" s="19">
        <f t="shared" ref="U2055:U2118" si="501">+T2055-F2055</f>
        <v>0</v>
      </c>
      <c r="V2055" s="22">
        <f t="shared" ref="V2055:V2118" si="502">+U2055*12</f>
        <v>0</v>
      </c>
      <c r="W2055" s="5">
        <f t="shared" si="492"/>
        <v>193</v>
      </c>
      <c r="X2055" s="21">
        <f t="shared" si="496"/>
        <v>1.0503108808290156</v>
      </c>
      <c r="Y2055" s="21">
        <f t="shared" si="493"/>
        <v>12.603730569948187</v>
      </c>
      <c r="Z2055" s="21">
        <f t="shared" si="494"/>
        <v>190.10626943005181</v>
      </c>
      <c r="AA2055" s="21">
        <f t="shared" si="495"/>
        <v>-3.7305699482033106E-3</v>
      </c>
      <c r="AC2055" s="5">
        <v>12.603730569948187</v>
      </c>
      <c r="AD2055" s="5">
        <v>0</v>
      </c>
      <c r="AE2055" s="5">
        <f t="shared" ref="AE2055:AE2118" si="503">+AC2055+AD2055</f>
        <v>12.603730569948187</v>
      </c>
    </row>
    <row r="2056" spans="1:31" ht="12.75" customHeight="1" x14ac:dyDescent="0.35">
      <c r="A2056" s="17" t="s">
        <v>4426</v>
      </c>
      <c r="B2056" s="17" t="s">
        <v>2151</v>
      </c>
      <c r="C2056" s="17" t="s">
        <v>3157</v>
      </c>
      <c r="D2056" s="18">
        <v>43160</v>
      </c>
      <c r="E2056" s="17" t="s">
        <v>118</v>
      </c>
      <c r="F2056" s="19">
        <v>20</v>
      </c>
      <c r="G2056" s="17">
        <v>15</v>
      </c>
      <c r="H2056" s="17">
        <v>6</v>
      </c>
      <c r="I2056" s="20">
        <f t="shared" si="497"/>
        <v>186</v>
      </c>
      <c r="J2056" s="21">
        <v>162.88999999999999</v>
      </c>
      <c r="K2056" s="18">
        <v>44804</v>
      </c>
      <c r="L2056" s="21">
        <v>36.67</v>
      </c>
      <c r="M2056" s="21">
        <v>126.22</v>
      </c>
      <c r="N2056" s="21">
        <v>5.43</v>
      </c>
      <c r="O2056" s="21">
        <f t="shared" si="498"/>
        <v>2.7149999999999999</v>
      </c>
      <c r="P2056" s="21">
        <f t="shared" si="499"/>
        <v>8.1449999999999996</v>
      </c>
      <c r="Q2056" s="21">
        <f t="shared" si="500"/>
        <v>123.505</v>
      </c>
      <c r="S2056" s="21">
        <f t="shared" ref="S2056:S2119" si="504">+M2056+N2056</f>
        <v>131.65</v>
      </c>
      <c r="T2056" s="19">
        <v>20</v>
      </c>
      <c r="U2056" s="19">
        <f t="shared" si="501"/>
        <v>0</v>
      </c>
      <c r="V2056" s="22">
        <f t="shared" si="502"/>
        <v>0</v>
      </c>
      <c r="W2056" s="5">
        <f t="shared" si="492"/>
        <v>194</v>
      </c>
      <c r="X2056" s="21">
        <f t="shared" si="496"/>
        <v>0.67860824742268044</v>
      </c>
      <c r="Y2056" s="21">
        <f t="shared" si="493"/>
        <v>8.1432989690721662</v>
      </c>
      <c r="Z2056" s="21">
        <f t="shared" si="494"/>
        <v>123.50670103092784</v>
      </c>
      <c r="AA2056" s="21">
        <f t="shared" si="495"/>
        <v>1.7010309278475688E-3</v>
      </c>
      <c r="AC2056" s="5">
        <v>8.1432989690721662</v>
      </c>
      <c r="AD2056" s="5">
        <v>0</v>
      </c>
      <c r="AE2056" s="5">
        <f t="shared" si="503"/>
        <v>8.1432989690721662</v>
      </c>
    </row>
    <row r="2057" spans="1:31" ht="12.75" customHeight="1" x14ac:dyDescent="0.35">
      <c r="A2057" s="17" t="s">
        <v>4427</v>
      </c>
      <c r="B2057" s="17" t="s">
        <v>2151</v>
      </c>
      <c r="C2057" s="17" t="s">
        <v>3157</v>
      </c>
      <c r="D2057" s="18">
        <v>43191</v>
      </c>
      <c r="E2057" s="17" t="s">
        <v>118</v>
      </c>
      <c r="F2057" s="19">
        <v>20</v>
      </c>
      <c r="G2057" s="17">
        <v>15</v>
      </c>
      <c r="H2057" s="17">
        <v>7</v>
      </c>
      <c r="I2057" s="20">
        <f t="shared" si="497"/>
        <v>187</v>
      </c>
      <c r="J2057" s="21">
        <v>482.5</v>
      </c>
      <c r="K2057" s="18">
        <v>44804</v>
      </c>
      <c r="L2057" s="21">
        <v>106.56</v>
      </c>
      <c r="M2057" s="21">
        <v>375.94</v>
      </c>
      <c r="N2057" s="21">
        <v>16.079999999999998</v>
      </c>
      <c r="O2057" s="21">
        <f t="shared" si="498"/>
        <v>8.0399999999999991</v>
      </c>
      <c r="P2057" s="21">
        <f t="shared" si="499"/>
        <v>24.119999999999997</v>
      </c>
      <c r="Q2057" s="21">
        <f t="shared" si="500"/>
        <v>367.9</v>
      </c>
      <c r="S2057" s="21">
        <f t="shared" si="504"/>
        <v>392.02</v>
      </c>
      <c r="T2057" s="19">
        <v>20</v>
      </c>
      <c r="U2057" s="19">
        <f t="shared" si="501"/>
        <v>0</v>
      </c>
      <c r="V2057" s="22">
        <f t="shared" si="502"/>
        <v>0</v>
      </c>
      <c r="W2057" s="5">
        <f t="shared" si="492"/>
        <v>195</v>
      </c>
      <c r="X2057" s="21">
        <f t="shared" si="496"/>
        <v>2.0103589743589745</v>
      </c>
      <c r="Y2057" s="21">
        <f t="shared" si="493"/>
        <v>24.124307692307696</v>
      </c>
      <c r="Z2057" s="21">
        <f t="shared" si="494"/>
        <v>367.89569230769229</v>
      </c>
      <c r="AA2057" s="21">
        <f t="shared" si="495"/>
        <v>-4.3076923076910134E-3</v>
      </c>
      <c r="AC2057" s="5">
        <v>24.124307692307696</v>
      </c>
      <c r="AD2057" s="5">
        <v>0</v>
      </c>
      <c r="AE2057" s="5">
        <f t="shared" si="503"/>
        <v>24.124307692307696</v>
      </c>
    </row>
    <row r="2058" spans="1:31" ht="12.75" customHeight="1" x14ac:dyDescent="0.35">
      <c r="A2058" s="17" t="s">
        <v>4428</v>
      </c>
      <c r="B2058" s="17" t="s">
        <v>2151</v>
      </c>
      <c r="C2058" s="17" t="s">
        <v>2166</v>
      </c>
      <c r="D2058" s="18">
        <v>43191</v>
      </c>
      <c r="E2058" s="17" t="s">
        <v>118</v>
      </c>
      <c r="F2058" s="19">
        <v>20</v>
      </c>
      <c r="G2058" s="17">
        <v>15</v>
      </c>
      <c r="H2058" s="17">
        <v>7</v>
      </c>
      <c r="I2058" s="20">
        <f t="shared" si="497"/>
        <v>187</v>
      </c>
      <c r="J2058" s="21">
        <v>2898.42</v>
      </c>
      <c r="K2058" s="18">
        <v>44804</v>
      </c>
      <c r="L2058" s="21">
        <v>640.05999999999995</v>
      </c>
      <c r="M2058" s="21">
        <v>2258.36</v>
      </c>
      <c r="N2058" s="21">
        <v>96.61</v>
      </c>
      <c r="O2058" s="21">
        <f t="shared" si="498"/>
        <v>48.305</v>
      </c>
      <c r="P2058" s="21">
        <f t="shared" si="499"/>
        <v>144.91499999999999</v>
      </c>
      <c r="Q2058" s="21">
        <f t="shared" si="500"/>
        <v>2210.0550000000003</v>
      </c>
      <c r="S2058" s="21">
        <f t="shared" si="504"/>
        <v>2354.9700000000003</v>
      </c>
      <c r="T2058" s="19">
        <v>20</v>
      </c>
      <c r="U2058" s="19">
        <f t="shared" si="501"/>
        <v>0</v>
      </c>
      <c r="V2058" s="22">
        <f t="shared" si="502"/>
        <v>0</v>
      </c>
      <c r="W2058" s="5">
        <f t="shared" si="492"/>
        <v>195</v>
      </c>
      <c r="X2058" s="21">
        <f t="shared" si="496"/>
        <v>12.076769230769232</v>
      </c>
      <c r="Y2058" s="21">
        <f t="shared" si="493"/>
        <v>144.92123076923079</v>
      </c>
      <c r="Z2058" s="21">
        <f t="shared" si="494"/>
        <v>2210.0487692307693</v>
      </c>
      <c r="AA2058" s="21">
        <f t="shared" si="495"/>
        <v>-6.2307692310241691E-3</v>
      </c>
      <c r="AC2058" s="5">
        <v>144.92123076923079</v>
      </c>
      <c r="AD2058" s="5">
        <v>0</v>
      </c>
      <c r="AE2058" s="5">
        <f t="shared" si="503"/>
        <v>144.92123076923079</v>
      </c>
    </row>
    <row r="2059" spans="1:31" ht="12.75" customHeight="1" x14ac:dyDescent="0.35">
      <c r="A2059" s="17" t="s">
        <v>4429</v>
      </c>
      <c r="B2059" s="17" t="s">
        <v>2151</v>
      </c>
      <c r="C2059" s="17" t="s">
        <v>3157</v>
      </c>
      <c r="D2059" s="18">
        <v>43221</v>
      </c>
      <c r="E2059" s="17" t="s">
        <v>118</v>
      </c>
      <c r="F2059" s="19">
        <v>20</v>
      </c>
      <c r="G2059" s="17">
        <v>15</v>
      </c>
      <c r="H2059" s="17">
        <v>8</v>
      </c>
      <c r="I2059" s="20">
        <f t="shared" si="497"/>
        <v>188</v>
      </c>
      <c r="J2059" s="21">
        <v>309.42</v>
      </c>
      <c r="K2059" s="18">
        <v>44804</v>
      </c>
      <c r="L2059" s="21">
        <v>67.03</v>
      </c>
      <c r="M2059" s="21">
        <v>242.39</v>
      </c>
      <c r="N2059" s="21">
        <v>10.31</v>
      </c>
      <c r="O2059" s="21">
        <f t="shared" si="498"/>
        <v>5.1550000000000002</v>
      </c>
      <c r="P2059" s="21">
        <f t="shared" si="499"/>
        <v>15.465</v>
      </c>
      <c r="Q2059" s="21">
        <f t="shared" si="500"/>
        <v>237.23499999999999</v>
      </c>
      <c r="S2059" s="21">
        <f t="shared" si="504"/>
        <v>252.7</v>
      </c>
      <c r="T2059" s="19">
        <v>20</v>
      </c>
      <c r="U2059" s="19">
        <f t="shared" si="501"/>
        <v>0</v>
      </c>
      <c r="V2059" s="22">
        <f t="shared" si="502"/>
        <v>0</v>
      </c>
      <c r="W2059" s="5">
        <f t="shared" ref="W2059:W2122" si="505">+I2059+8+V2059</f>
        <v>196</v>
      </c>
      <c r="X2059" s="21">
        <f t="shared" si="496"/>
        <v>1.2892857142857141</v>
      </c>
      <c r="Y2059" s="21">
        <f t="shared" si="493"/>
        <v>15.47142857142857</v>
      </c>
      <c r="Z2059" s="21">
        <f t="shared" si="494"/>
        <v>237.22857142857143</v>
      </c>
      <c r="AA2059" s="21">
        <f t="shared" si="495"/>
        <v>-6.4285714285574613E-3</v>
      </c>
      <c r="AC2059" s="5">
        <v>15.47142857142857</v>
      </c>
      <c r="AD2059" s="5">
        <v>0</v>
      </c>
      <c r="AE2059" s="5">
        <f t="shared" si="503"/>
        <v>15.47142857142857</v>
      </c>
    </row>
    <row r="2060" spans="1:31" ht="12.75" customHeight="1" x14ac:dyDescent="0.35">
      <c r="A2060" s="17" t="s">
        <v>4430</v>
      </c>
      <c r="B2060" s="17" t="s">
        <v>2151</v>
      </c>
      <c r="C2060" s="17" t="s">
        <v>3157</v>
      </c>
      <c r="D2060" s="18">
        <v>43252</v>
      </c>
      <c r="E2060" s="17" t="s">
        <v>118</v>
      </c>
      <c r="F2060" s="19">
        <v>20</v>
      </c>
      <c r="G2060" s="17">
        <v>15</v>
      </c>
      <c r="H2060" s="17">
        <v>9</v>
      </c>
      <c r="I2060" s="20">
        <f t="shared" si="497"/>
        <v>189</v>
      </c>
      <c r="J2060" s="21">
        <v>954.93</v>
      </c>
      <c r="K2060" s="18">
        <v>44804</v>
      </c>
      <c r="L2060" s="21">
        <v>202.93</v>
      </c>
      <c r="M2060" s="21">
        <v>752</v>
      </c>
      <c r="N2060" s="21">
        <v>31.83</v>
      </c>
      <c r="O2060" s="21">
        <f t="shared" si="498"/>
        <v>15.914999999999999</v>
      </c>
      <c r="P2060" s="21">
        <f t="shared" si="499"/>
        <v>47.744999999999997</v>
      </c>
      <c r="Q2060" s="21">
        <f t="shared" si="500"/>
        <v>736.08500000000004</v>
      </c>
      <c r="S2060" s="21">
        <f t="shared" si="504"/>
        <v>783.83</v>
      </c>
      <c r="T2060" s="19">
        <v>20</v>
      </c>
      <c r="U2060" s="19">
        <f t="shared" si="501"/>
        <v>0</v>
      </c>
      <c r="V2060" s="22">
        <f t="shared" si="502"/>
        <v>0</v>
      </c>
      <c r="W2060" s="5">
        <f t="shared" si="505"/>
        <v>197</v>
      </c>
      <c r="X2060" s="21">
        <f t="shared" si="496"/>
        <v>3.9788324873096448</v>
      </c>
      <c r="Y2060" s="21">
        <f t="shared" si="493"/>
        <v>47.745989847715734</v>
      </c>
      <c r="Z2060" s="21">
        <f t="shared" si="494"/>
        <v>736.08401015228435</v>
      </c>
      <c r="AA2060" s="21">
        <f t="shared" si="495"/>
        <v>-9.8984771568666474E-4</v>
      </c>
      <c r="AC2060" s="5">
        <v>47.745989847715734</v>
      </c>
      <c r="AD2060" s="5">
        <v>0</v>
      </c>
      <c r="AE2060" s="5">
        <f t="shared" si="503"/>
        <v>47.745989847715734</v>
      </c>
    </row>
    <row r="2061" spans="1:31" ht="12.75" customHeight="1" x14ac:dyDescent="0.35">
      <c r="A2061" s="17" t="s">
        <v>4431</v>
      </c>
      <c r="B2061" s="17" t="s">
        <v>2151</v>
      </c>
      <c r="C2061" s="17" t="s">
        <v>3196</v>
      </c>
      <c r="D2061" s="18">
        <v>43252</v>
      </c>
      <c r="E2061" s="17" t="s">
        <v>118</v>
      </c>
      <c r="F2061" s="19">
        <v>20</v>
      </c>
      <c r="G2061" s="17">
        <v>15</v>
      </c>
      <c r="H2061" s="17">
        <v>9</v>
      </c>
      <c r="I2061" s="20">
        <f t="shared" si="497"/>
        <v>189</v>
      </c>
      <c r="J2061" s="21">
        <v>651.16999999999996</v>
      </c>
      <c r="K2061" s="18">
        <v>44804</v>
      </c>
      <c r="L2061" s="21">
        <v>138.37</v>
      </c>
      <c r="M2061" s="21">
        <v>512.79999999999995</v>
      </c>
      <c r="N2061" s="21">
        <v>21.7</v>
      </c>
      <c r="O2061" s="21">
        <f t="shared" si="498"/>
        <v>10.85</v>
      </c>
      <c r="P2061" s="21">
        <f t="shared" si="499"/>
        <v>32.549999999999997</v>
      </c>
      <c r="Q2061" s="21">
        <f t="shared" si="500"/>
        <v>501.94999999999993</v>
      </c>
      <c r="S2061" s="21">
        <f t="shared" si="504"/>
        <v>534.5</v>
      </c>
      <c r="T2061" s="19">
        <v>20</v>
      </c>
      <c r="U2061" s="19">
        <f t="shared" si="501"/>
        <v>0</v>
      </c>
      <c r="V2061" s="22">
        <f t="shared" si="502"/>
        <v>0</v>
      </c>
      <c r="W2061" s="5">
        <f t="shared" si="505"/>
        <v>197</v>
      </c>
      <c r="X2061" s="21">
        <f t="shared" si="496"/>
        <v>2.7131979695431472</v>
      </c>
      <c r="Y2061" s="21">
        <f t="shared" si="493"/>
        <v>32.558375634517766</v>
      </c>
      <c r="Z2061" s="21">
        <f t="shared" si="494"/>
        <v>501.94162436548226</v>
      </c>
      <c r="AA2061" s="21">
        <f t="shared" si="495"/>
        <v>-8.3756345176766445E-3</v>
      </c>
      <c r="AC2061" s="5">
        <v>32.558375634517766</v>
      </c>
      <c r="AD2061" s="5">
        <v>0</v>
      </c>
      <c r="AE2061" s="5">
        <f t="shared" si="503"/>
        <v>32.558375634517766</v>
      </c>
    </row>
    <row r="2062" spans="1:31" ht="12.75" customHeight="1" x14ac:dyDescent="0.35">
      <c r="A2062" s="17" t="s">
        <v>4432</v>
      </c>
      <c r="B2062" s="17" t="s">
        <v>2151</v>
      </c>
      <c r="C2062" s="17" t="s">
        <v>3157</v>
      </c>
      <c r="D2062" s="18">
        <v>43282</v>
      </c>
      <c r="E2062" s="17" t="s">
        <v>118</v>
      </c>
      <c r="F2062" s="19">
        <v>20</v>
      </c>
      <c r="G2062" s="17">
        <v>15</v>
      </c>
      <c r="H2062" s="17">
        <v>10</v>
      </c>
      <c r="I2062" s="20">
        <f t="shared" si="497"/>
        <v>190</v>
      </c>
      <c r="J2062" s="21">
        <v>940.76</v>
      </c>
      <c r="K2062" s="18">
        <v>44804</v>
      </c>
      <c r="L2062" s="21">
        <v>196</v>
      </c>
      <c r="M2062" s="21">
        <v>744.76</v>
      </c>
      <c r="N2062" s="21">
        <v>31.36</v>
      </c>
      <c r="O2062" s="21">
        <f t="shared" si="498"/>
        <v>15.68</v>
      </c>
      <c r="P2062" s="21">
        <f t="shared" si="499"/>
        <v>47.04</v>
      </c>
      <c r="Q2062" s="21">
        <f t="shared" si="500"/>
        <v>729.08</v>
      </c>
      <c r="S2062" s="21">
        <f t="shared" si="504"/>
        <v>776.12</v>
      </c>
      <c r="T2062" s="19">
        <v>20</v>
      </c>
      <c r="U2062" s="19">
        <f t="shared" si="501"/>
        <v>0</v>
      </c>
      <c r="V2062" s="22">
        <f t="shared" si="502"/>
        <v>0</v>
      </c>
      <c r="W2062" s="5">
        <f t="shared" si="505"/>
        <v>198</v>
      </c>
      <c r="X2062" s="21">
        <f t="shared" si="496"/>
        <v>3.9197979797979796</v>
      </c>
      <c r="Y2062" s="21">
        <f t="shared" si="493"/>
        <v>47.037575757575752</v>
      </c>
      <c r="Z2062" s="21">
        <f t="shared" si="494"/>
        <v>729.08242424242428</v>
      </c>
      <c r="AA2062" s="21">
        <f t="shared" si="495"/>
        <v>2.4242424242402194E-3</v>
      </c>
      <c r="AC2062" s="5">
        <v>47.037575757575752</v>
      </c>
      <c r="AD2062" s="5">
        <v>0</v>
      </c>
      <c r="AE2062" s="5">
        <f t="shared" si="503"/>
        <v>47.037575757575752</v>
      </c>
    </row>
    <row r="2063" spans="1:31" ht="12.75" customHeight="1" x14ac:dyDescent="0.35">
      <c r="A2063" s="17" t="s">
        <v>4433</v>
      </c>
      <c r="B2063" s="17" t="s">
        <v>2151</v>
      </c>
      <c r="C2063" s="17" t="s">
        <v>3180</v>
      </c>
      <c r="D2063" s="18">
        <v>43282</v>
      </c>
      <c r="E2063" s="17" t="s">
        <v>118</v>
      </c>
      <c r="F2063" s="19">
        <v>20</v>
      </c>
      <c r="G2063" s="17">
        <v>15</v>
      </c>
      <c r="H2063" s="17">
        <v>10</v>
      </c>
      <c r="I2063" s="20">
        <f t="shared" si="497"/>
        <v>190</v>
      </c>
      <c r="J2063" s="21">
        <v>209.93</v>
      </c>
      <c r="K2063" s="18">
        <v>44804</v>
      </c>
      <c r="L2063" s="21">
        <v>43.75</v>
      </c>
      <c r="M2063" s="21">
        <v>166.18</v>
      </c>
      <c r="N2063" s="21">
        <v>7</v>
      </c>
      <c r="O2063" s="21">
        <f t="shared" si="498"/>
        <v>3.5</v>
      </c>
      <c r="P2063" s="21">
        <f t="shared" si="499"/>
        <v>10.5</v>
      </c>
      <c r="Q2063" s="21">
        <f t="shared" si="500"/>
        <v>162.68</v>
      </c>
      <c r="S2063" s="21">
        <f t="shared" si="504"/>
        <v>173.18</v>
      </c>
      <c r="T2063" s="19">
        <v>20</v>
      </c>
      <c r="U2063" s="19">
        <f t="shared" si="501"/>
        <v>0</v>
      </c>
      <c r="V2063" s="22">
        <f t="shared" si="502"/>
        <v>0</v>
      </c>
      <c r="W2063" s="5">
        <f t="shared" si="505"/>
        <v>198</v>
      </c>
      <c r="X2063" s="21">
        <f t="shared" si="496"/>
        <v>0.87464646464646467</v>
      </c>
      <c r="Y2063" s="21">
        <f t="shared" si="493"/>
        <v>10.495757575757576</v>
      </c>
      <c r="Z2063" s="21">
        <f t="shared" si="494"/>
        <v>162.68424242424243</v>
      </c>
      <c r="AA2063" s="21">
        <f t="shared" si="495"/>
        <v>4.242424242420384E-3</v>
      </c>
      <c r="AC2063" s="5">
        <v>10.495757575757576</v>
      </c>
      <c r="AD2063" s="5">
        <v>0</v>
      </c>
      <c r="AE2063" s="5">
        <f t="shared" si="503"/>
        <v>10.495757575757576</v>
      </c>
    </row>
    <row r="2064" spans="1:31" ht="12.75" customHeight="1" x14ac:dyDescent="0.35">
      <c r="A2064" s="17" t="s">
        <v>4434</v>
      </c>
      <c r="B2064" s="17" t="s">
        <v>2151</v>
      </c>
      <c r="C2064" s="17" t="s">
        <v>4435</v>
      </c>
      <c r="D2064" s="18">
        <v>43282</v>
      </c>
      <c r="E2064" s="17" t="s">
        <v>118</v>
      </c>
      <c r="F2064" s="19">
        <v>20</v>
      </c>
      <c r="G2064" s="17">
        <v>15</v>
      </c>
      <c r="H2064" s="17">
        <v>10</v>
      </c>
      <c r="I2064" s="20">
        <f t="shared" si="497"/>
        <v>190</v>
      </c>
      <c r="J2064" s="21">
        <v>196.75</v>
      </c>
      <c r="K2064" s="18">
        <v>44804</v>
      </c>
      <c r="L2064" s="21">
        <v>41</v>
      </c>
      <c r="M2064" s="21">
        <v>155.75</v>
      </c>
      <c r="N2064" s="21">
        <v>6.56</v>
      </c>
      <c r="O2064" s="21">
        <f t="shared" si="498"/>
        <v>3.28</v>
      </c>
      <c r="P2064" s="21">
        <f t="shared" si="499"/>
        <v>9.84</v>
      </c>
      <c r="Q2064" s="21">
        <f t="shared" si="500"/>
        <v>152.47</v>
      </c>
      <c r="S2064" s="21">
        <f t="shared" si="504"/>
        <v>162.31</v>
      </c>
      <c r="T2064" s="19">
        <v>20</v>
      </c>
      <c r="U2064" s="19">
        <f t="shared" si="501"/>
        <v>0</v>
      </c>
      <c r="V2064" s="22">
        <f t="shared" si="502"/>
        <v>0</v>
      </c>
      <c r="W2064" s="5">
        <f t="shared" si="505"/>
        <v>198</v>
      </c>
      <c r="X2064" s="21">
        <f t="shared" si="496"/>
        <v>0.81974747474747478</v>
      </c>
      <c r="Y2064" s="21">
        <f t="shared" si="493"/>
        <v>9.8369696969696978</v>
      </c>
      <c r="Z2064" s="21">
        <f t="shared" si="494"/>
        <v>152.4730303030303</v>
      </c>
      <c r="AA2064" s="21">
        <f t="shared" si="495"/>
        <v>3.0303030303002743E-3</v>
      </c>
      <c r="AC2064" s="5">
        <v>9.8369696969696978</v>
      </c>
      <c r="AD2064" s="5">
        <v>0</v>
      </c>
      <c r="AE2064" s="5">
        <f t="shared" si="503"/>
        <v>9.8369696969696978</v>
      </c>
    </row>
    <row r="2065" spans="1:31" ht="12.75" customHeight="1" x14ac:dyDescent="0.35">
      <c r="A2065" s="17" t="s">
        <v>4436</v>
      </c>
      <c r="B2065" s="17" t="s">
        <v>2151</v>
      </c>
      <c r="C2065" s="17" t="s">
        <v>3157</v>
      </c>
      <c r="D2065" s="18">
        <v>43313</v>
      </c>
      <c r="E2065" s="17" t="s">
        <v>118</v>
      </c>
      <c r="F2065" s="19">
        <v>20</v>
      </c>
      <c r="G2065" s="17">
        <v>15</v>
      </c>
      <c r="H2065" s="17">
        <v>11</v>
      </c>
      <c r="I2065" s="20">
        <f t="shared" si="497"/>
        <v>191</v>
      </c>
      <c r="J2065" s="21">
        <v>352.2</v>
      </c>
      <c r="K2065" s="18">
        <v>44804</v>
      </c>
      <c r="L2065" s="21">
        <v>71.91</v>
      </c>
      <c r="M2065" s="21">
        <v>280.29000000000002</v>
      </c>
      <c r="N2065" s="21">
        <v>11.74</v>
      </c>
      <c r="O2065" s="21">
        <f t="shared" si="498"/>
        <v>5.87</v>
      </c>
      <c r="P2065" s="21">
        <f t="shared" si="499"/>
        <v>17.61</v>
      </c>
      <c r="Q2065" s="21">
        <f t="shared" si="500"/>
        <v>274.42</v>
      </c>
      <c r="S2065" s="21">
        <f t="shared" si="504"/>
        <v>292.03000000000003</v>
      </c>
      <c r="T2065" s="19">
        <v>20</v>
      </c>
      <c r="U2065" s="19">
        <f t="shared" si="501"/>
        <v>0</v>
      </c>
      <c r="V2065" s="22">
        <f t="shared" si="502"/>
        <v>0</v>
      </c>
      <c r="W2065" s="5">
        <f t="shared" si="505"/>
        <v>199</v>
      </c>
      <c r="X2065" s="21">
        <f t="shared" si="496"/>
        <v>1.4674874371859299</v>
      </c>
      <c r="Y2065" s="21">
        <f t="shared" si="493"/>
        <v>17.609849246231157</v>
      </c>
      <c r="Z2065" s="21">
        <f t="shared" si="494"/>
        <v>274.42015075376889</v>
      </c>
      <c r="AA2065" s="21">
        <f t="shared" si="495"/>
        <v>1.5075376887807579E-4</v>
      </c>
      <c r="AC2065" s="5">
        <v>17.609849246231157</v>
      </c>
      <c r="AD2065" s="5">
        <v>0</v>
      </c>
      <c r="AE2065" s="5">
        <f t="shared" si="503"/>
        <v>17.609849246231157</v>
      </c>
    </row>
    <row r="2066" spans="1:31" ht="12.75" customHeight="1" x14ac:dyDescent="0.35">
      <c r="A2066" s="17" t="s">
        <v>4437</v>
      </c>
      <c r="B2066" s="17" t="s">
        <v>2151</v>
      </c>
      <c r="C2066" s="17" t="s">
        <v>4435</v>
      </c>
      <c r="D2066" s="18">
        <v>43313</v>
      </c>
      <c r="E2066" s="17" t="s">
        <v>118</v>
      </c>
      <c r="F2066" s="19">
        <v>20</v>
      </c>
      <c r="G2066" s="17">
        <v>15</v>
      </c>
      <c r="H2066" s="17">
        <v>11</v>
      </c>
      <c r="I2066" s="20">
        <f t="shared" si="497"/>
        <v>191</v>
      </c>
      <c r="J2066" s="21">
        <v>1554.63</v>
      </c>
      <c r="K2066" s="18">
        <v>44804</v>
      </c>
      <c r="L2066" s="21">
        <v>317.39999999999998</v>
      </c>
      <c r="M2066" s="21">
        <v>1237.23</v>
      </c>
      <c r="N2066" s="21">
        <v>51.82</v>
      </c>
      <c r="O2066" s="21">
        <f t="shared" si="498"/>
        <v>25.91</v>
      </c>
      <c r="P2066" s="21">
        <f t="shared" si="499"/>
        <v>77.73</v>
      </c>
      <c r="Q2066" s="21">
        <f t="shared" si="500"/>
        <v>1211.32</v>
      </c>
      <c r="S2066" s="21">
        <f t="shared" si="504"/>
        <v>1289.05</v>
      </c>
      <c r="T2066" s="19">
        <v>20</v>
      </c>
      <c r="U2066" s="19">
        <f t="shared" si="501"/>
        <v>0</v>
      </c>
      <c r="V2066" s="22">
        <f t="shared" si="502"/>
        <v>0</v>
      </c>
      <c r="W2066" s="5">
        <f t="shared" si="505"/>
        <v>199</v>
      </c>
      <c r="X2066" s="21">
        <f t="shared" si="496"/>
        <v>6.4776381909547736</v>
      </c>
      <c r="Y2066" s="21">
        <f t="shared" ref="Y2066:Y2129" si="506">+X2066*12</f>
        <v>77.731658291457279</v>
      </c>
      <c r="Z2066" s="21">
        <f t="shared" ref="Z2066:Z2129" si="507">+S2066-Y2066</f>
        <v>1211.3183417085427</v>
      </c>
      <c r="AA2066" s="21">
        <f t="shared" ref="AA2066:AA2129" si="508">+Z2066-Q2066</f>
        <v>-1.6582914572609297E-3</v>
      </c>
      <c r="AC2066" s="5">
        <v>77.731658291457279</v>
      </c>
      <c r="AD2066" s="5">
        <v>0</v>
      </c>
      <c r="AE2066" s="5">
        <f t="shared" si="503"/>
        <v>77.731658291457279</v>
      </c>
    </row>
    <row r="2067" spans="1:31" ht="12.75" customHeight="1" x14ac:dyDescent="0.35">
      <c r="A2067" s="17" t="s">
        <v>4438</v>
      </c>
      <c r="B2067" s="17" t="s">
        <v>2151</v>
      </c>
      <c r="C2067" s="17" t="s">
        <v>4435</v>
      </c>
      <c r="D2067" s="18">
        <v>43313</v>
      </c>
      <c r="E2067" s="17" t="s">
        <v>118</v>
      </c>
      <c r="F2067" s="19">
        <v>20</v>
      </c>
      <c r="G2067" s="17">
        <v>15</v>
      </c>
      <c r="H2067" s="17">
        <v>11</v>
      </c>
      <c r="I2067" s="20">
        <f t="shared" si="497"/>
        <v>191</v>
      </c>
      <c r="J2067" s="21">
        <v>423.99</v>
      </c>
      <c r="K2067" s="18">
        <v>44804</v>
      </c>
      <c r="L2067" s="21">
        <v>86.56</v>
      </c>
      <c r="M2067" s="21">
        <v>337.43</v>
      </c>
      <c r="N2067" s="21">
        <v>14.13</v>
      </c>
      <c r="O2067" s="21">
        <f t="shared" si="498"/>
        <v>7.0650000000000004</v>
      </c>
      <c r="P2067" s="21">
        <f t="shared" si="499"/>
        <v>21.195</v>
      </c>
      <c r="Q2067" s="21">
        <f t="shared" si="500"/>
        <v>330.36500000000001</v>
      </c>
      <c r="S2067" s="21">
        <f t="shared" si="504"/>
        <v>351.56</v>
      </c>
      <c r="T2067" s="19">
        <v>20</v>
      </c>
      <c r="U2067" s="19">
        <f t="shared" si="501"/>
        <v>0</v>
      </c>
      <c r="V2067" s="22">
        <f t="shared" si="502"/>
        <v>0</v>
      </c>
      <c r="W2067" s="5">
        <f t="shared" si="505"/>
        <v>199</v>
      </c>
      <c r="X2067" s="21">
        <f t="shared" ref="X2067:X2130" si="509">+S2067/W2067</f>
        <v>1.7666331658291456</v>
      </c>
      <c r="Y2067" s="21">
        <f t="shared" si="506"/>
        <v>21.199597989949748</v>
      </c>
      <c r="Z2067" s="21">
        <f t="shared" si="507"/>
        <v>330.36040201005028</v>
      </c>
      <c r="AA2067" s="21">
        <f t="shared" si="508"/>
        <v>-4.5979899497297083E-3</v>
      </c>
      <c r="AC2067" s="5">
        <v>21.199597989949748</v>
      </c>
      <c r="AD2067" s="5">
        <v>0</v>
      </c>
      <c r="AE2067" s="5">
        <f t="shared" si="503"/>
        <v>21.199597989949748</v>
      </c>
    </row>
    <row r="2068" spans="1:31" ht="12.75" customHeight="1" x14ac:dyDescent="0.35">
      <c r="A2068" s="17" t="s">
        <v>4439</v>
      </c>
      <c r="B2068" s="17" t="s">
        <v>2151</v>
      </c>
      <c r="C2068" s="17" t="s">
        <v>4435</v>
      </c>
      <c r="D2068" s="18">
        <v>43344</v>
      </c>
      <c r="E2068" s="17" t="s">
        <v>118</v>
      </c>
      <c r="F2068" s="19">
        <v>20</v>
      </c>
      <c r="G2068" s="17">
        <v>16</v>
      </c>
      <c r="H2068" s="17">
        <v>0</v>
      </c>
      <c r="I2068" s="20">
        <f t="shared" si="497"/>
        <v>192</v>
      </c>
      <c r="J2068" s="21">
        <v>1695.96</v>
      </c>
      <c r="K2068" s="18">
        <v>44804</v>
      </c>
      <c r="L2068" s="21">
        <v>339.2</v>
      </c>
      <c r="M2068" s="21">
        <v>1356.76</v>
      </c>
      <c r="N2068" s="21">
        <v>56.53</v>
      </c>
      <c r="O2068" s="21">
        <f t="shared" si="498"/>
        <v>28.265000000000001</v>
      </c>
      <c r="P2068" s="21">
        <f t="shared" si="499"/>
        <v>84.795000000000002</v>
      </c>
      <c r="Q2068" s="21">
        <f t="shared" si="500"/>
        <v>1328.4949999999999</v>
      </c>
      <c r="S2068" s="21">
        <f t="shared" si="504"/>
        <v>1413.29</v>
      </c>
      <c r="T2068" s="19">
        <v>20</v>
      </c>
      <c r="U2068" s="19">
        <f t="shared" si="501"/>
        <v>0</v>
      </c>
      <c r="V2068" s="22">
        <f t="shared" si="502"/>
        <v>0</v>
      </c>
      <c r="W2068" s="5">
        <f t="shared" si="505"/>
        <v>200</v>
      </c>
      <c r="X2068" s="21">
        <f t="shared" si="509"/>
        <v>7.0664499999999997</v>
      </c>
      <c r="Y2068" s="21">
        <f t="shared" si="506"/>
        <v>84.797399999999996</v>
      </c>
      <c r="Z2068" s="21">
        <f t="shared" si="507"/>
        <v>1328.4926</v>
      </c>
      <c r="AA2068" s="21">
        <f t="shared" si="508"/>
        <v>-2.3999999998522981E-3</v>
      </c>
      <c r="AC2068" s="5">
        <v>84.797399999999996</v>
      </c>
      <c r="AD2068" s="5">
        <v>0</v>
      </c>
      <c r="AE2068" s="5">
        <f t="shared" si="503"/>
        <v>84.797399999999996</v>
      </c>
    </row>
    <row r="2069" spans="1:31" ht="12.75" customHeight="1" x14ac:dyDescent="0.35">
      <c r="A2069" s="17" t="s">
        <v>4440</v>
      </c>
      <c r="B2069" s="17" t="s">
        <v>2151</v>
      </c>
      <c r="C2069" s="17" t="s">
        <v>3157</v>
      </c>
      <c r="D2069" s="18">
        <v>43344</v>
      </c>
      <c r="E2069" s="17" t="s">
        <v>118</v>
      </c>
      <c r="F2069" s="19">
        <v>20</v>
      </c>
      <c r="G2069" s="17">
        <v>16</v>
      </c>
      <c r="H2069" s="17">
        <v>0</v>
      </c>
      <c r="I2069" s="20">
        <f t="shared" si="497"/>
        <v>192</v>
      </c>
      <c r="J2069" s="21">
        <v>368.94</v>
      </c>
      <c r="K2069" s="18">
        <v>44804</v>
      </c>
      <c r="L2069" s="21">
        <v>73.8</v>
      </c>
      <c r="M2069" s="21">
        <v>295.14</v>
      </c>
      <c r="N2069" s="21">
        <v>12.3</v>
      </c>
      <c r="O2069" s="21">
        <f t="shared" si="498"/>
        <v>6.15</v>
      </c>
      <c r="P2069" s="21">
        <f t="shared" si="499"/>
        <v>18.450000000000003</v>
      </c>
      <c r="Q2069" s="21">
        <f t="shared" si="500"/>
        <v>288.99</v>
      </c>
      <c r="S2069" s="21">
        <f t="shared" si="504"/>
        <v>307.44</v>
      </c>
      <c r="T2069" s="19">
        <v>20</v>
      </c>
      <c r="U2069" s="19">
        <f t="shared" si="501"/>
        <v>0</v>
      </c>
      <c r="V2069" s="22">
        <f t="shared" si="502"/>
        <v>0</v>
      </c>
      <c r="W2069" s="5">
        <f t="shared" si="505"/>
        <v>200</v>
      </c>
      <c r="X2069" s="21">
        <f t="shared" si="509"/>
        <v>1.5371999999999999</v>
      </c>
      <c r="Y2069" s="21">
        <f t="shared" si="506"/>
        <v>18.446399999999997</v>
      </c>
      <c r="Z2069" s="21">
        <f t="shared" si="507"/>
        <v>288.99360000000001</v>
      </c>
      <c r="AA2069" s="21">
        <f t="shared" si="508"/>
        <v>3.6000000000058208E-3</v>
      </c>
      <c r="AC2069" s="5">
        <v>18.446399999999997</v>
      </c>
      <c r="AD2069" s="5">
        <v>0</v>
      </c>
      <c r="AE2069" s="5">
        <f t="shared" si="503"/>
        <v>18.446399999999997</v>
      </c>
    </row>
    <row r="2070" spans="1:31" ht="12.75" customHeight="1" x14ac:dyDescent="0.35">
      <c r="A2070" s="17" t="s">
        <v>4441</v>
      </c>
      <c r="B2070" s="17" t="s">
        <v>2151</v>
      </c>
      <c r="C2070" s="17" t="s">
        <v>3180</v>
      </c>
      <c r="D2070" s="18">
        <v>43344</v>
      </c>
      <c r="E2070" s="17" t="s">
        <v>118</v>
      </c>
      <c r="F2070" s="19">
        <v>20</v>
      </c>
      <c r="G2070" s="17">
        <v>16</v>
      </c>
      <c r="H2070" s="17">
        <v>0</v>
      </c>
      <c r="I2070" s="20">
        <f t="shared" si="497"/>
        <v>192</v>
      </c>
      <c r="J2070" s="21">
        <v>346.1</v>
      </c>
      <c r="K2070" s="18">
        <v>44804</v>
      </c>
      <c r="L2070" s="21">
        <v>69.239999999999995</v>
      </c>
      <c r="M2070" s="21">
        <v>276.86</v>
      </c>
      <c r="N2070" s="21">
        <v>11.54</v>
      </c>
      <c r="O2070" s="21">
        <f t="shared" si="498"/>
        <v>5.77</v>
      </c>
      <c r="P2070" s="21">
        <f t="shared" si="499"/>
        <v>17.309999999999999</v>
      </c>
      <c r="Q2070" s="21">
        <f t="shared" si="500"/>
        <v>271.09000000000003</v>
      </c>
      <c r="S2070" s="21">
        <f t="shared" si="504"/>
        <v>288.40000000000003</v>
      </c>
      <c r="T2070" s="19">
        <v>20</v>
      </c>
      <c r="U2070" s="19">
        <f t="shared" si="501"/>
        <v>0</v>
      </c>
      <c r="V2070" s="22">
        <f t="shared" si="502"/>
        <v>0</v>
      </c>
      <c r="W2070" s="5">
        <f t="shared" si="505"/>
        <v>200</v>
      </c>
      <c r="X2070" s="21">
        <f t="shared" si="509"/>
        <v>1.4420000000000002</v>
      </c>
      <c r="Y2070" s="21">
        <f t="shared" si="506"/>
        <v>17.304000000000002</v>
      </c>
      <c r="Z2070" s="21">
        <f t="shared" si="507"/>
        <v>271.096</v>
      </c>
      <c r="AA2070" s="21">
        <f t="shared" si="508"/>
        <v>5.9999999999718057E-3</v>
      </c>
      <c r="AC2070" s="5">
        <v>17.304000000000002</v>
      </c>
      <c r="AD2070" s="5">
        <v>0</v>
      </c>
      <c r="AE2070" s="5">
        <f t="shared" si="503"/>
        <v>17.304000000000002</v>
      </c>
    </row>
    <row r="2071" spans="1:31" ht="12.75" customHeight="1" x14ac:dyDescent="0.35">
      <c r="A2071" s="17" t="s">
        <v>4442</v>
      </c>
      <c r="B2071" s="17" t="s">
        <v>2151</v>
      </c>
      <c r="C2071" s="17" t="s">
        <v>4435</v>
      </c>
      <c r="D2071" s="18">
        <v>43374</v>
      </c>
      <c r="E2071" s="17" t="s">
        <v>118</v>
      </c>
      <c r="F2071" s="19">
        <v>20</v>
      </c>
      <c r="G2071" s="17">
        <v>16</v>
      </c>
      <c r="H2071" s="17">
        <v>1</v>
      </c>
      <c r="I2071" s="20">
        <f t="shared" si="497"/>
        <v>193</v>
      </c>
      <c r="J2071" s="21">
        <v>828.92</v>
      </c>
      <c r="K2071" s="18">
        <v>44804</v>
      </c>
      <c r="L2071" s="21">
        <v>162.34</v>
      </c>
      <c r="M2071" s="21">
        <v>666.58</v>
      </c>
      <c r="N2071" s="21">
        <v>27.63</v>
      </c>
      <c r="O2071" s="21">
        <f t="shared" si="498"/>
        <v>13.815</v>
      </c>
      <c r="P2071" s="21">
        <f t="shared" si="499"/>
        <v>41.445</v>
      </c>
      <c r="Q2071" s="21">
        <f t="shared" si="500"/>
        <v>652.76499999999999</v>
      </c>
      <c r="S2071" s="21">
        <f t="shared" si="504"/>
        <v>694.21</v>
      </c>
      <c r="T2071" s="19">
        <v>20</v>
      </c>
      <c r="U2071" s="19">
        <f t="shared" si="501"/>
        <v>0</v>
      </c>
      <c r="V2071" s="22">
        <f t="shared" si="502"/>
        <v>0</v>
      </c>
      <c r="W2071" s="5">
        <f t="shared" si="505"/>
        <v>201</v>
      </c>
      <c r="X2071" s="21">
        <f t="shared" si="509"/>
        <v>3.4537810945273635</v>
      </c>
      <c r="Y2071" s="21">
        <f t="shared" si="506"/>
        <v>41.445373134328364</v>
      </c>
      <c r="Z2071" s="21">
        <f t="shared" si="507"/>
        <v>652.76462686567163</v>
      </c>
      <c r="AA2071" s="21">
        <f t="shared" si="508"/>
        <v>-3.7313432835617277E-4</v>
      </c>
      <c r="AC2071" s="5">
        <v>41.445373134328364</v>
      </c>
      <c r="AD2071" s="5">
        <v>0</v>
      </c>
      <c r="AE2071" s="5">
        <f t="shared" si="503"/>
        <v>41.445373134328364</v>
      </c>
    </row>
    <row r="2072" spans="1:31" ht="12.75" customHeight="1" x14ac:dyDescent="0.35">
      <c r="A2072" s="17" t="s">
        <v>4443</v>
      </c>
      <c r="B2072" s="17" t="s">
        <v>2151</v>
      </c>
      <c r="C2072" s="17" t="s">
        <v>3157</v>
      </c>
      <c r="D2072" s="18">
        <v>43374</v>
      </c>
      <c r="E2072" s="17" t="s">
        <v>118</v>
      </c>
      <c r="F2072" s="19">
        <v>20</v>
      </c>
      <c r="G2072" s="17">
        <v>16</v>
      </c>
      <c r="H2072" s="17">
        <v>1</v>
      </c>
      <c r="I2072" s="20">
        <f t="shared" si="497"/>
        <v>193</v>
      </c>
      <c r="J2072" s="21">
        <v>546.04</v>
      </c>
      <c r="K2072" s="18">
        <v>44804</v>
      </c>
      <c r="L2072" s="21">
        <v>106.93</v>
      </c>
      <c r="M2072" s="21">
        <v>439.11</v>
      </c>
      <c r="N2072" s="21">
        <v>18.2</v>
      </c>
      <c r="O2072" s="21">
        <f t="shared" si="498"/>
        <v>9.1</v>
      </c>
      <c r="P2072" s="21">
        <f t="shared" si="499"/>
        <v>27.299999999999997</v>
      </c>
      <c r="Q2072" s="21">
        <f t="shared" si="500"/>
        <v>430.01</v>
      </c>
      <c r="S2072" s="21">
        <f t="shared" si="504"/>
        <v>457.31</v>
      </c>
      <c r="T2072" s="19">
        <v>20</v>
      </c>
      <c r="U2072" s="19">
        <f t="shared" si="501"/>
        <v>0</v>
      </c>
      <c r="V2072" s="22">
        <f t="shared" si="502"/>
        <v>0</v>
      </c>
      <c r="W2072" s="5">
        <f t="shared" si="505"/>
        <v>201</v>
      </c>
      <c r="X2072" s="21">
        <f t="shared" si="509"/>
        <v>2.2751741293532337</v>
      </c>
      <c r="Y2072" s="21">
        <f t="shared" si="506"/>
        <v>27.302089552238805</v>
      </c>
      <c r="Z2072" s="21">
        <f t="shared" si="507"/>
        <v>430.00791044776122</v>
      </c>
      <c r="AA2072" s="21">
        <f t="shared" si="508"/>
        <v>-2.0895522387718302E-3</v>
      </c>
      <c r="AC2072" s="5">
        <v>27.302089552238805</v>
      </c>
      <c r="AD2072" s="5">
        <v>0</v>
      </c>
      <c r="AE2072" s="5">
        <f t="shared" si="503"/>
        <v>27.302089552238805</v>
      </c>
    </row>
    <row r="2073" spans="1:31" ht="12.75" customHeight="1" x14ac:dyDescent="0.35">
      <c r="A2073" s="17" t="s">
        <v>4444</v>
      </c>
      <c r="B2073" s="17" t="s">
        <v>2151</v>
      </c>
      <c r="C2073" s="17" t="s">
        <v>3180</v>
      </c>
      <c r="D2073" s="18">
        <v>43374</v>
      </c>
      <c r="E2073" s="17" t="s">
        <v>118</v>
      </c>
      <c r="F2073" s="19">
        <v>20</v>
      </c>
      <c r="G2073" s="17">
        <v>16</v>
      </c>
      <c r="H2073" s="17">
        <v>1</v>
      </c>
      <c r="I2073" s="20">
        <f t="shared" si="497"/>
        <v>193</v>
      </c>
      <c r="J2073" s="21">
        <v>390.62</v>
      </c>
      <c r="K2073" s="18">
        <v>44804</v>
      </c>
      <c r="L2073" s="21">
        <v>76.489999999999995</v>
      </c>
      <c r="M2073" s="21">
        <v>314.13</v>
      </c>
      <c r="N2073" s="21">
        <v>13.02</v>
      </c>
      <c r="O2073" s="21">
        <f t="shared" si="498"/>
        <v>6.51</v>
      </c>
      <c r="P2073" s="21">
        <f t="shared" si="499"/>
        <v>19.53</v>
      </c>
      <c r="Q2073" s="21">
        <f t="shared" si="500"/>
        <v>307.62</v>
      </c>
      <c r="S2073" s="21">
        <f t="shared" si="504"/>
        <v>327.14999999999998</v>
      </c>
      <c r="T2073" s="19">
        <v>20</v>
      </c>
      <c r="U2073" s="19">
        <f t="shared" si="501"/>
        <v>0</v>
      </c>
      <c r="V2073" s="22">
        <f t="shared" si="502"/>
        <v>0</v>
      </c>
      <c r="W2073" s="5">
        <f t="shared" si="505"/>
        <v>201</v>
      </c>
      <c r="X2073" s="21">
        <f t="shared" si="509"/>
        <v>1.6276119402985074</v>
      </c>
      <c r="Y2073" s="21">
        <f t="shared" si="506"/>
        <v>19.531343283582089</v>
      </c>
      <c r="Z2073" s="21">
        <f t="shared" si="507"/>
        <v>307.61865671641789</v>
      </c>
      <c r="AA2073" s="21">
        <f t="shared" si="508"/>
        <v>-1.343283582116328E-3</v>
      </c>
      <c r="AC2073" s="5">
        <v>19.531343283582089</v>
      </c>
      <c r="AD2073" s="5">
        <v>0</v>
      </c>
      <c r="AE2073" s="5">
        <f t="shared" si="503"/>
        <v>19.531343283582089</v>
      </c>
    </row>
    <row r="2074" spans="1:31" ht="12.75" customHeight="1" x14ac:dyDescent="0.35">
      <c r="A2074" s="17" t="s">
        <v>4445</v>
      </c>
      <c r="B2074" s="17" t="s">
        <v>337</v>
      </c>
      <c r="C2074" s="17" t="s">
        <v>3276</v>
      </c>
      <c r="D2074" s="18">
        <v>43374</v>
      </c>
      <c r="E2074" s="17" t="s">
        <v>118</v>
      </c>
      <c r="F2074" s="19">
        <v>20</v>
      </c>
      <c r="G2074" s="17">
        <v>16</v>
      </c>
      <c r="H2074" s="17">
        <v>1</v>
      </c>
      <c r="I2074" s="20">
        <f t="shared" si="497"/>
        <v>193</v>
      </c>
      <c r="J2074" s="21">
        <v>1999.64</v>
      </c>
      <c r="K2074" s="18">
        <v>44804</v>
      </c>
      <c r="L2074" s="21">
        <v>391.59</v>
      </c>
      <c r="M2074" s="21">
        <v>1608.05</v>
      </c>
      <c r="N2074" s="21">
        <v>66.650000000000006</v>
      </c>
      <c r="O2074" s="21">
        <f t="shared" si="498"/>
        <v>33.325000000000003</v>
      </c>
      <c r="P2074" s="21">
        <f t="shared" si="499"/>
        <v>99.975000000000009</v>
      </c>
      <c r="Q2074" s="21">
        <f t="shared" si="500"/>
        <v>1574.7249999999999</v>
      </c>
      <c r="S2074" s="21">
        <f t="shared" si="504"/>
        <v>1674.7</v>
      </c>
      <c r="T2074" s="19">
        <v>20</v>
      </c>
      <c r="U2074" s="19">
        <f t="shared" si="501"/>
        <v>0</v>
      </c>
      <c r="V2074" s="22">
        <f t="shared" si="502"/>
        <v>0</v>
      </c>
      <c r="W2074" s="5">
        <f t="shared" si="505"/>
        <v>201</v>
      </c>
      <c r="X2074" s="21">
        <f t="shared" si="509"/>
        <v>8.3318407960199004</v>
      </c>
      <c r="Y2074" s="21">
        <f t="shared" si="506"/>
        <v>99.982089552238804</v>
      </c>
      <c r="Z2074" s="21">
        <f t="shared" si="507"/>
        <v>1574.7179104477611</v>
      </c>
      <c r="AA2074" s="21">
        <f t="shared" si="508"/>
        <v>-7.0895522387672827E-3</v>
      </c>
      <c r="AC2074" s="5">
        <v>99.982089552238804</v>
      </c>
      <c r="AD2074" s="5">
        <v>0</v>
      </c>
      <c r="AE2074" s="5">
        <f t="shared" si="503"/>
        <v>99.982089552238804</v>
      </c>
    </row>
    <row r="2075" spans="1:31" ht="12.75" customHeight="1" x14ac:dyDescent="0.35">
      <c r="A2075" s="17" t="s">
        <v>4446</v>
      </c>
      <c r="B2075" s="17" t="s">
        <v>2151</v>
      </c>
      <c r="C2075" s="17" t="s">
        <v>4435</v>
      </c>
      <c r="D2075" s="18">
        <v>43405</v>
      </c>
      <c r="E2075" s="17" t="s">
        <v>118</v>
      </c>
      <c r="F2075" s="19">
        <v>20</v>
      </c>
      <c r="G2075" s="17">
        <v>16</v>
      </c>
      <c r="H2075" s="17">
        <v>2</v>
      </c>
      <c r="I2075" s="20">
        <f t="shared" si="497"/>
        <v>194</v>
      </c>
      <c r="J2075" s="21">
        <v>3120.64</v>
      </c>
      <c r="K2075" s="18">
        <v>44804</v>
      </c>
      <c r="L2075" s="21">
        <v>598.12</v>
      </c>
      <c r="M2075" s="21">
        <v>2522.52</v>
      </c>
      <c r="N2075" s="21">
        <v>104.02</v>
      </c>
      <c r="O2075" s="21">
        <f t="shared" si="498"/>
        <v>52.01</v>
      </c>
      <c r="P2075" s="21">
        <f t="shared" si="499"/>
        <v>156.03</v>
      </c>
      <c r="Q2075" s="21">
        <f t="shared" si="500"/>
        <v>2470.5099999999998</v>
      </c>
      <c r="S2075" s="21">
        <f t="shared" si="504"/>
        <v>2626.54</v>
      </c>
      <c r="T2075" s="19">
        <v>20</v>
      </c>
      <c r="U2075" s="19">
        <f t="shared" si="501"/>
        <v>0</v>
      </c>
      <c r="V2075" s="22">
        <f t="shared" si="502"/>
        <v>0</v>
      </c>
      <c r="W2075" s="5">
        <f t="shared" si="505"/>
        <v>202</v>
      </c>
      <c r="X2075" s="21">
        <f t="shared" si="509"/>
        <v>13.002673267326733</v>
      </c>
      <c r="Y2075" s="21">
        <f t="shared" si="506"/>
        <v>156.03207920792079</v>
      </c>
      <c r="Z2075" s="21">
        <f t="shared" si="507"/>
        <v>2470.5079207920789</v>
      </c>
      <c r="AA2075" s="21">
        <f t="shared" si="508"/>
        <v>-2.0792079208149516E-3</v>
      </c>
      <c r="AC2075" s="5">
        <v>156.03207920792079</v>
      </c>
      <c r="AD2075" s="5">
        <v>0</v>
      </c>
      <c r="AE2075" s="5">
        <f t="shared" si="503"/>
        <v>156.03207920792079</v>
      </c>
    </row>
    <row r="2076" spans="1:31" ht="12.75" customHeight="1" x14ac:dyDescent="0.35">
      <c r="A2076" s="17" t="s">
        <v>4447</v>
      </c>
      <c r="B2076" s="17" t="s">
        <v>2151</v>
      </c>
      <c r="C2076" s="17" t="s">
        <v>3157</v>
      </c>
      <c r="D2076" s="18">
        <v>43405</v>
      </c>
      <c r="E2076" s="17" t="s">
        <v>118</v>
      </c>
      <c r="F2076" s="19">
        <v>20</v>
      </c>
      <c r="G2076" s="17">
        <v>16</v>
      </c>
      <c r="H2076" s="17">
        <v>2</v>
      </c>
      <c r="I2076" s="20">
        <f t="shared" si="497"/>
        <v>194</v>
      </c>
      <c r="J2076" s="21">
        <v>199.86</v>
      </c>
      <c r="K2076" s="18">
        <v>44804</v>
      </c>
      <c r="L2076" s="21">
        <v>38.299999999999997</v>
      </c>
      <c r="M2076" s="21">
        <v>161.56</v>
      </c>
      <c r="N2076" s="21">
        <v>6.66</v>
      </c>
      <c r="O2076" s="21">
        <f t="shared" si="498"/>
        <v>3.33</v>
      </c>
      <c r="P2076" s="21">
        <f t="shared" si="499"/>
        <v>9.99</v>
      </c>
      <c r="Q2076" s="21">
        <f t="shared" si="500"/>
        <v>158.22999999999999</v>
      </c>
      <c r="S2076" s="21">
        <f t="shared" si="504"/>
        <v>168.22</v>
      </c>
      <c r="T2076" s="19">
        <v>20</v>
      </c>
      <c r="U2076" s="19">
        <f t="shared" si="501"/>
        <v>0</v>
      </c>
      <c r="V2076" s="22">
        <f t="shared" si="502"/>
        <v>0</v>
      </c>
      <c r="W2076" s="5">
        <f t="shared" si="505"/>
        <v>202</v>
      </c>
      <c r="X2076" s="21">
        <f t="shared" si="509"/>
        <v>0.83277227722772273</v>
      </c>
      <c r="Y2076" s="21">
        <f t="shared" si="506"/>
        <v>9.9932673267326724</v>
      </c>
      <c r="Z2076" s="21">
        <f t="shared" si="507"/>
        <v>158.22673267326732</v>
      </c>
      <c r="AA2076" s="21">
        <f t="shared" si="508"/>
        <v>-3.2673267326686073E-3</v>
      </c>
      <c r="AC2076" s="5">
        <v>9.9932673267326724</v>
      </c>
      <c r="AD2076" s="5">
        <v>0</v>
      </c>
      <c r="AE2076" s="5">
        <f t="shared" si="503"/>
        <v>9.9932673267326724</v>
      </c>
    </row>
    <row r="2077" spans="1:31" ht="12.75" customHeight="1" x14ac:dyDescent="0.35">
      <c r="A2077" s="17" t="s">
        <v>4448</v>
      </c>
      <c r="B2077" s="17" t="s">
        <v>2151</v>
      </c>
      <c r="C2077" s="17" t="s">
        <v>3180</v>
      </c>
      <c r="D2077" s="18">
        <v>43405</v>
      </c>
      <c r="E2077" s="17" t="s">
        <v>118</v>
      </c>
      <c r="F2077" s="19">
        <v>20</v>
      </c>
      <c r="G2077" s="17">
        <v>16</v>
      </c>
      <c r="H2077" s="17">
        <v>2</v>
      </c>
      <c r="I2077" s="20">
        <f t="shared" si="497"/>
        <v>194</v>
      </c>
      <c r="J2077" s="21">
        <v>248.96</v>
      </c>
      <c r="K2077" s="18">
        <v>44804</v>
      </c>
      <c r="L2077" s="21">
        <v>47.73</v>
      </c>
      <c r="M2077" s="21">
        <v>201.23</v>
      </c>
      <c r="N2077" s="21">
        <v>8.3000000000000007</v>
      </c>
      <c r="O2077" s="21">
        <f t="shared" si="498"/>
        <v>4.1500000000000004</v>
      </c>
      <c r="P2077" s="21">
        <f t="shared" si="499"/>
        <v>12.450000000000001</v>
      </c>
      <c r="Q2077" s="21">
        <f t="shared" si="500"/>
        <v>197.07999999999998</v>
      </c>
      <c r="S2077" s="21">
        <f t="shared" si="504"/>
        <v>209.53</v>
      </c>
      <c r="T2077" s="19">
        <v>20</v>
      </c>
      <c r="U2077" s="19">
        <f t="shared" si="501"/>
        <v>0</v>
      </c>
      <c r="V2077" s="22">
        <f t="shared" si="502"/>
        <v>0</v>
      </c>
      <c r="W2077" s="5">
        <f t="shared" si="505"/>
        <v>202</v>
      </c>
      <c r="X2077" s="21">
        <f t="shared" si="509"/>
        <v>1.0372772277227722</v>
      </c>
      <c r="Y2077" s="21">
        <f t="shared" si="506"/>
        <v>12.447326732673266</v>
      </c>
      <c r="Z2077" s="21">
        <f t="shared" si="507"/>
        <v>197.08267326732673</v>
      </c>
      <c r="AA2077" s="21">
        <f t="shared" si="508"/>
        <v>2.6732673267417795E-3</v>
      </c>
      <c r="AC2077" s="5">
        <v>12.447326732673266</v>
      </c>
      <c r="AD2077" s="5">
        <v>0</v>
      </c>
      <c r="AE2077" s="5">
        <f t="shared" si="503"/>
        <v>12.447326732673266</v>
      </c>
    </row>
    <row r="2078" spans="1:31" ht="12.75" customHeight="1" x14ac:dyDescent="0.35">
      <c r="A2078" s="17" t="s">
        <v>4449</v>
      </c>
      <c r="B2078" s="17" t="s">
        <v>2151</v>
      </c>
      <c r="C2078" s="17" t="s">
        <v>3157</v>
      </c>
      <c r="D2078" s="18">
        <v>43435</v>
      </c>
      <c r="E2078" s="17" t="s">
        <v>118</v>
      </c>
      <c r="F2078" s="19">
        <v>20</v>
      </c>
      <c r="G2078" s="17">
        <v>16</v>
      </c>
      <c r="H2078" s="17">
        <v>3</v>
      </c>
      <c r="I2078" s="20">
        <f t="shared" si="497"/>
        <v>195</v>
      </c>
      <c r="J2078" s="21">
        <v>142.69</v>
      </c>
      <c r="K2078" s="18">
        <v>44804</v>
      </c>
      <c r="L2078" s="21">
        <v>33.29</v>
      </c>
      <c r="M2078" s="21">
        <v>109.4</v>
      </c>
      <c r="N2078" s="21">
        <v>4.76</v>
      </c>
      <c r="O2078" s="21">
        <f t="shared" si="498"/>
        <v>2.38</v>
      </c>
      <c r="P2078" s="21">
        <f t="shared" si="499"/>
        <v>7.14</v>
      </c>
      <c r="Q2078" s="21">
        <f t="shared" si="500"/>
        <v>107.02000000000001</v>
      </c>
      <c r="S2078" s="21">
        <f t="shared" si="504"/>
        <v>114.16000000000001</v>
      </c>
      <c r="T2078" s="19">
        <v>20</v>
      </c>
      <c r="U2078" s="19">
        <f t="shared" si="501"/>
        <v>0</v>
      </c>
      <c r="V2078" s="22">
        <f t="shared" si="502"/>
        <v>0</v>
      </c>
      <c r="W2078" s="5">
        <f t="shared" si="505"/>
        <v>203</v>
      </c>
      <c r="X2078" s="21">
        <f t="shared" si="509"/>
        <v>0.56236453201970449</v>
      </c>
      <c r="Y2078" s="21">
        <f t="shared" si="506"/>
        <v>6.7483743842364543</v>
      </c>
      <c r="Z2078" s="21">
        <f t="shared" si="507"/>
        <v>107.41162561576355</v>
      </c>
      <c r="AA2078" s="21">
        <f t="shared" si="508"/>
        <v>0.39162561576354449</v>
      </c>
      <c r="AC2078" s="5">
        <v>6.7483743842364543</v>
      </c>
      <c r="AD2078" s="5">
        <v>0</v>
      </c>
      <c r="AE2078" s="5">
        <f t="shared" si="503"/>
        <v>6.7483743842364543</v>
      </c>
    </row>
    <row r="2079" spans="1:31" ht="12.75" customHeight="1" x14ac:dyDescent="0.35">
      <c r="A2079" s="17" t="s">
        <v>4450</v>
      </c>
      <c r="B2079" s="17" t="s">
        <v>2151</v>
      </c>
      <c r="C2079" s="17" t="s">
        <v>3157</v>
      </c>
      <c r="D2079" s="18">
        <v>43466</v>
      </c>
      <c r="E2079" s="17" t="s">
        <v>118</v>
      </c>
      <c r="F2079" s="19">
        <v>20</v>
      </c>
      <c r="G2079" s="17">
        <v>16</v>
      </c>
      <c r="H2079" s="17">
        <v>4</v>
      </c>
      <c r="I2079" s="20">
        <f t="shared" si="497"/>
        <v>196</v>
      </c>
      <c r="J2079" s="21">
        <v>507.17</v>
      </c>
      <c r="K2079" s="18">
        <v>44804</v>
      </c>
      <c r="L2079" s="21">
        <v>92.98</v>
      </c>
      <c r="M2079" s="21">
        <v>414.19</v>
      </c>
      <c r="N2079" s="21">
        <v>16.899999999999999</v>
      </c>
      <c r="O2079" s="21">
        <f t="shared" si="498"/>
        <v>8.4499999999999993</v>
      </c>
      <c r="P2079" s="21">
        <f t="shared" si="499"/>
        <v>25.349999999999998</v>
      </c>
      <c r="Q2079" s="21">
        <f t="shared" si="500"/>
        <v>405.74</v>
      </c>
      <c r="S2079" s="21">
        <f t="shared" si="504"/>
        <v>431.09</v>
      </c>
      <c r="T2079" s="19">
        <v>20</v>
      </c>
      <c r="U2079" s="19">
        <f t="shared" si="501"/>
        <v>0</v>
      </c>
      <c r="V2079" s="22">
        <f t="shared" si="502"/>
        <v>0</v>
      </c>
      <c r="W2079" s="5">
        <f t="shared" si="505"/>
        <v>204</v>
      </c>
      <c r="X2079" s="21">
        <f t="shared" si="509"/>
        <v>2.113186274509804</v>
      </c>
      <c r="Y2079" s="21">
        <f t="shared" si="506"/>
        <v>25.358235294117648</v>
      </c>
      <c r="Z2079" s="21">
        <f t="shared" si="507"/>
        <v>405.73176470588231</v>
      </c>
      <c r="AA2079" s="21">
        <f t="shared" si="508"/>
        <v>-8.2352941176964123E-3</v>
      </c>
      <c r="AC2079" s="5">
        <v>25.358235294117648</v>
      </c>
      <c r="AD2079" s="5">
        <v>0</v>
      </c>
      <c r="AE2079" s="5">
        <f t="shared" si="503"/>
        <v>25.358235294117648</v>
      </c>
    </row>
    <row r="2080" spans="1:31" ht="12.75" customHeight="1" x14ac:dyDescent="0.35">
      <c r="A2080" s="17" t="s">
        <v>4451</v>
      </c>
      <c r="B2080" s="17" t="s">
        <v>2151</v>
      </c>
      <c r="C2080" s="17" t="s">
        <v>3180</v>
      </c>
      <c r="D2080" s="18">
        <v>43466</v>
      </c>
      <c r="E2080" s="17" t="s">
        <v>118</v>
      </c>
      <c r="F2080" s="19">
        <v>20</v>
      </c>
      <c r="G2080" s="17">
        <v>16</v>
      </c>
      <c r="H2080" s="17">
        <v>4</v>
      </c>
      <c r="I2080" s="20">
        <f t="shared" si="497"/>
        <v>196</v>
      </c>
      <c r="J2080" s="21">
        <v>264.77999999999997</v>
      </c>
      <c r="K2080" s="18">
        <v>44804</v>
      </c>
      <c r="L2080" s="21">
        <v>48.54</v>
      </c>
      <c r="M2080" s="21">
        <v>216.24</v>
      </c>
      <c r="N2080" s="21">
        <v>8.82</v>
      </c>
      <c r="O2080" s="21">
        <f t="shared" si="498"/>
        <v>4.41</v>
      </c>
      <c r="P2080" s="21">
        <f t="shared" si="499"/>
        <v>13.23</v>
      </c>
      <c r="Q2080" s="21">
        <f t="shared" si="500"/>
        <v>211.83</v>
      </c>
      <c r="S2080" s="21">
        <f t="shared" si="504"/>
        <v>225.06</v>
      </c>
      <c r="T2080" s="19">
        <v>20</v>
      </c>
      <c r="U2080" s="19">
        <f t="shared" si="501"/>
        <v>0</v>
      </c>
      <c r="V2080" s="22">
        <f t="shared" si="502"/>
        <v>0</v>
      </c>
      <c r="W2080" s="5">
        <f t="shared" si="505"/>
        <v>204</v>
      </c>
      <c r="X2080" s="21">
        <f t="shared" si="509"/>
        <v>1.1032352941176471</v>
      </c>
      <c r="Y2080" s="21">
        <f t="shared" si="506"/>
        <v>13.238823529411764</v>
      </c>
      <c r="Z2080" s="21">
        <f t="shared" si="507"/>
        <v>211.82117647058823</v>
      </c>
      <c r="AA2080" s="21">
        <f t="shared" si="508"/>
        <v>-8.8235294117851026E-3</v>
      </c>
      <c r="AC2080" s="5">
        <v>13.238823529411764</v>
      </c>
      <c r="AD2080" s="5">
        <v>0</v>
      </c>
      <c r="AE2080" s="5">
        <f t="shared" si="503"/>
        <v>13.238823529411764</v>
      </c>
    </row>
    <row r="2081" spans="1:31" ht="12.75" customHeight="1" x14ac:dyDescent="0.35">
      <c r="A2081" s="17" t="s">
        <v>4452</v>
      </c>
      <c r="B2081" s="17" t="s">
        <v>2151</v>
      </c>
      <c r="C2081" s="17" t="s">
        <v>4453</v>
      </c>
      <c r="D2081" s="18">
        <v>43466</v>
      </c>
      <c r="E2081" s="17" t="s">
        <v>118</v>
      </c>
      <c r="F2081" s="19">
        <v>20</v>
      </c>
      <c r="G2081" s="17">
        <v>16</v>
      </c>
      <c r="H2081" s="17">
        <v>4</v>
      </c>
      <c r="I2081" s="20">
        <f t="shared" si="497"/>
        <v>196</v>
      </c>
      <c r="J2081" s="21">
        <v>2792.79</v>
      </c>
      <c r="K2081" s="18">
        <v>44804</v>
      </c>
      <c r="L2081" s="21">
        <v>512.01</v>
      </c>
      <c r="M2081" s="21">
        <v>2280.7800000000002</v>
      </c>
      <c r="N2081" s="21">
        <v>93.09</v>
      </c>
      <c r="O2081" s="21">
        <f t="shared" si="498"/>
        <v>46.545000000000002</v>
      </c>
      <c r="P2081" s="21">
        <f t="shared" si="499"/>
        <v>139.63499999999999</v>
      </c>
      <c r="Q2081" s="21">
        <f t="shared" si="500"/>
        <v>2234.2350000000001</v>
      </c>
      <c r="S2081" s="21">
        <f t="shared" si="504"/>
        <v>2373.8700000000003</v>
      </c>
      <c r="T2081" s="19">
        <v>20</v>
      </c>
      <c r="U2081" s="19">
        <f t="shared" si="501"/>
        <v>0</v>
      </c>
      <c r="V2081" s="22">
        <f t="shared" si="502"/>
        <v>0</v>
      </c>
      <c r="W2081" s="5">
        <f t="shared" si="505"/>
        <v>204</v>
      </c>
      <c r="X2081" s="21">
        <f t="shared" si="509"/>
        <v>11.636617647058825</v>
      </c>
      <c r="Y2081" s="21">
        <f t="shared" si="506"/>
        <v>139.6394117647059</v>
      </c>
      <c r="Z2081" s="21">
        <f t="shared" si="507"/>
        <v>2234.2305882352944</v>
      </c>
      <c r="AA2081" s="21">
        <f t="shared" si="508"/>
        <v>-4.4117647057646536E-3</v>
      </c>
      <c r="AC2081" s="5">
        <v>139.6394117647059</v>
      </c>
      <c r="AD2081" s="5">
        <v>0</v>
      </c>
      <c r="AE2081" s="5">
        <f t="shared" si="503"/>
        <v>139.6394117647059</v>
      </c>
    </row>
    <row r="2082" spans="1:31" ht="12.75" customHeight="1" x14ac:dyDescent="0.35">
      <c r="A2082" s="17" t="s">
        <v>4454</v>
      </c>
      <c r="B2082" s="17" t="s">
        <v>2151</v>
      </c>
      <c r="C2082" s="17" t="s">
        <v>3157</v>
      </c>
      <c r="D2082" s="18">
        <v>43497</v>
      </c>
      <c r="E2082" s="17" t="s">
        <v>118</v>
      </c>
      <c r="F2082" s="19">
        <v>20</v>
      </c>
      <c r="G2082" s="17">
        <v>16</v>
      </c>
      <c r="H2082" s="17">
        <v>5</v>
      </c>
      <c r="I2082" s="20">
        <f t="shared" si="497"/>
        <v>197</v>
      </c>
      <c r="J2082" s="21">
        <v>380.47</v>
      </c>
      <c r="K2082" s="18">
        <v>44804</v>
      </c>
      <c r="L2082" s="21">
        <v>68.16</v>
      </c>
      <c r="M2082" s="21">
        <v>312.31</v>
      </c>
      <c r="N2082" s="21">
        <v>12.68</v>
      </c>
      <c r="O2082" s="21">
        <f t="shared" si="498"/>
        <v>6.34</v>
      </c>
      <c r="P2082" s="21">
        <f t="shared" si="499"/>
        <v>19.02</v>
      </c>
      <c r="Q2082" s="21">
        <f t="shared" si="500"/>
        <v>305.97000000000003</v>
      </c>
      <c r="S2082" s="21">
        <f t="shared" si="504"/>
        <v>324.99</v>
      </c>
      <c r="T2082" s="19">
        <v>20</v>
      </c>
      <c r="U2082" s="19">
        <f t="shared" si="501"/>
        <v>0</v>
      </c>
      <c r="V2082" s="22">
        <f t="shared" si="502"/>
        <v>0</v>
      </c>
      <c r="W2082" s="5">
        <f t="shared" si="505"/>
        <v>205</v>
      </c>
      <c r="X2082" s="21">
        <f t="shared" si="509"/>
        <v>1.5853170731707318</v>
      </c>
      <c r="Y2082" s="21">
        <f t="shared" si="506"/>
        <v>19.023804878048782</v>
      </c>
      <c r="Z2082" s="21">
        <f t="shared" si="507"/>
        <v>305.96619512195122</v>
      </c>
      <c r="AA2082" s="21">
        <f t="shared" si="508"/>
        <v>-3.8048780488111333E-3</v>
      </c>
      <c r="AC2082" s="5">
        <v>19.023804878048782</v>
      </c>
      <c r="AD2082" s="5">
        <v>0</v>
      </c>
      <c r="AE2082" s="5">
        <f t="shared" si="503"/>
        <v>19.023804878048782</v>
      </c>
    </row>
    <row r="2083" spans="1:31" ht="12.75" customHeight="1" x14ac:dyDescent="0.35">
      <c r="A2083" s="17" t="s">
        <v>4455</v>
      </c>
      <c r="B2083" s="17" t="s">
        <v>2151</v>
      </c>
      <c r="C2083" s="17" t="s">
        <v>3157</v>
      </c>
      <c r="D2083" s="18">
        <v>43497</v>
      </c>
      <c r="E2083" s="17" t="s">
        <v>118</v>
      </c>
      <c r="F2083" s="19">
        <v>20</v>
      </c>
      <c r="G2083" s="17">
        <v>16</v>
      </c>
      <c r="H2083" s="17">
        <v>5</v>
      </c>
      <c r="I2083" s="20">
        <f t="shared" si="497"/>
        <v>197</v>
      </c>
      <c r="J2083" s="21">
        <v>300.45999999999998</v>
      </c>
      <c r="K2083" s="18">
        <v>44804</v>
      </c>
      <c r="L2083" s="21">
        <v>62.86</v>
      </c>
      <c r="M2083" s="21">
        <v>237.6</v>
      </c>
      <c r="N2083" s="21">
        <v>10.01</v>
      </c>
      <c r="O2083" s="21">
        <f t="shared" si="498"/>
        <v>5.0049999999999999</v>
      </c>
      <c r="P2083" s="21">
        <f t="shared" si="499"/>
        <v>15.015000000000001</v>
      </c>
      <c r="Q2083" s="21">
        <f t="shared" si="500"/>
        <v>232.595</v>
      </c>
      <c r="S2083" s="21">
        <f t="shared" si="504"/>
        <v>247.60999999999999</v>
      </c>
      <c r="T2083" s="19">
        <v>20</v>
      </c>
      <c r="U2083" s="19">
        <f t="shared" si="501"/>
        <v>0</v>
      </c>
      <c r="V2083" s="22">
        <f t="shared" si="502"/>
        <v>0</v>
      </c>
      <c r="W2083" s="5">
        <f t="shared" si="505"/>
        <v>205</v>
      </c>
      <c r="X2083" s="21">
        <f t="shared" si="509"/>
        <v>1.2078536585365853</v>
      </c>
      <c r="Y2083" s="21">
        <f t="shared" si="506"/>
        <v>14.494243902439024</v>
      </c>
      <c r="Z2083" s="21">
        <f t="shared" si="507"/>
        <v>233.11575609756096</v>
      </c>
      <c r="AA2083" s="21">
        <f t="shared" si="508"/>
        <v>0.52075609756096242</v>
      </c>
      <c r="AC2083" s="5">
        <v>14.494243902439024</v>
      </c>
      <c r="AD2083" s="5">
        <v>0</v>
      </c>
      <c r="AE2083" s="5">
        <f t="shared" si="503"/>
        <v>14.494243902439024</v>
      </c>
    </row>
    <row r="2084" spans="1:31" ht="12.75" customHeight="1" x14ac:dyDescent="0.35">
      <c r="A2084" s="17" t="s">
        <v>4456</v>
      </c>
      <c r="B2084" s="17" t="s">
        <v>2151</v>
      </c>
      <c r="C2084" s="17" t="s">
        <v>3289</v>
      </c>
      <c r="D2084" s="18">
        <v>43556</v>
      </c>
      <c r="E2084" s="17" t="s">
        <v>118</v>
      </c>
      <c r="F2084" s="19">
        <v>20</v>
      </c>
      <c r="G2084" s="17">
        <v>16</v>
      </c>
      <c r="H2084" s="17">
        <v>7</v>
      </c>
      <c r="I2084" s="20">
        <f t="shared" si="497"/>
        <v>199</v>
      </c>
      <c r="J2084" s="21">
        <v>7365.35</v>
      </c>
      <c r="K2084" s="18">
        <v>44804</v>
      </c>
      <c r="L2084" s="21">
        <v>1258.25</v>
      </c>
      <c r="M2084" s="21">
        <v>6107.1</v>
      </c>
      <c r="N2084" s="21">
        <v>245.51</v>
      </c>
      <c r="O2084" s="21">
        <f t="shared" si="498"/>
        <v>122.755</v>
      </c>
      <c r="P2084" s="21">
        <f t="shared" si="499"/>
        <v>368.26499999999999</v>
      </c>
      <c r="Q2084" s="21">
        <f t="shared" si="500"/>
        <v>5984.3450000000003</v>
      </c>
      <c r="S2084" s="21">
        <f t="shared" si="504"/>
        <v>6352.6100000000006</v>
      </c>
      <c r="T2084" s="19">
        <v>20</v>
      </c>
      <c r="U2084" s="19">
        <f t="shared" si="501"/>
        <v>0</v>
      </c>
      <c r="V2084" s="22">
        <f t="shared" si="502"/>
        <v>0</v>
      </c>
      <c r="W2084" s="5">
        <f t="shared" si="505"/>
        <v>207</v>
      </c>
      <c r="X2084" s="21">
        <f t="shared" si="509"/>
        <v>30.688937198067634</v>
      </c>
      <c r="Y2084" s="21">
        <f t="shared" si="506"/>
        <v>368.26724637681161</v>
      </c>
      <c r="Z2084" s="21">
        <f t="shared" si="507"/>
        <v>5984.3427536231893</v>
      </c>
      <c r="AA2084" s="21">
        <f t="shared" si="508"/>
        <v>-2.2463768109446391E-3</v>
      </c>
      <c r="AC2084" s="5">
        <v>368.26724637681161</v>
      </c>
      <c r="AD2084" s="5">
        <v>0</v>
      </c>
      <c r="AE2084" s="5">
        <f t="shared" si="503"/>
        <v>368.26724637681161</v>
      </c>
    </row>
    <row r="2085" spans="1:31" ht="12.75" customHeight="1" x14ac:dyDescent="0.35">
      <c r="A2085" s="17" t="s">
        <v>4457</v>
      </c>
      <c r="B2085" s="17" t="s">
        <v>2151</v>
      </c>
      <c r="C2085" s="17" t="s">
        <v>3157</v>
      </c>
      <c r="D2085" s="18">
        <v>43556</v>
      </c>
      <c r="E2085" s="17" t="s">
        <v>118</v>
      </c>
      <c r="F2085" s="19">
        <v>20</v>
      </c>
      <c r="G2085" s="17">
        <v>16</v>
      </c>
      <c r="H2085" s="17">
        <v>7</v>
      </c>
      <c r="I2085" s="20">
        <f t="shared" si="497"/>
        <v>199</v>
      </c>
      <c r="J2085" s="21">
        <v>356.9</v>
      </c>
      <c r="K2085" s="18">
        <v>44804</v>
      </c>
      <c r="L2085" s="21">
        <v>60.98</v>
      </c>
      <c r="M2085" s="21">
        <v>295.92</v>
      </c>
      <c r="N2085" s="21">
        <v>11.9</v>
      </c>
      <c r="O2085" s="21">
        <f t="shared" si="498"/>
        <v>5.95</v>
      </c>
      <c r="P2085" s="21">
        <f t="shared" si="499"/>
        <v>17.850000000000001</v>
      </c>
      <c r="Q2085" s="21">
        <f t="shared" si="500"/>
        <v>289.97000000000003</v>
      </c>
      <c r="S2085" s="21">
        <f t="shared" si="504"/>
        <v>307.82</v>
      </c>
      <c r="T2085" s="19">
        <v>20</v>
      </c>
      <c r="U2085" s="19">
        <f t="shared" si="501"/>
        <v>0</v>
      </c>
      <c r="V2085" s="22">
        <f t="shared" si="502"/>
        <v>0</v>
      </c>
      <c r="W2085" s="5">
        <f t="shared" si="505"/>
        <v>207</v>
      </c>
      <c r="X2085" s="21">
        <f t="shared" si="509"/>
        <v>1.4870531400966183</v>
      </c>
      <c r="Y2085" s="21">
        <f t="shared" si="506"/>
        <v>17.844637681159419</v>
      </c>
      <c r="Z2085" s="21">
        <f t="shared" si="507"/>
        <v>289.97536231884055</v>
      </c>
      <c r="AA2085" s="21">
        <f t="shared" si="508"/>
        <v>5.3623188405254041E-3</v>
      </c>
      <c r="AC2085" s="5">
        <v>17.844637681159419</v>
      </c>
      <c r="AD2085" s="5">
        <v>0</v>
      </c>
      <c r="AE2085" s="5">
        <f t="shared" si="503"/>
        <v>17.844637681159419</v>
      </c>
    </row>
    <row r="2086" spans="1:31" ht="12.75" customHeight="1" x14ac:dyDescent="0.35">
      <c r="A2086" s="17" t="s">
        <v>4458</v>
      </c>
      <c r="B2086" s="17" t="s">
        <v>2151</v>
      </c>
      <c r="C2086" s="17" t="s">
        <v>3157</v>
      </c>
      <c r="D2086" s="18">
        <v>43586</v>
      </c>
      <c r="E2086" s="17" t="s">
        <v>118</v>
      </c>
      <c r="F2086" s="19">
        <v>20</v>
      </c>
      <c r="G2086" s="17">
        <v>16</v>
      </c>
      <c r="H2086" s="17">
        <v>8</v>
      </c>
      <c r="I2086" s="20">
        <f t="shared" si="497"/>
        <v>200</v>
      </c>
      <c r="J2086" s="21">
        <v>768.97</v>
      </c>
      <c r="K2086" s="18">
        <v>44804</v>
      </c>
      <c r="L2086" s="21">
        <v>128.16</v>
      </c>
      <c r="M2086" s="21">
        <v>640.80999999999995</v>
      </c>
      <c r="N2086" s="21">
        <v>25.63</v>
      </c>
      <c r="O2086" s="21">
        <f t="shared" si="498"/>
        <v>12.815</v>
      </c>
      <c r="P2086" s="21">
        <f t="shared" si="499"/>
        <v>38.445</v>
      </c>
      <c r="Q2086" s="21">
        <f t="shared" si="500"/>
        <v>627.99499999999989</v>
      </c>
      <c r="S2086" s="21">
        <f t="shared" si="504"/>
        <v>666.43999999999994</v>
      </c>
      <c r="T2086" s="19">
        <v>20</v>
      </c>
      <c r="U2086" s="19">
        <f t="shared" si="501"/>
        <v>0</v>
      </c>
      <c r="V2086" s="22">
        <f t="shared" si="502"/>
        <v>0</v>
      </c>
      <c r="W2086" s="5">
        <f t="shared" si="505"/>
        <v>208</v>
      </c>
      <c r="X2086" s="21">
        <f t="shared" si="509"/>
        <v>3.2040384615384614</v>
      </c>
      <c r="Y2086" s="21">
        <f t="shared" si="506"/>
        <v>38.448461538461537</v>
      </c>
      <c r="Z2086" s="21">
        <f t="shared" si="507"/>
        <v>627.99153846153843</v>
      </c>
      <c r="AA2086" s="21">
        <f t="shared" si="508"/>
        <v>-3.4615384614653522E-3</v>
      </c>
      <c r="AC2086" s="5">
        <v>38.448461538461537</v>
      </c>
      <c r="AD2086" s="5">
        <v>0</v>
      </c>
      <c r="AE2086" s="5">
        <f t="shared" si="503"/>
        <v>38.448461538461537</v>
      </c>
    </row>
    <row r="2087" spans="1:31" ht="12.75" customHeight="1" x14ac:dyDescent="0.35">
      <c r="A2087" s="17" t="s">
        <v>4459</v>
      </c>
      <c r="B2087" s="17" t="s">
        <v>2151</v>
      </c>
      <c r="C2087" s="17" t="s">
        <v>3180</v>
      </c>
      <c r="D2087" s="18">
        <v>43586</v>
      </c>
      <c r="E2087" s="17" t="s">
        <v>118</v>
      </c>
      <c r="F2087" s="19">
        <v>20</v>
      </c>
      <c r="G2087" s="17">
        <v>16</v>
      </c>
      <c r="H2087" s="17">
        <v>8</v>
      </c>
      <c r="I2087" s="20">
        <f t="shared" si="497"/>
        <v>200</v>
      </c>
      <c r="J2087" s="21">
        <v>240.56</v>
      </c>
      <c r="K2087" s="18">
        <v>44804</v>
      </c>
      <c r="L2087" s="21">
        <v>40.1</v>
      </c>
      <c r="M2087" s="21">
        <v>200.46</v>
      </c>
      <c r="N2087" s="21">
        <v>8.02</v>
      </c>
      <c r="O2087" s="21">
        <f t="shared" si="498"/>
        <v>4.01</v>
      </c>
      <c r="P2087" s="21">
        <f t="shared" si="499"/>
        <v>12.03</v>
      </c>
      <c r="Q2087" s="21">
        <f t="shared" si="500"/>
        <v>196.45000000000002</v>
      </c>
      <c r="S2087" s="21">
        <f t="shared" si="504"/>
        <v>208.48000000000002</v>
      </c>
      <c r="T2087" s="19">
        <v>20</v>
      </c>
      <c r="U2087" s="19">
        <f t="shared" si="501"/>
        <v>0</v>
      </c>
      <c r="V2087" s="22">
        <f t="shared" si="502"/>
        <v>0</v>
      </c>
      <c r="W2087" s="5">
        <f t="shared" si="505"/>
        <v>208</v>
      </c>
      <c r="X2087" s="21">
        <f t="shared" si="509"/>
        <v>1.0023076923076923</v>
      </c>
      <c r="Y2087" s="21">
        <f t="shared" si="506"/>
        <v>12.027692307692309</v>
      </c>
      <c r="Z2087" s="21">
        <f t="shared" si="507"/>
        <v>196.4523076923077</v>
      </c>
      <c r="AA2087" s="21">
        <f t="shared" si="508"/>
        <v>2.3076923076814637E-3</v>
      </c>
      <c r="AC2087" s="5">
        <v>12.027692307692309</v>
      </c>
      <c r="AD2087" s="5">
        <v>0</v>
      </c>
      <c r="AE2087" s="5">
        <f t="shared" si="503"/>
        <v>12.027692307692309</v>
      </c>
    </row>
    <row r="2088" spans="1:31" ht="12.75" customHeight="1" x14ac:dyDescent="0.35">
      <c r="A2088" s="17" t="s">
        <v>4460</v>
      </c>
      <c r="B2088" s="17" t="s">
        <v>2151</v>
      </c>
      <c r="C2088" s="17" t="s">
        <v>3157</v>
      </c>
      <c r="D2088" s="18">
        <v>43617</v>
      </c>
      <c r="E2088" s="17" t="s">
        <v>118</v>
      </c>
      <c r="F2088" s="19">
        <v>20</v>
      </c>
      <c r="G2088" s="17">
        <v>16</v>
      </c>
      <c r="H2088" s="17">
        <v>9</v>
      </c>
      <c r="I2088" s="20">
        <f t="shared" si="497"/>
        <v>201</v>
      </c>
      <c r="J2088" s="21">
        <v>753.94</v>
      </c>
      <c r="K2088" s="18">
        <v>44804</v>
      </c>
      <c r="L2088" s="21">
        <v>122.52</v>
      </c>
      <c r="M2088" s="21">
        <v>631.41999999999996</v>
      </c>
      <c r="N2088" s="21">
        <v>25.13</v>
      </c>
      <c r="O2088" s="21">
        <f t="shared" si="498"/>
        <v>12.565</v>
      </c>
      <c r="P2088" s="21">
        <f t="shared" si="499"/>
        <v>37.695</v>
      </c>
      <c r="Q2088" s="21">
        <f t="shared" si="500"/>
        <v>618.8549999999999</v>
      </c>
      <c r="S2088" s="21">
        <f t="shared" si="504"/>
        <v>656.55</v>
      </c>
      <c r="T2088" s="19">
        <v>20</v>
      </c>
      <c r="U2088" s="19">
        <f t="shared" si="501"/>
        <v>0</v>
      </c>
      <c r="V2088" s="22">
        <f t="shared" si="502"/>
        <v>0</v>
      </c>
      <c r="W2088" s="5">
        <f t="shared" si="505"/>
        <v>209</v>
      </c>
      <c r="X2088" s="21">
        <f t="shared" si="509"/>
        <v>3.1413875598086123</v>
      </c>
      <c r="Y2088" s="21">
        <f t="shared" si="506"/>
        <v>37.696650717703349</v>
      </c>
      <c r="Z2088" s="21">
        <f t="shared" si="507"/>
        <v>618.85334928229656</v>
      </c>
      <c r="AA2088" s="21">
        <f t="shared" si="508"/>
        <v>-1.6507177033417975E-3</v>
      </c>
      <c r="AC2088" s="5">
        <v>37.696650717703349</v>
      </c>
      <c r="AD2088" s="5">
        <v>0</v>
      </c>
      <c r="AE2088" s="5">
        <f t="shared" si="503"/>
        <v>37.696650717703349</v>
      </c>
    </row>
    <row r="2089" spans="1:31" ht="12.75" customHeight="1" x14ac:dyDescent="0.35">
      <c r="A2089" s="17" t="s">
        <v>4461</v>
      </c>
      <c r="B2089" s="17" t="s">
        <v>2151</v>
      </c>
      <c r="C2089" s="17" t="s">
        <v>3196</v>
      </c>
      <c r="D2089" s="18">
        <v>43617</v>
      </c>
      <c r="E2089" s="17" t="s">
        <v>118</v>
      </c>
      <c r="F2089" s="19">
        <v>20</v>
      </c>
      <c r="G2089" s="17">
        <v>16</v>
      </c>
      <c r="H2089" s="17">
        <v>9</v>
      </c>
      <c r="I2089" s="20">
        <f t="shared" si="497"/>
        <v>201</v>
      </c>
      <c r="J2089" s="21">
        <v>2398.08</v>
      </c>
      <c r="K2089" s="18">
        <v>44804</v>
      </c>
      <c r="L2089" s="21">
        <v>389.67</v>
      </c>
      <c r="M2089" s="21">
        <v>2008.41</v>
      </c>
      <c r="N2089" s="21">
        <v>79.930000000000007</v>
      </c>
      <c r="O2089" s="21">
        <f t="shared" si="498"/>
        <v>39.965000000000003</v>
      </c>
      <c r="P2089" s="21">
        <f t="shared" si="499"/>
        <v>119.89500000000001</v>
      </c>
      <c r="Q2089" s="21">
        <f t="shared" si="500"/>
        <v>1968.4450000000002</v>
      </c>
      <c r="S2089" s="21">
        <f t="shared" si="504"/>
        <v>2088.34</v>
      </c>
      <c r="T2089" s="19">
        <v>20</v>
      </c>
      <c r="U2089" s="19">
        <f t="shared" si="501"/>
        <v>0</v>
      </c>
      <c r="V2089" s="22">
        <f t="shared" si="502"/>
        <v>0</v>
      </c>
      <c r="W2089" s="5">
        <f t="shared" si="505"/>
        <v>209</v>
      </c>
      <c r="X2089" s="21">
        <f t="shared" si="509"/>
        <v>9.9920574162679436</v>
      </c>
      <c r="Y2089" s="21">
        <f t="shared" si="506"/>
        <v>119.90468899521532</v>
      </c>
      <c r="Z2089" s="21">
        <f t="shared" si="507"/>
        <v>1968.4353110047848</v>
      </c>
      <c r="AA2089" s="21">
        <f t="shared" si="508"/>
        <v>-9.6889952153560444E-3</v>
      </c>
      <c r="AC2089" s="5">
        <v>119.90468899521532</v>
      </c>
      <c r="AD2089" s="5">
        <v>0</v>
      </c>
      <c r="AE2089" s="5">
        <f t="shared" si="503"/>
        <v>119.90468899521532</v>
      </c>
    </row>
    <row r="2090" spans="1:31" ht="12.75" customHeight="1" x14ac:dyDescent="0.35">
      <c r="A2090" s="17" t="s">
        <v>4462</v>
      </c>
      <c r="B2090" s="17" t="s">
        <v>2151</v>
      </c>
      <c r="C2090" s="17" t="s">
        <v>3157</v>
      </c>
      <c r="D2090" s="18">
        <v>43647</v>
      </c>
      <c r="E2090" s="17" t="s">
        <v>118</v>
      </c>
      <c r="F2090" s="19">
        <v>20</v>
      </c>
      <c r="G2090" s="17">
        <v>16</v>
      </c>
      <c r="H2090" s="17">
        <v>10</v>
      </c>
      <c r="I2090" s="20">
        <f t="shared" si="497"/>
        <v>202</v>
      </c>
      <c r="J2090" s="21">
        <v>1131.3</v>
      </c>
      <c r="K2090" s="18">
        <v>44804</v>
      </c>
      <c r="L2090" s="21">
        <v>179.13</v>
      </c>
      <c r="M2090" s="21">
        <v>952.17</v>
      </c>
      <c r="N2090" s="21">
        <v>37.71</v>
      </c>
      <c r="O2090" s="21">
        <f t="shared" si="498"/>
        <v>18.855</v>
      </c>
      <c r="P2090" s="21">
        <f t="shared" si="499"/>
        <v>56.564999999999998</v>
      </c>
      <c r="Q2090" s="21">
        <f t="shared" si="500"/>
        <v>933.31499999999994</v>
      </c>
      <c r="S2090" s="21">
        <f t="shared" si="504"/>
        <v>989.88</v>
      </c>
      <c r="T2090" s="19">
        <v>20</v>
      </c>
      <c r="U2090" s="19">
        <f t="shared" si="501"/>
        <v>0</v>
      </c>
      <c r="V2090" s="22">
        <f t="shared" si="502"/>
        <v>0</v>
      </c>
      <c r="W2090" s="5">
        <f t="shared" si="505"/>
        <v>210</v>
      </c>
      <c r="X2090" s="21">
        <f t="shared" si="509"/>
        <v>4.7137142857142855</v>
      </c>
      <c r="Y2090" s="21">
        <f t="shared" si="506"/>
        <v>56.564571428571426</v>
      </c>
      <c r="Z2090" s="21">
        <f t="shared" si="507"/>
        <v>933.31542857142858</v>
      </c>
      <c r="AA2090" s="21">
        <f t="shared" si="508"/>
        <v>4.2857142864249909E-4</v>
      </c>
      <c r="AC2090" s="5">
        <v>56.564571428571426</v>
      </c>
      <c r="AD2090" s="5">
        <v>0</v>
      </c>
      <c r="AE2090" s="5">
        <f t="shared" si="503"/>
        <v>56.564571428571426</v>
      </c>
    </row>
    <row r="2091" spans="1:31" ht="12.75" customHeight="1" x14ac:dyDescent="0.35">
      <c r="A2091" s="17" t="s">
        <v>4463</v>
      </c>
      <c r="B2091" s="17" t="s">
        <v>2151</v>
      </c>
      <c r="C2091" s="17" t="s">
        <v>3297</v>
      </c>
      <c r="D2091" s="18">
        <v>43647</v>
      </c>
      <c r="E2091" s="17" t="s">
        <v>118</v>
      </c>
      <c r="F2091" s="19">
        <v>20</v>
      </c>
      <c r="G2091" s="17">
        <v>16</v>
      </c>
      <c r="H2091" s="17">
        <v>10</v>
      </c>
      <c r="I2091" s="20">
        <f t="shared" si="497"/>
        <v>202</v>
      </c>
      <c r="J2091" s="21">
        <v>5476.52</v>
      </c>
      <c r="K2091" s="18">
        <v>44804</v>
      </c>
      <c r="L2091" s="21">
        <v>867.12</v>
      </c>
      <c r="M2091" s="21">
        <v>4609.3999999999996</v>
      </c>
      <c r="N2091" s="21">
        <v>182.55</v>
      </c>
      <c r="O2091" s="21">
        <f t="shared" si="498"/>
        <v>91.275000000000006</v>
      </c>
      <c r="P2091" s="21">
        <f t="shared" si="499"/>
        <v>273.82500000000005</v>
      </c>
      <c r="Q2091" s="21">
        <f t="shared" si="500"/>
        <v>4518.125</v>
      </c>
      <c r="S2091" s="21">
        <f t="shared" si="504"/>
        <v>4791.95</v>
      </c>
      <c r="T2091" s="19">
        <v>20</v>
      </c>
      <c r="U2091" s="19">
        <f t="shared" si="501"/>
        <v>0</v>
      </c>
      <c r="V2091" s="22">
        <f t="shared" si="502"/>
        <v>0</v>
      </c>
      <c r="W2091" s="5">
        <f t="shared" si="505"/>
        <v>210</v>
      </c>
      <c r="X2091" s="21">
        <f t="shared" si="509"/>
        <v>22.818809523809524</v>
      </c>
      <c r="Y2091" s="21">
        <f t="shared" si="506"/>
        <v>273.8257142857143</v>
      </c>
      <c r="Z2091" s="21">
        <f t="shared" si="507"/>
        <v>4518.1242857142852</v>
      </c>
      <c r="AA2091" s="21">
        <f t="shared" si="508"/>
        <v>-7.1428571482101688E-4</v>
      </c>
      <c r="AC2091" s="5">
        <v>273.8257142857143</v>
      </c>
      <c r="AD2091" s="5">
        <v>0</v>
      </c>
      <c r="AE2091" s="5">
        <f t="shared" si="503"/>
        <v>273.8257142857143</v>
      </c>
    </row>
    <row r="2092" spans="1:31" ht="12.75" customHeight="1" x14ac:dyDescent="0.35">
      <c r="A2092" s="17" t="s">
        <v>4464</v>
      </c>
      <c r="B2092" s="17" t="s">
        <v>2151</v>
      </c>
      <c r="C2092" s="17" t="s">
        <v>3157</v>
      </c>
      <c r="D2092" s="18">
        <v>43678</v>
      </c>
      <c r="E2092" s="17" t="s">
        <v>118</v>
      </c>
      <c r="F2092" s="19">
        <v>20</v>
      </c>
      <c r="G2092" s="17">
        <v>16</v>
      </c>
      <c r="H2092" s="17">
        <v>11</v>
      </c>
      <c r="I2092" s="20">
        <f t="shared" si="497"/>
        <v>203</v>
      </c>
      <c r="J2092" s="21">
        <v>702.6</v>
      </c>
      <c r="K2092" s="18">
        <v>44804</v>
      </c>
      <c r="L2092" s="21">
        <v>108.32</v>
      </c>
      <c r="M2092" s="21">
        <v>594.28</v>
      </c>
      <c r="N2092" s="21">
        <v>23.42</v>
      </c>
      <c r="O2092" s="21">
        <f t="shared" si="498"/>
        <v>11.71</v>
      </c>
      <c r="P2092" s="21">
        <f t="shared" si="499"/>
        <v>35.130000000000003</v>
      </c>
      <c r="Q2092" s="21">
        <f t="shared" si="500"/>
        <v>582.56999999999994</v>
      </c>
      <c r="S2092" s="21">
        <f t="shared" si="504"/>
        <v>617.69999999999993</v>
      </c>
      <c r="T2092" s="19">
        <v>20</v>
      </c>
      <c r="U2092" s="19">
        <f t="shared" si="501"/>
        <v>0</v>
      </c>
      <c r="V2092" s="22">
        <f t="shared" si="502"/>
        <v>0</v>
      </c>
      <c r="W2092" s="5">
        <f t="shared" si="505"/>
        <v>211</v>
      </c>
      <c r="X2092" s="21">
        <f t="shared" si="509"/>
        <v>2.9274881516587676</v>
      </c>
      <c r="Y2092" s="21">
        <f t="shared" si="506"/>
        <v>35.129857819905212</v>
      </c>
      <c r="Z2092" s="21">
        <f t="shared" si="507"/>
        <v>582.57014218009476</v>
      </c>
      <c r="AA2092" s="21">
        <f t="shared" si="508"/>
        <v>1.4218009482647176E-4</v>
      </c>
      <c r="AC2092" s="5">
        <v>35.129857819905212</v>
      </c>
      <c r="AD2092" s="5">
        <v>0</v>
      </c>
      <c r="AE2092" s="5">
        <f t="shared" si="503"/>
        <v>35.129857819905212</v>
      </c>
    </row>
    <row r="2093" spans="1:31" ht="12.75" customHeight="1" x14ac:dyDescent="0.35">
      <c r="A2093" s="17" t="s">
        <v>4465</v>
      </c>
      <c r="B2093" s="17" t="s">
        <v>2151</v>
      </c>
      <c r="C2093" s="17" t="s">
        <v>3157</v>
      </c>
      <c r="D2093" s="18">
        <v>43709</v>
      </c>
      <c r="E2093" s="17" t="s">
        <v>118</v>
      </c>
      <c r="F2093" s="19">
        <v>20</v>
      </c>
      <c r="G2093" s="17">
        <v>17</v>
      </c>
      <c r="H2093" s="17">
        <v>0</v>
      </c>
      <c r="I2093" s="20">
        <f t="shared" si="497"/>
        <v>204</v>
      </c>
      <c r="J2093" s="21">
        <v>1248.99</v>
      </c>
      <c r="K2093" s="18">
        <v>44804</v>
      </c>
      <c r="L2093" s="21">
        <v>187.35</v>
      </c>
      <c r="M2093" s="21">
        <v>1061.6400000000001</v>
      </c>
      <c r="N2093" s="21">
        <v>41.63</v>
      </c>
      <c r="O2093" s="21">
        <f t="shared" si="498"/>
        <v>20.815000000000001</v>
      </c>
      <c r="P2093" s="21">
        <f t="shared" si="499"/>
        <v>62.445000000000007</v>
      </c>
      <c r="Q2093" s="21">
        <f t="shared" si="500"/>
        <v>1040.825</v>
      </c>
      <c r="S2093" s="21">
        <f t="shared" si="504"/>
        <v>1103.2700000000002</v>
      </c>
      <c r="T2093" s="19">
        <v>20</v>
      </c>
      <c r="U2093" s="19">
        <f t="shared" si="501"/>
        <v>0</v>
      </c>
      <c r="V2093" s="22">
        <f t="shared" si="502"/>
        <v>0</v>
      </c>
      <c r="W2093" s="5">
        <f t="shared" si="505"/>
        <v>212</v>
      </c>
      <c r="X2093" s="21">
        <f t="shared" si="509"/>
        <v>5.2041037735849063</v>
      </c>
      <c r="Y2093" s="21">
        <f t="shared" si="506"/>
        <v>62.449245283018875</v>
      </c>
      <c r="Z2093" s="21">
        <f t="shared" si="507"/>
        <v>1040.8207547169814</v>
      </c>
      <c r="AA2093" s="21">
        <f t="shared" si="508"/>
        <v>-4.2452830186903157E-3</v>
      </c>
      <c r="AC2093" s="5">
        <v>62.449245283018875</v>
      </c>
      <c r="AD2093" s="5">
        <v>0</v>
      </c>
      <c r="AE2093" s="5">
        <f t="shared" si="503"/>
        <v>62.449245283018875</v>
      </c>
    </row>
    <row r="2094" spans="1:31" ht="12.75" customHeight="1" x14ac:dyDescent="0.35">
      <c r="A2094" s="17" t="s">
        <v>4466</v>
      </c>
      <c r="B2094" s="17" t="s">
        <v>2151</v>
      </c>
      <c r="C2094" s="17" t="s">
        <v>3157</v>
      </c>
      <c r="D2094" s="18">
        <v>43739</v>
      </c>
      <c r="E2094" s="17" t="s">
        <v>118</v>
      </c>
      <c r="F2094" s="19">
        <v>20</v>
      </c>
      <c r="G2094" s="17">
        <v>17</v>
      </c>
      <c r="H2094" s="17">
        <v>1</v>
      </c>
      <c r="I2094" s="20">
        <f t="shared" si="497"/>
        <v>205</v>
      </c>
      <c r="J2094" s="21">
        <v>161.12</v>
      </c>
      <c r="K2094" s="18">
        <v>44804</v>
      </c>
      <c r="L2094" s="21">
        <v>23.5</v>
      </c>
      <c r="M2094" s="21">
        <v>137.62</v>
      </c>
      <c r="N2094" s="21">
        <v>5.37</v>
      </c>
      <c r="O2094" s="21">
        <f t="shared" si="498"/>
        <v>2.6850000000000001</v>
      </c>
      <c r="P2094" s="21">
        <f t="shared" si="499"/>
        <v>8.0549999999999997</v>
      </c>
      <c r="Q2094" s="21">
        <f t="shared" si="500"/>
        <v>134.935</v>
      </c>
      <c r="S2094" s="21">
        <f t="shared" si="504"/>
        <v>142.99</v>
      </c>
      <c r="T2094" s="19">
        <v>20</v>
      </c>
      <c r="U2094" s="19">
        <f t="shared" si="501"/>
        <v>0</v>
      </c>
      <c r="V2094" s="22">
        <f t="shared" si="502"/>
        <v>0</v>
      </c>
      <c r="W2094" s="5">
        <f t="shared" si="505"/>
        <v>213</v>
      </c>
      <c r="X2094" s="21">
        <f t="shared" si="509"/>
        <v>0.67131455399061035</v>
      </c>
      <c r="Y2094" s="21">
        <f t="shared" si="506"/>
        <v>8.0557746478873238</v>
      </c>
      <c r="Z2094" s="21">
        <f t="shared" si="507"/>
        <v>134.93422535211269</v>
      </c>
      <c r="AA2094" s="21">
        <f t="shared" si="508"/>
        <v>-7.7464788731163026E-4</v>
      </c>
      <c r="AC2094" s="5">
        <v>8.0557746478873238</v>
      </c>
      <c r="AD2094" s="5">
        <v>0</v>
      </c>
      <c r="AE2094" s="5">
        <f t="shared" si="503"/>
        <v>8.0557746478873238</v>
      </c>
    </row>
    <row r="2095" spans="1:31" ht="12.75" customHeight="1" x14ac:dyDescent="0.35">
      <c r="A2095" s="17" t="s">
        <v>4467</v>
      </c>
      <c r="B2095" s="17" t="s">
        <v>2151</v>
      </c>
      <c r="C2095" s="17" t="s">
        <v>4468</v>
      </c>
      <c r="D2095" s="18">
        <v>43739</v>
      </c>
      <c r="E2095" s="17" t="s">
        <v>118</v>
      </c>
      <c r="F2095" s="19">
        <v>20</v>
      </c>
      <c r="G2095" s="17">
        <v>17</v>
      </c>
      <c r="H2095" s="17">
        <v>1</v>
      </c>
      <c r="I2095" s="20">
        <f t="shared" si="497"/>
        <v>205</v>
      </c>
      <c r="J2095" s="21">
        <v>222429.23</v>
      </c>
      <c r="K2095" s="18">
        <v>44804</v>
      </c>
      <c r="L2095" s="21">
        <v>32437.59</v>
      </c>
      <c r="M2095" s="21">
        <v>189991.64</v>
      </c>
      <c r="N2095" s="21">
        <v>7414.3</v>
      </c>
      <c r="O2095" s="21">
        <f t="shared" si="498"/>
        <v>3707.15</v>
      </c>
      <c r="P2095" s="21">
        <f t="shared" si="499"/>
        <v>11121.45</v>
      </c>
      <c r="Q2095" s="21">
        <f t="shared" si="500"/>
        <v>186284.49000000002</v>
      </c>
      <c r="S2095" s="21">
        <f t="shared" si="504"/>
        <v>197405.94</v>
      </c>
      <c r="T2095" s="19">
        <v>20</v>
      </c>
      <c r="U2095" s="19">
        <f t="shared" si="501"/>
        <v>0</v>
      </c>
      <c r="V2095" s="22">
        <f t="shared" si="502"/>
        <v>0</v>
      </c>
      <c r="W2095" s="5">
        <f t="shared" si="505"/>
        <v>213</v>
      </c>
      <c r="X2095" s="21">
        <f t="shared" si="509"/>
        <v>926.7884507042254</v>
      </c>
      <c r="Y2095" s="21">
        <f t="shared" si="506"/>
        <v>11121.461408450705</v>
      </c>
      <c r="Z2095" s="21">
        <f t="shared" si="507"/>
        <v>186284.4785915493</v>
      </c>
      <c r="AA2095" s="21">
        <f t="shared" si="508"/>
        <v>-1.1408450722228736E-2</v>
      </c>
      <c r="AC2095" s="5">
        <v>11121.461408450705</v>
      </c>
      <c r="AD2095" s="5">
        <v>0</v>
      </c>
      <c r="AE2095" s="5">
        <f t="shared" si="503"/>
        <v>11121.461408450705</v>
      </c>
    </row>
    <row r="2096" spans="1:31" ht="12.75" customHeight="1" x14ac:dyDescent="0.35">
      <c r="A2096" s="17" t="s">
        <v>4469</v>
      </c>
      <c r="B2096" s="17" t="s">
        <v>2151</v>
      </c>
      <c r="C2096" s="17" t="s">
        <v>3157</v>
      </c>
      <c r="D2096" s="18">
        <v>43770</v>
      </c>
      <c r="E2096" s="17" t="s">
        <v>118</v>
      </c>
      <c r="F2096" s="19">
        <v>20</v>
      </c>
      <c r="G2096" s="17">
        <v>17</v>
      </c>
      <c r="H2096" s="17">
        <v>2</v>
      </c>
      <c r="I2096" s="20">
        <f t="shared" si="497"/>
        <v>206</v>
      </c>
      <c r="J2096" s="21">
        <v>417.7</v>
      </c>
      <c r="K2096" s="18">
        <v>44804</v>
      </c>
      <c r="L2096" s="21">
        <v>59.18</v>
      </c>
      <c r="M2096" s="21">
        <v>358.52</v>
      </c>
      <c r="N2096" s="21">
        <v>13.92</v>
      </c>
      <c r="O2096" s="21">
        <f t="shared" si="498"/>
        <v>6.96</v>
      </c>
      <c r="P2096" s="21">
        <f t="shared" si="499"/>
        <v>20.88</v>
      </c>
      <c r="Q2096" s="21">
        <f t="shared" si="500"/>
        <v>351.56</v>
      </c>
      <c r="S2096" s="21">
        <f t="shared" si="504"/>
        <v>372.44</v>
      </c>
      <c r="T2096" s="19">
        <v>20</v>
      </c>
      <c r="U2096" s="19">
        <f t="shared" si="501"/>
        <v>0</v>
      </c>
      <c r="V2096" s="22">
        <f t="shared" si="502"/>
        <v>0</v>
      </c>
      <c r="W2096" s="5">
        <f t="shared" si="505"/>
        <v>214</v>
      </c>
      <c r="X2096" s="21">
        <f t="shared" si="509"/>
        <v>1.7403738317757009</v>
      </c>
      <c r="Y2096" s="21">
        <f t="shared" si="506"/>
        <v>20.884485981308412</v>
      </c>
      <c r="Z2096" s="21">
        <f t="shared" si="507"/>
        <v>351.55551401869161</v>
      </c>
      <c r="AA2096" s="21">
        <f t="shared" si="508"/>
        <v>-4.4859813083917288E-3</v>
      </c>
      <c r="AC2096" s="5">
        <v>20.884485981308412</v>
      </c>
      <c r="AD2096" s="5">
        <v>0</v>
      </c>
      <c r="AE2096" s="5">
        <f t="shared" si="503"/>
        <v>20.884485981308412</v>
      </c>
    </row>
    <row r="2097" spans="1:31" ht="12.75" customHeight="1" x14ac:dyDescent="0.35">
      <c r="A2097" s="17" t="s">
        <v>4470</v>
      </c>
      <c r="B2097" s="17" t="s">
        <v>2151</v>
      </c>
      <c r="C2097" s="17" t="s">
        <v>3157</v>
      </c>
      <c r="D2097" s="18">
        <v>43800</v>
      </c>
      <c r="E2097" s="17" t="s">
        <v>118</v>
      </c>
      <c r="F2097" s="19">
        <v>20</v>
      </c>
      <c r="G2097" s="17">
        <v>17</v>
      </c>
      <c r="H2097" s="17">
        <v>3</v>
      </c>
      <c r="I2097" s="20">
        <f t="shared" si="497"/>
        <v>207</v>
      </c>
      <c r="J2097" s="21">
        <v>912.49</v>
      </c>
      <c r="K2097" s="18">
        <v>44804</v>
      </c>
      <c r="L2097" s="21">
        <v>125.48</v>
      </c>
      <c r="M2097" s="21">
        <v>787.01</v>
      </c>
      <c r="N2097" s="21">
        <v>30.42</v>
      </c>
      <c r="O2097" s="21">
        <f t="shared" si="498"/>
        <v>15.21</v>
      </c>
      <c r="P2097" s="21">
        <f t="shared" si="499"/>
        <v>45.63</v>
      </c>
      <c r="Q2097" s="21">
        <f t="shared" si="500"/>
        <v>771.8</v>
      </c>
      <c r="S2097" s="21">
        <f t="shared" si="504"/>
        <v>817.43</v>
      </c>
      <c r="T2097" s="19">
        <v>20</v>
      </c>
      <c r="U2097" s="19">
        <f t="shared" si="501"/>
        <v>0</v>
      </c>
      <c r="V2097" s="22">
        <f t="shared" si="502"/>
        <v>0</v>
      </c>
      <c r="W2097" s="5">
        <f t="shared" si="505"/>
        <v>215</v>
      </c>
      <c r="X2097" s="21">
        <f t="shared" si="509"/>
        <v>3.8019999999999996</v>
      </c>
      <c r="Y2097" s="21">
        <f t="shared" si="506"/>
        <v>45.623999999999995</v>
      </c>
      <c r="Z2097" s="21">
        <f t="shared" si="507"/>
        <v>771.80599999999993</v>
      </c>
      <c r="AA2097" s="21">
        <f t="shared" si="508"/>
        <v>5.9999999999718057E-3</v>
      </c>
      <c r="AC2097" s="5">
        <v>45.623999999999995</v>
      </c>
      <c r="AD2097" s="5">
        <v>0</v>
      </c>
      <c r="AE2097" s="5">
        <f t="shared" si="503"/>
        <v>45.623999999999995</v>
      </c>
    </row>
    <row r="2098" spans="1:31" ht="12.75" customHeight="1" x14ac:dyDescent="0.35">
      <c r="A2098" s="17" t="s">
        <v>4471</v>
      </c>
      <c r="B2098" s="17" t="s">
        <v>2151</v>
      </c>
      <c r="C2098" s="17" t="s">
        <v>3157</v>
      </c>
      <c r="D2098" s="18">
        <v>43831</v>
      </c>
      <c r="E2098" s="17" t="s">
        <v>118</v>
      </c>
      <c r="F2098" s="19">
        <v>20</v>
      </c>
      <c r="G2098" s="17">
        <v>17</v>
      </c>
      <c r="H2098" s="17">
        <v>4</v>
      </c>
      <c r="I2098" s="20">
        <f t="shared" si="497"/>
        <v>208</v>
      </c>
      <c r="J2098" s="21">
        <v>159.51</v>
      </c>
      <c r="K2098" s="18">
        <v>44804</v>
      </c>
      <c r="L2098" s="21">
        <v>21.28</v>
      </c>
      <c r="M2098" s="21">
        <v>138.22999999999999</v>
      </c>
      <c r="N2098" s="21">
        <v>5.32</v>
      </c>
      <c r="O2098" s="21">
        <f t="shared" si="498"/>
        <v>2.66</v>
      </c>
      <c r="P2098" s="21">
        <f t="shared" si="499"/>
        <v>7.98</v>
      </c>
      <c r="Q2098" s="21">
        <f t="shared" si="500"/>
        <v>135.57</v>
      </c>
      <c r="S2098" s="21">
        <f t="shared" si="504"/>
        <v>143.54999999999998</v>
      </c>
      <c r="T2098" s="19">
        <v>20</v>
      </c>
      <c r="U2098" s="19">
        <f t="shared" si="501"/>
        <v>0</v>
      </c>
      <c r="V2098" s="22">
        <f t="shared" si="502"/>
        <v>0</v>
      </c>
      <c r="W2098" s="5">
        <f t="shared" si="505"/>
        <v>216</v>
      </c>
      <c r="X2098" s="21">
        <f t="shared" si="509"/>
        <v>0.6645833333333333</v>
      </c>
      <c r="Y2098" s="21">
        <f t="shared" si="506"/>
        <v>7.9749999999999996</v>
      </c>
      <c r="Z2098" s="21">
        <f t="shared" si="507"/>
        <v>135.57499999999999</v>
      </c>
      <c r="AA2098" s="21">
        <f t="shared" si="508"/>
        <v>4.9999999999954525E-3</v>
      </c>
      <c r="AC2098" s="5">
        <v>7.9749999999999996</v>
      </c>
      <c r="AD2098" s="5">
        <v>0</v>
      </c>
      <c r="AE2098" s="5">
        <f t="shared" si="503"/>
        <v>7.9749999999999996</v>
      </c>
    </row>
    <row r="2099" spans="1:31" ht="12.75" customHeight="1" x14ac:dyDescent="0.35">
      <c r="A2099" s="17" t="s">
        <v>4472</v>
      </c>
      <c r="B2099" s="17" t="s">
        <v>2151</v>
      </c>
      <c r="C2099" s="17" t="s">
        <v>4473</v>
      </c>
      <c r="D2099" s="18">
        <v>43831</v>
      </c>
      <c r="E2099" s="17" t="s">
        <v>118</v>
      </c>
      <c r="F2099" s="19">
        <v>20</v>
      </c>
      <c r="G2099" s="17">
        <v>17</v>
      </c>
      <c r="H2099" s="17">
        <v>4</v>
      </c>
      <c r="I2099" s="20">
        <f t="shared" si="497"/>
        <v>208</v>
      </c>
      <c r="J2099" s="21">
        <v>208.27</v>
      </c>
      <c r="K2099" s="18">
        <v>44804</v>
      </c>
      <c r="L2099" s="21">
        <v>27.76</v>
      </c>
      <c r="M2099" s="21">
        <v>180.51</v>
      </c>
      <c r="N2099" s="21">
        <v>6.94</v>
      </c>
      <c r="O2099" s="21">
        <f t="shared" si="498"/>
        <v>3.47</v>
      </c>
      <c r="P2099" s="21">
        <f t="shared" si="499"/>
        <v>10.41</v>
      </c>
      <c r="Q2099" s="21">
        <f t="shared" si="500"/>
        <v>177.04</v>
      </c>
      <c r="S2099" s="21">
        <f t="shared" si="504"/>
        <v>187.45</v>
      </c>
      <c r="T2099" s="19">
        <v>20</v>
      </c>
      <c r="U2099" s="19">
        <f t="shared" si="501"/>
        <v>0</v>
      </c>
      <c r="V2099" s="22">
        <f t="shared" si="502"/>
        <v>0</v>
      </c>
      <c r="W2099" s="5">
        <f t="shared" si="505"/>
        <v>216</v>
      </c>
      <c r="X2099" s="21">
        <f t="shared" si="509"/>
        <v>0.86782407407407403</v>
      </c>
      <c r="Y2099" s="21">
        <f t="shared" si="506"/>
        <v>10.413888888888888</v>
      </c>
      <c r="Z2099" s="21">
        <f t="shared" si="507"/>
        <v>177.0361111111111</v>
      </c>
      <c r="AA2099" s="21">
        <f t="shared" si="508"/>
        <v>-3.8888888888948259E-3</v>
      </c>
      <c r="AC2099" s="5">
        <v>10.413888888888888</v>
      </c>
      <c r="AD2099" s="5">
        <v>0</v>
      </c>
      <c r="AE2099" s="5">
        <f t="shared" si="503"/>
        <v>10.413888888888888</v>
      </c>
    </row>
    <row r="2100" spans="1:31" ht="12.75" customHeight="1" x14ac:dyDescent="0.35">
      <c r="A2100" s="17" t="s">
        <v>4474</v>
      </c>
      <c r="B2100" s="17" t="s">
        <v>2151</v>
      </c>
      <c r="C2100" s="17" t="s">
        <v>3313</v>
      </c>
      <c r="D2100" s="18">
        <v>43831</v>
      </c>
      <c r="E2100" s="17" t="s">
        <v>118</v>
      </c>
      <c r="F2100" s="19">
        <v>20</v>
      </c>
      <c r="G2100" s="17">
        <v>17</v>
      </c>
      <c r="H2100" s="17">
        <v>4</v>
      </c>
      <c r="I2100" s="20">
        <f t="shared" si="497"/>
        <v>208</v>
      </c>
      <c r="J2100" s="21">
        <v>12426.78</v>
      </c>
      <c r="K2100" s="18">
        <v>44804</v>
      </c>
      <c r="L2100" s="21">
        <v>1656.9</v>
      </c>
      <c r="M2100" s="21">
        <v>10769.88</v>
      </c>
      <c r="N2100" s="21">
        <v>414.22</v>
      </c>
      <c r="O2100" s="21">
        <f t="shared" si="498"/>
        <v>207.11</v>
      </c>
      <c r="P2100" s="21">
        <f t="shared" si="499"/>
        <v>621.33000000000004</v>
      </c>
      <c r="Q2100" s="21">
        <f t="shared" si="500"/>
        <v>10562.769999999999</v>
      </c>
      <c r="S2100" s="21">
        <f t="shared" si="504"/>
        <v>11184.099999999999</v>
      </c>
      <c r="T2100" s="19">
        <v>20</v>
      </c>
      <c r="U2100" s="19">
        <f t="shared" si="501"/>
        <v>0</v>
      </c>
      <c r="V2100" s="22">
        <f t="shared" si="502"/>
        <v>0</v>
      </c>
      <c r="W2100" s="5">
        <f t="shared" si="505"/>
        <v>216</v>
      </c>
      <c r="X2100" s="21">
        <f t="shared" si="509"/>
        <v>51.778240740740735</v>
      </c>
      <c r="Y2100" s="21">
        <f t="shared" si="506"/>
        <v>621.33888888888885</v>
      </c>
      <c r="Z2100" s="21">
        <f t="shared" si="507"/>
        <v>10562.761111111109</v>
      </c>
      <c r="AA2100" s="21">
        <f t="shared" si="508"/>
        <v>-8.8888888894871343E-3</v>
      </c>
      <c r="AC2100" s="5">
        <v>621.33888888888885</v>
      </c>
      <c r="AD2100" s="5">
        <v>0</v>
      </c>
      <c r="AE2100" s="5">
        <f t="shared" si="503"/>
        <v>621.33888888888885</v>
      </c>
    </row>
    <row r="2101" spans="1:31" ht="12.75" customHeight="1" x14ac:dyDescent="0.35">
      <c r="A2101" s="17" t="s">
        <v>4475</v>
      </c>
      <c r="B2101" s="17" t="s">
        <v>2151</v>
      </c>
      <c r="C2101" s="17" t="s">
        <v>4476</v>
      </c>
      <c r="D2101" s="18">
        <v>43831</v>
      </c>
      <c r="E2101" s="17" t="s">
        <v>118</v>
      </c>
      <c r="F2101" s="19">
        <v>20</v>
      </c>
      <c r="G2101" s="17">
        <v>17</v>
      </c>
      <c r="H2101" s="17">
        <v>4</v>
      </c>
      <c r="I2101" s="20">
        <f t="shared" si="497"/>
        <v>208</v>
      </c>
      <c r="J2101" s="21">
        <v>190760</v>
      </c>
      <c r="K2101" s="18">
        <v>44804</v>
      </c>
      <c r="L2101" s="21">
        <v>25434.66</v>
      </c>
      <c r="M2101" s="21">
        <v>165325.34</v>
      </c>
      <c r="N2101" s="21">
        <v>6358.66</v>
      </c>
      <c r="O2101" s="21">
        <f t="shared" si="498"/>
        <v>3179.33</v>
      </c>
      <c r="P2101" s="21">
        <f t="shared" si="499"/>
        <v>9537.99</v>
      </c>
      <c r="Q2101" s="21">
        <f t="shared" si="500"/>
        <v>162146.01</v>
      </c>
      <c r="S2101" s="21">
        <f t="shared" si="504"/>
        <v>171684</v>
      </c>
      <c r="T2101" s="19">
        <v>20</v>
      </c>
      <c r="U2101" s="19">
        <f t="shared" si="501"/>
        <v>0</v>
      </c>
      <c r="V2101" s="22">
        <f t="shared" si="502"/>
        <v>0</v>
      </c>
      <c r="W2101" s="5">
        <f t="shared" si="505"/>
        <v>216</v>
      </c>
      <c r="X2101" s="21">
        <f t="shared" si="509"/>
        <v>794.83333333333337</v>
      </c>
      <c r="Y2101" s="21">
        <f t="shared" si="506"/>
        <v>9538</v>
      </c>
      <c r="Z2101" s="21">
        <f t="shared" si="507"/>
        <v>162146</v>
      </c>
      <c r="AA2101" s="21">
        <f t="shared" si="508"/>
        <v>-1.0000000009313226E-2</v>
      </c>
      <c r="AC2101" s="5">
        <v>9538</v>
      </c>
      <c r="AD2101" s="5">
        <v>0</v>
      </c>
      <c r="AE2101" s="5">
        <f t="shared" si="503"/>
        <v>9538</v>
      </c>
    </row>
    <row r="2102" spans="1:31" ht="12.75" customHeight="1" x14ac:dyDescent="0.35">
      <c r="A2102" s="17" t="s">
        <v>4477</v>
      </c>
      <c r="B2102" s="17" t="s">
        <v>2151</v>
      </c>
      <c r="C2102" s="17" t="s">
        <v>3157</v>
      </c>
      <c r="D2102" s="18">
        <v>43862</v>
      </c>
      <c r="E2102" s="17" t="s">
        <v>118</v>
      </c>
      <c r="F2102" s="19">
        <v>20</v>
      </c>
      <c r="G2102" s="17">
        <v>17</v>
      </c>
      <c r="H2102" s="17">
        <v>5</v>
      </c>
      <c r="I2102" s="20">
        <f t="shared" si="497"/>
        <v>209</v>
      </c>
      <c r="J2102" s="21">
        <v>159.51</v>
      </c>
      <c r="K2102" s="18">
        <v>44804</v>
      </c>
      <c r="L2102" s="21">
        <v>20.61</v>
      </c>
      <c r="M2102" s="21">
        <v>138.9</v>
      </c>
      <c r="N2102" s="21">
        <v>5.32</v>
      </c>
      <c r="O2102" s="21">
        <f t="shared" si="498"/>
        <v>2.66</v>
      </c>
      <c r="P2102" s="21">
        <f t="shared" si="499"/>
        <v>7.98</v>
      </c>
      <c r="Q2102" s="21">
        <f t="shared" si="500"/>
        <v>136.24</v>
      </c>
      <c r="S2102" s="21">
        <f t="shared" si="504"/>
        <v>144.22</v>
      </c>
      <c r="T2102" s="19">
        <v>20</v>
      </c>
      <c r="U2102" s="19">
        <f t="shared" si="501"/>
        <v>0</v>
      </c>
      <c r="V2102" s="22">
        <f t="shared" si="502"/>
        <v>0</v>
      </c>
      <c r="W2102" s="5">
        <f t="shared" si="505"/>
        <v>217</v>
      </c>
      <c r="X2102" s="21">
        <f t="shared" si="509"/>
        <v>0.66460829493087559</v>
      </c>
      <c r="Y2102" s="21">
        <f t="shared" si="506"/>
        <v>7.975299539170507</v>
      </c>
      <c r="Z2102" s="21">
        <f t="shared" si="507"/>
        <v>136.24470046082951</v>
      </c>
      <c r="AA2102" s="21">
        <f t="shared" si="508"/>
        <v>4.700460829496933E-3</v>
      </c>
      <c r="AC2102" s="5">
        <v>7.975299539170507</v>
      </c>
      <c r="AD2102" s="5">
        <v>0</v>
      </c>
      <c r="AE2102" s="5">
        <f t="shared" si="503"/>
        <v>7.975299539170507</v>
      </c>
    </row>
    <row r="2103" spans="1:31" ht="12.75" customHeight="1" x14ac:dyDescent="0.35">
      <c r="A2103" s="17" t="s">
        <v>4478</v>
      </c>
      <c r="B2103" s="17" t="s">
        <v>2151</v>
      </c>
      <c r="C2103" s="17" t="s">
        <v>4479</v>
      </c>
      <c r="D2103" s="18">
        <v>43952</v>
      </c>
      <c r="E2103" s="17" t="s">
        <v>118</v>
      </c>
      <c r="F2103" s="19">
        <v>20</v>
      </c>
      <c r="G2103" s="17">
        <v>17</v>
      </c>
      <c r="H2103" s="17">
        <v>8</v>
      </c>
      <c r="I2103" s="20">
        <f t="shared" si="497"/>
        <v>212</v>
      </c>
      <c r="J2103" s="21">
        <v>-159.51</v>
      </c>
      <c r="K2103" s="18">
        <v>44804</v>
      </c>
      <c r="L2103" s="21">
        <v>-18.62</v>
      </c>
      <c r="M2103" s="21">
        <v>-140.88999999999999</v>
      </c>
      <c r="N2103" s="21">
        <v>-5.32</v>
      </c>
      <c r="O2103" s="21">
        <f t="shared" si="498"/>
        <v>-2.66</v>
      </c>
      <c r="P2103" s="21">
        <f t="shared" si="499"/>
        <v>-7.98</v>
      </c>
      <c r="Q2103" s="21">
        <f t="shared" si="500"/>
        <v>-138.22999999999999</v>
      </c>
      <c r="S2103" s="21">
        <f t="shared" si="504"/>
        <v>-146.20999999999998</v>
      </c>
      <c r="T2103" s="19">
        <v>20</v>
      </c>
      <c r="U2103" s="19">
        <f t="shared" si="501"/>
        <v>0</v>
      </c>
      <c r="V2103" s="22">
        <f t="shared" si="502"/>
        <v>0</v>
      </c>
      <c r="W2103" s="5">
        <f t="shared" si="505"/>
        <v>220</v>
      </c>
      <c r="X2103" s="21">
        <f t="shared" si="509"/>
        <v>-0.66459090909090901</v>
      </c>
      <c r="Y2103" s="21">
        <f t="shared" si="506"/>
        <v>-7.9750909090909081</v>
      </c>
      <c r="Z2103" s="21">
        <f t="shared" si="507"/>
        <v>-138.23490909090907</v>
      </c>
      <c r="AA2103" s="21">
        <f t="shared" si="508"/>
        <v>-4.90909090908076E-3</v>
      </c>
      <c r="AC2103" s="5">
        <v>-7.9750909090909081</v>
      </c>
      <c r="AD2103" s="5">
        <v>0</v>
      </c>
      <c r="AE2103" s="5">
        <f t="shared" si="503"/>
        <v>-7.9750909090909081</v>
      </c>
    </row>
    <row r="2104" spans="1:31" ht="12.75" customHeight="1" x14ac:dyDescent="0.35">
      <c r="A2104" s="17" t="s">
        <v>4480</v>
      </c>
      <c r="B2104" s="17" t="s">
        <v>2151</v>
      </c>
      <c r="C2104" s="17" t="s">
        <v>3157</v>
      </c>
      <c r="D2104" s="18">
        <v>43862</v>
      </c>
      <c r="E2104" s="17" t="s">
        <v>118</v>
      </c>
      <c r="F2104" s="19">
        <v>20</v>
      </c>
      <c r="G2104" s="17">
        <v>17</v>
      </c>
      <c r="H2104" s="17">
        <v>5</v>
      </c>
      <c r="I2104" s="20">
        <f t="shared" si="497"/>
        <v>209</v>
      </c>
      <c r="J2104" s="21">
        <v>159.51</v>
      </c>
      <c r="K2104" s="18">
        <v>44804</v>
      </c>
      <c r="L2104" s="21">
        <v>20.61</v>
      </c>
      <c r="M2104" s="21">
        <v>138.9</v>
      </c>
      <c r="N2104" s="21">
        <v>5.32</v>
      </c>
      <c r="O2104" s="21">
        <f t="shared" si="498"/>
        <v>2.66</v>
      </c>
      <c r="P2104" s="21">
        <f t="shared" si="499"/>
        <v>7.98</v>
      </c>
      <c r="Q2104" s="21">
        <f t="shared" si="500"/>
        <v>136.24</v>
      </c>
      <c r="S2104" s="21">
        <f t="shared" si="504"/>
        <v>144.22</v>
      </c>
      <c r="T2104" s="19">
        <v>20</v>
      </c>
      <c r="U2104" s="19">
        <f t="shared" si="501"/>
        <v>0</v>
      </c>
      <c r="V2104" s="22">
        <f t="shared" si="502"/>
        <v>0</v>
      </c>
      <c r="W2104" s="5">
        <f t="shared" si="505"/>
        <v>217</v>
      </c>
      <c r="X2104" s="21">
        <f t="shared" si="509"/>
        <v>0.66460829493087559</v>
      </c>
      <c r="Y2104" s="21">
        <f t="shared" si="506"/>
        <v>7.975299539170507</v>
      </c>
      <c r="Z2104" s="21">
        <f t="shared" si="507"/>
        <v>136.24470046082951</v>
      </c>
      <c r="AA2104" s="21">
        <f t="shared" si="508"/>
        <v>4.700460829496933E-3</v>
      </c>
      <c r="AC2104" s="5">
        <v>7.975299539170507</v>
      </c>
      <c r="AD2104" s="5">
        <v>0</v>
      </c>
      <c r="AE2104" s="5">
        <f t="shared" si="503"/>
        <v>7.975299539170507</v>
      </c>
    </row>
    <row r="2105" spans="1:31" ht="12.75" customHeight="1" x14ac:dyDescent="0.35">
      <c r="A2105" s="17" t="s">
        <v>4481</v>
      </c>
      <c r="B2105" s="17" t="s">
        <v>2151</v>
      </c>
      <c r="C2105" s="17" t="s">
        <v>3157</v>
      </c>
      <c r="D2105" s="18">
        <v>43891</v>
      </c>
      <c r="E2105" s="17" t="s">
        <v>118</v>
      </c>
      <c r="F2105" s="19">
        <v>20</v>
      </c>
      <c r="G2105" s="17">
        <v>17</v>
      </c>
      <c r="H2105" s="17">
        <v>6</v>
      </c>
      <c r="I2105" s="20">
        <f t="shared" si="497"/>
        <v>210</v>
      </c>
      <c r="J2105" s="21">
        <v>193.14</v>
      </c>
      <c r="K2105" s="18">
        <v>44804</v>
      </c>
      <c r="L2105" s="21">
        <v>24.15</v>
      </c>
      <c r="M2105" s="21">
        <v>168.99</v>
      </c>
      <c r="N2105" s="21">
        <v>6.44</v>
      </c>
      <c r="O2105" s="21">
        <f t="shared" si="498"/>
        <v>3.22</v>
      </c>
      <c r="P2105" s="21">
        <f t="shared" si="499"/>
        <v>9.66</v>
      </c>
      <c r="Q2105" s="21">
        <f t="shared" si="500"/>
        <v>165.77</v>
      </c>
      <c r="S2105" s="21">
        <f t="shared" si="504"/>
        <v>175.43</v>
      </c>
      <c r="T2105" s="19">
        <v>20</v>
      </c>
      <c r="U2105" s="19">
        <f t="shared" si="501"/>
        <v>0</v>
      </c>
      <c r="V2105" s="22">
        <f t="shared" si="502"/>
        <v>0</v>
      </c>
      <c r="W2105" s="5">
        <f t="shared" si="505"/>
        <v>218</v>
      </c>
      <c r="X2105" s="21">
        <f t="shared" si="509"/>
        <v>0.80472477064220183</v>
      </c>
      <c r="Y2105" s="21">
        <f t="shared" si="506"/>
        <v>9.6566972477064219</v>
      </c>
      <c r="Z2105" s="21">
        <f t="shared" si="507"/>
        <v>165.77330275229357</v>
      </c>
      <c r="AA2105" s="21">
        <f t="shared" si="508"/>
        <v>3.3027522935640263E-3</v>
      </c>
      <c r="AC2105" s="5">
        <v>9.6566972477064219</v>
      </c>
      <c r="AD2105" s="5">
        <v>0</v>
      </c>
      <c r="AE2105" s="5">
        <f t="shared" si="503"/>
        <v>9.6566972477064219</v>
      </c>
    </row>
    <row r="2106" spans="1:31" ht="12.75" customHeight="1" x14ac:dyDescent="0.35">
      <c r="A2106" s="17" t="s">
        <v>4482</v>
      </c>
      <c r="B2106" s="17" t="s">
        <v>2151</v>
      </c>
      <c r="C2106" s="17" t="s">
        <v>3196</v>
      </c>
      <c r="D2106" s="18">
        <v>43891</v>
      </c>
      <c r="E2106" s="17" t="s">
        <v>118</v>
      </c>
      <c r="F2106" s="19">
        <v>20</v>
      </c>
      <c r="G2106" s="17">
        <v>17</v>
      </c>
      <c r="H2106" s="17">
        <v>6</v>
      </c>
      <c r="I2106" s="20">
        <f t="shared" si="497"/>
        <v>210</v>
      </c>
      <c r="J2106" s="21">
        <v>2024.97</v>
      </c>
      <c r="K2106" s="18">
        <v>44804</v>
      </c>
      <c r="L2106" s="21">
        <v>253.12</v>
      </c>
      <c r="M2106" s="21">
        <v>1771.85</v>
      </c>
      <c r="N2106" s="21">
        <v>67.5</v>
      </c>
      <c r="O2106" s="21">
        <f t="shared" si="498"/>
        <v>33.75</v>
      </c>
      <c r="P2106" s="21">
        <f t="shared" si="499"/>
        <v>101.25</v>
      </c>
      <c r="Q2106" s="21">
        <f t="shared" si="500"/>
        <v>1738.1</v>
      </c>
      <c r="S2106" s="21">
        <f t="shared" si="504"/>
        <v>1839.35</v>
      </c>
      <c r="T2106" s="19">
        <v>20</v>
      </c>
      <c r="U2106" s="19">
        <f t="shared" si="501"/>
        <v>0</v>
      </c>
      <c r="V2106" s="22">
        <f t="shared" si="502"/>
        <v>0</v>
      </c>
      <c r="W2106" s="5">
        <f t="shared" si="505"/>
        <v>218</v>
      </c>
      <c r="X2106" s="21">
        <f t="shared" si="509"/>
        <v>8.4373853211009173</v>
      </c>
      <c r="Y2106" s="21">
        <f t="shared" si="506"/>
        <v>101.248623853211</v>
      </c>
      <c r="Z2106" s="21">
        <f t="shared" si="507"/>
        <v>1738.1013761467889</v>
      </c>
      <c r="AA2106" s="21">
        <f t="shared" si="508"/>
        <v>1.3761467889708001E-3</v>
      </c>
      <c r="AC2106" s="5">
        <v>101.248623853211</v>
      </c>
      <c r="AD2106" s="5">
        <v>0</v>
      </c>
      <c r="AE2106" s="5">
        <f t="shared" si="503"/>
        <v>101.248623853211</v>
      </c>
    </row>
    <row r="2107" spans="1:31" ht="12.75" customHeight="1" x14ac:dyDescent="0.35">
      <c r="A2107" s="17" t="s">
        <v>4483</v>
      </c>
      <c r="B2107" s="17" t="s">
        <v>2151</v>
      </c>
      <c r="C2107" s="17" t="s">
        <v>3000</v>
      </c>
      <c r="D2107" s="18">
        <v>43922</v>
      </c>
      <c r="E2107" s="17" t="s">
        <v>118</v>
      </c>
      <c r="F2107" s="19">
        <v>20</v>
      </c>
      <c r="G2107" s="17">
        <v>17</v>
      </c>
      <c r="H2107" s="17">
        <v>7</v>
      </c>
      <c r="I2107" s="20">
        <f t="shared" si="497"/>
        <v>211</v>
      </c>
      <c r="J2107" s="21">
        <v>43.88</v>
      </c>
      <c r="K2107" s="18">
        <v>44804</v>
      </c>
      <c r="L2107" s="21">
        <v>5.3</v>
      </c>
      <c r="M2107" s="21">
        <v>38.58</v>
      </c>
      <c r="N2107" s="21">
        <v>1.46</v>
      </c>
      <c r="O2107" s="21">
        <f t="shared" si="498"/>
        <v>0.73</v>
      </c>
      <c r="P2107" s="21">
        <f t="shared" si="499"/>
        <v>2.19</v>
      </c>
      <c r="Q2107" s="21">
        <f t="shared" si="500"/>
        <v>37.85</v>
      </c>
      <c r="S2107" s="21">
        <f t="shared" si="504"/>
        <v>40.04</v>
      </c>
      <c r="T2107" s="19">
        <v>20</v>
      </c>
      <c r="U2107" s="19">
        <f t="shared" si="501"/>
        <v>0</v>
      </c>
      <c r="V2107" s="22">
        <f t="shared" si="502"/>
        <v>0</v>
      </c>
      <c r="W2107" s="5">
        <f t="shared" si="505"/>
        <v>219</v>
      </c>
      <c r="X2107" s="21">
        <f t="shared" si="509"/>
        <v>0.1828310502283105</v>
      </c>
      <c r="Y2107" s="21">
        <f t="shared" si="506"/>
        <v>2.1939726027397262</v>
      </c>
      <c r="Z2107" s="21">
        <f t="shared" si="507"/>
        <v>37.846027397260272</v>
      </c>
      <c r="AA2107" s="21">
        <f t="shared" si="508"/>
        <v>-3.9726027397293251E-3</v>
      </c>
      <c r="AC2107" s="5">
        <v>2.1939726027397262</v>
      </c>
      <c r="AD2107" s="5">
        <v>0</v>
      </c>
      <c r="AE2107" s="5">
        <f t="shared" si="503"/>
        <v>2.1939726027397262</v>
      </c>
    </row>
    <row r="2108" spans="1:31" ht="12.75" customHeight="1" x14ac:dyDescent="0.35">
      <c r="A2108" s="17" t="s">
        <v>4484</v>
      </c>
      <c r="B2108" s="17" t="s">
        <v>2151</v>
      </c>
      <c r="C2108" s="17" t="s">
        <v>3157</v>
      </c>
      <c r="D2108" s="18">
        <v>43952</v>
      </c>
      <c r="E2108" s="17" t="s">
        <v>118</v>
      </c>
      <c r="F2108" s="19">
        <v>20</v>
      </c>
      <c r="G2108" s="17">
        <v>17</v>
      </c>
      <c r="H2108" s="17">
        <v>8</v>
      </c>
      <c r="I2108" s="20">
        <f t="shared" si="497"/>
        <v>212</v>
      </c>
      <c r="J2108" s="21">
        <v>1566.52</v>
      </c>
      <c r="K2108" s="18">
        <v>44804</v>
      </c>
      <c r="L2108" s="21">
        <v>182.77</v>
      </c>
      <c r="M2108" s="21">
        <v>1383.75</v>
      </c>
      <c r="N2108" s="21">
        <v>52.22</v>
      </c>
      <c r="O2108" s="21">
        <f t="shared" si="498"/>
        <v>26.11</v>
      </c>
      <c r="P2108" s="21">
        <f t="shared" si="499"/>
        <v>78.33</v>
      </c>
      <c r="Q2108" s="21">
        <f t="shared" si="500"/>
        <v>1357.64</v>
      </c>
      <c r="S2108" s="21">
        <f t="shared" si="504"/>
        <v>1435.97</v>
      </c>
      <c r="T2108" s="19">
        <v>20</v>
      </c>
      <c r="U2108" s="19">
        <f t="shared" si="501"/>
        <v>0</v>
      </c>
      <c r="V2108" s="22">
        <f t="shared" si="502"/>
        <v>0</v>
      </c>
      <c r="W2108" s="5">
        <f t="shared" si="505"/>
        <v>220</v>
      </c>
      <c r="X2108" s="21">
        <f t="shared" si="509"/>
        <v>6.5271363636363642</v>
      </c>
      <c r="Y2108" s="21">
        <f t="shared" si="506"/>
        <v>78.325636363636363</v>
      </c>
      <c r="Z2108" s="21">
        <f t="shared" si="507"/>
        <v>1357.6443636363638</v>
      </c>
      <c r="AA2108" s="21">
        <f t="shared" si="508"/>
        <v>4.3636363636778697E-3</v>
      </c>
      <c r="AC2108" s="5">
        <v>78.325636363636363</v>
      </c>
      <c r="AD2108" s="5">
        <v>0</v>
      </c>
      <c r="AE2108" s="5">
        <f t="shared" si="503"/>
        <v>78.325636363636363</v>
      </c>
    </row>
    <row r="2109" spans="1:31" ht="12.75" customHeight="1" x14ac:dyDescent="0.35">
      <c r="A2109" s="17" t="s">
        <v>4485</v>
      </c>
      <c r="B2109" s="17" t="s">
        <v>2151</v>
      </c>
      <c r="C2109" s="17" t="s">
        <v>3180</v>
      </c>
      <c r="D2109" s="18">
        <v>43952</v>
      </c>
      <c r="E2109" s="17" t="s">
        <v>118</v>
      </c>
      <c r="F2109" s="19">
        <v>20</v>
      </c>
      <c r="G2109" s="17">
        <v>17</v>
      </c>
      <c r="H2109" s="17">
        <v>8</v>
      </c>
      <c r="I2109" s="20">
        <f t="shared" si="497"/>
        <v>212</v>
      </c>
      <c r="J2109" s="21">
        <v>550.62</v>
      </c>
      <c r="K2109" s="18">
        <v>44804</v>
      </c>
      <c r="L2109" s="21">
        <v>64.23</v>
      </c>
      <c r="M2109" s="21">
        <v>486.39</v>
      </c>
      <c r="N2109" s="21">
        <v>18.350000000000001</v>
      </c>
      <c r="O2109" s="21">
        <f t="shared" si="498"/>
        <v>9.1750000000000007</v>
      </c>
      <c r="P2109" s="21">
        <f t="shared" si="499"/>
        <v>27.525000000000002</v>
      </c>
      <c r="Q2109" s="21">
        <f t="shared" si="500"/>
        <v>477.21499999999997</v>
      </c>
      <c r="S2109" s="21">
        <f t="shared" si="504"/>
        <v>504.74</v>
      </c>
      <c r="T2109" s="19">
        <v>20</v>
      </c>
      <c r="U2109" s="19">
        <f t="shared" si="501"/>
        <v>0</v>
      </c>
      <c r="V2109" s="22">
        <f t="shared" si="502"/>
        <v>0</v>
      </c>
      <c r="W2109" s="5">
        <f t="shared" si="505"/>
        <v>220</v>
      </c>
      <c r="X2109" s="21">
        <f t="shared" si="509"/>
        <v>2.2942727272727272</v>
      </c>
      <c r="Y2109" s="21">
        <f t="shared" si="506"/>
        <v>27.531272727272729</v>
      </c>
      <c r="Z2109" s="21">
        <f t="shared" si="507"/>
        <v>477.20872727272729</v>
      </c>
      <c r="AA2109" s="21">
        <f t="shared" si="508"/>
        <v>-6.2727272726874617E-3</v>
      </c>
      <c r="AC2109" s="5">
        <v>27.531272727272729</v>
      </c>
      <c r="AD2109" s="5">
        <v>0</v>
      </c>
      <c r="AE2109" s="5">
        <f t="shared" si="503"/>
        <v>27.531272727272729</v>
      </c>
    </row>
    <row r="2110" spans="1:31" ht="12.75" customHeight="1" x14ac:dyDescent="0.35">
      <c r="A2110" s="17" t="s">
        <v>4486</v>
      </c>
      <c r="B2110" s="17" t="s">
        <v>2151</v>
      </c>
      <c r="C2110" s="17" t="s">
        <v>3157</v>
      </c>
      <c r="D2110" s="18">
        <v>43983</v>
      </c>
      <c r="E2110" s="17" t="s">
        <v>118</v>
      </c>
      <c r="F2110" s="19">
        <v>20</v>
      </c>
      <c r="G2110" s="17">
        <v>17</v>
      </c>
      <c r="H2110" s="17">
        <v>9</v>
      </c>
      <c r="I2110" s="20">
        <f t="shared" si="497"/>
        <v>213</v>
      </c>
      <c r="J2110" s="21">
        <v>781.44</v>
      </c>
      <c r="K2110" s="18">
        <v>44804</v>
      </c>
      <c r="L2110" s="21">
        <v>87.9</v>
      </c>
      <c r="M2110" s="21">
        <v>693.54</v>
      </c>
      <c r="N2110" s="21">
        <v>26.04</v>
      </c>
      <c r="O2110" s="21">
        <f t="shared" si="498"/>
        <v>13.02</v>
      </c>
      <c r="P2110" s="21">
        <f t="shared" si="499"/>
        <v>39.06</v>
      </c>
      <c r="Q2110" s="21">
        <f t="shared" si="500"/>
        <v>680.52</v>
      </c>
      <c r="S2110" s="21">
        <f t="shared" si="504"/>
        <v>719.57999999999993</v>
      </c>
      <c r="T2110" s="19">
        <v>20</v>
      </c>
      <c r="U2110" s="19">
        <f t="shared" si="501"/>
        <v>0</v>
      </c>
      <c r="V2110" s="22">
        <f t="shared" si="502"/>
        <v>0</v>
      </c>
      <c r="W2110" s="5">
        <f t="shared" si="505"/>
        <v>221</v>
      </c>
      <c r="X2110" s="21">
        <f t="shared" si="509"/>
        <v>3.2560180995475112</v>
      </c>
      <c r="Y2110" s="21">
        <f t="shared" si="506"/>
        <v>39.072217194570136</v>
      </c>
      <c r="Z2110" s="21">
        <f t="shared" si="507"/>
        <v>680.50778280542977</v>
      </c>
      <c r="AA2110" s="21">
        <f t="shared" si="508"/>
        <v>-1.2217194570212087E-2</v>
      </c>
      <c r="AC2110" s="5">
        <v>39.072217194570136</v>
      </c>
      <c r="AD2110" s="5">
        <v>0</v>
      </c>
      <c r="AE2110" s="5">
        <f t="shared" si="503"/>
        <v>39.072217194570136</v>
      </c>
    </row>
    <row r="2111" spans="1:31" ht="12.75" customHeight="1" x14ac:dyDescent="0.35">
      <c r="A2111" s="17" t="s">
        <v>4487</v>
      </c>
      <c r="B2111" s="17" t="s">
        <v>2151</v>
      </c>
      <c r="C2111" s="17" t="s">
        <v>4488</v>
      </c>
      <c r="D2111" s="18">
        <v>44013</v>
      </c>
      <c r="E2111" s="17" t="s">
        <v>118</v>
      </c>
      <c r="F2111" s="19">
        <v>20</v>
      </c>
      <c r="G2111" s="17">
        <v>17</v>
      </c>
      <c r="H2111" s="17">
        <v>10</v>
      </c>
      <c r="I2111" s="20">
        <f t="shared" si="497"/>
        <v>214</v>
      </c>
      <c r="J2111" s="21">
        <v>1071</v>
      </c>
      <c r="K2111" s="18">
        <v>44804</v>
      </c>
      <c r="L2111" s="21">
        <v>116.03</v>
      </c>
      <c r="M2111" s="21">
        <v>954.97</v>
      </c>
      <c r="N2111" s="21">
        <v>35.700000000000003</v>
      </c>
      <c r="O2111" s="21">
        <f t="shared" si="498"/>
        <v>17.850000000000001</v>
      </c>
      <c r="P2111" s="21">
        <f t="shared" si="499"/>
        <v>53.550000000000004</v>
      </c>
      <c r="Q2111" s="21">
        <f t="shared" si="500"/>
        <v>937.12</v>
      </c>
      <c r="S2111" s="21">
        <f t="shared" si="504"/>
        <v>990.67000000000007</v>
      </c>
      <c r="T2111" s="19">
        <v>20</v>
      </c>
      <c r="U2111" s="19">
        <f t="shared" si="501"/>
        <v>0</v>
      </c>
      <c r="V2111" s="22">
        <f t="shared" si="502"/>
        <v>0</v>
      </c>
      <c r="W2111" s="5">
        <f t="shared" si="505"/>
        <v>222</v>
      </c>
      <c r="X2111" s="21">
        <f t="shared" si="509"/>
        <v>4.4624774774774778</v>
      </c>
      <c r="Y2111" s="21">
        <f t="shared" si="506"/>
        <v>53.549729729729734</v>
      </c>
      <c r="Z2111" s="21">
        <f t="shared" si="507"/>
        <v>937.12027027027034</v>
      </c>
      <c r="AA2111" s="21">
        <f t="shared" si="508"/>
        <v>2.7027027033454942E-4</v>
      </c>
      <c r="AC2111" s="5">
        <v>53.549729729729734</v>
      </c>
      <c r="AD2111" s="5">
        <v>0</v>
      </c>
      <c r="AE2111" s="5">
        <f t="shared" si="503"/>
        <v>53.549729729729734</v>
      </c>
    </row>
    <row r="2112" spans="1:31" ht="12.75" customHeight="1" x14ac:dyDescent="0.35">
      <c r="A2112" s="17" t="s">
        <v>4489</v>
      </c>
      <c r="B2112" s="17" t="s">
        <v>2151</v>
      </c>
      <c r="C2112" s="17" t="s">
        <v>3157</v>
      </c>
      <c r="D2112" s="18">
        <v>44013</v>
      </c>
      <c r="E2112" s="17" t="s">
        <v>118</v>
      </c>
      <c r="F2112" s="19">
        <v>20</v>
      </c>
      <c r="G2112" s="17">
        <v>17</v>
      </c>
      <c r="H2112" s="17">
        <v>10</v>
      </c>
      <c r="I2112" s="20">
        <f t="shared" si="497"/>
        <v>214</v>
      </c>
      <c r="J2112" s="21">
        <v>1074.1500000000001</v>
      </c>
      <c r="K2112" s="18">
        <v>44804</v>
      </c>
      <c r="L2112" s="21">
        <v>116.36</v>
      </c>
      <c r="M2112" s="21">
        <v>957.79</v>
      </c>
      <c r="N2112" s="21">
        <v>35.799999999999997</v>
      </c>
      <c r="O2112" s="21">
        <f t="shared" si="498"/>
        <v>17.899999999999999</v>
      </c>
      <c r="P2112" s="21">
        <f t="shared" si="499"/>
        <v>53.699999999999996</v>
      </c>
      <c r="Q2112" s="21">
        <f t="shared" si="500"/>
        <v>939.89</v>
      </c>
      <c r="S2112" s="21">
        <f t="shared" si="504"/>
        <v>993.58999999999992</v>
      </c>
      <c r="T2112" s="19">
        <v>20</v>
      </c>
      <c r="U2112" s="19">
        <f t="shared" si="501"/>
        <v>0</v>
      </c>
      <c r="V2112" s="22">
        <f t="shared" si="502"/>
        <v>0</v>
      </c>
      <c r="W2112" s="5">
        <f t="shared" si="505"/>
        <v>222</v>
      </c>
      <c r="X2112" s="21">
        <f t="shared" si="509"/>
        <v>4.4756306306306302</v>
      </c>
      <c r="Y2112" s="21">
        <f t="shared" si="506"/>
        <v>53.707567567567565</v>
      </c>
      <c r="Z2112" s="21">
        <f t="shared" si="507"/>
        <v>939.88243243243232</v>
      </c>
      <c r="AA2112" s="21">
        <f t="shared" si="508"/>
        <v>-7.5675675676620813E-3</v>
      </c>
      <c r="AC2112" s="5">
        <v>53.707567567567565</v>
      </c>
      <c r="AD2112" s="5">
        <v>0</v>
      </c>
      <c r="AE2112" s="5">
        <f t="shared" si="503"/>
        <v>53.707567567567565</v>
      </c>
    </row>
    <row r="2113" spans="1:31" ht="12.75" customHeight="1" x14ac:dyDescent="0.35">
      <c r="A2113" s="17" t="s">
        <v>4490</v>
      </c>
      <c r="B2113" s="17" t="s">
        <v>2151</v>
      </c>
      <c r="C2113" s="17" t="s">
        <v>3180</v>
      </c>
      <c r="D2113" s="18">
        <v>44013</v>
      </c>
      <c r="E2113" s="17" t="s">
        <v>118</v>
      </c>
      <c r="F2113" s="19">
        <v>20</v>
      </c>
      <c r="G2113" s="17">
        <v>17</v>
      </c>
      <c r="H2113" s="17">
        <v>10</v>
      </c>
      <c r="I2113" s="20">
        <f t="shared" si="497"/>
        <v>214</v>
      </c>
      <c r="J2113" s="21">
        <v>1329.39</v>
      </c>
      <c r="K2113" s="18">
        <v>44804</v>
      </c>
      <c r="L2113" s="21">
        <v>144.02000000000001</v>
      </c>
      <c r="M2113" s="21">
        <v>1185.3699999999999</v>
      </c>
      <c r="N2113" s="21">
        <v>44.31</v>
      </c>
      <c r="O2113" s="21">
        <f t="shared" si="498"/>
        <v>22.155000000000001</v>
      </c>
      <c r="P2113" s="21">
        <f t="shared" si="499"/>
        <v>66.465000000000003</v>
      </c>
      <c r="Q2113" s="21">
        <f t="shared" si="500"/>
        <v>1163.2149999999999</v>
      </c>
      <c r="S2113" s="21">
        <f t="shared" si="504"/>
        <v>1229.6799999999998</v>
      </c>
      <c r="T2113" s="19">
        <v>20</v>
      </c>
      <c r="U2113" s="19">
        <f t="shared" si="501"/>
        <v>0</v>
      </c>
      <c r="V2113" s="22">
        <f t="shared" si="502"/>
        <v>0</v>
      </c>
      <c r="W2113" s="5">
        <f t="shared" si="505"/>
        <v>222</v>
      </c>
      <c r="X2113" s="21">
        <f t="shared" si="509"/>
        <v>5.539099099099098</v>
      </c>
      <c r="Y2113" s="21">
        <f t="shared" si="506"/>
        <v>66.46918918918918</v>
      </c>
      <c r="Z2113" s="21">
        <f t="shared" si="507"/>
        <v>1163.2108108108107</v>
      </c>
      <c r="AA2113" s="21">
        <f t="shared" si="508"/>
        <v>-4.1891891892191779E-3</v>
      </c>
      <c r="AC2113" s="5">
        <v>66.46918918918918</v>
      </c>
      <c r="AD2113" s="5">
        <v>0</v>
      </c>
      <c r="AE2113" s="5">
        <f t="shared" si="503"/>
        <v>66.46918918918918</v>
      </c>
    </row>
    <row r="2114" spans="1:31" ht="12.75" customHeight="1" x14ac:dyDescent="0.35">
      <c r="A2114" s="17" t="s">
        <v>4491</v>
      </c>
      <c r="B2114" s="17" t="s">
        <v>2151</v>
      </c>
      <c r="C2114" s="17" t="s">
        <v>4492</v>
      </c>
      <c r="D2114" s="18">
        <v>44013</v>
      </c>
      <c r="E2114" s="17" t="s">
        <v>118</v>
      </c>
      <c r="F2114" s="19">
        <v>20</v>
      </c>
      <c r="G2114" s="17">
        <v>17</v>
      </c>
      <c r="H2114" s="17">
        <v>10</v>
      </c>
      <c r="I2114" s="20">
        <f t="shared" si="497"/>
        <v>214</v>
      </c>
      <c r="J2114" s="21">
        <v>16079.85</v>
      </c>
      <c r="K2114" s="18">
        <v>44804</v>
      </c>
      <c r="L2114" s="21">
        <v>1741.98</v>
      </c>
      <c r="M2114" s="21">
        <v>14337.87</v>
      </c>
      <c r="N2114" s="21">
        <v>535.99</v>
      </c>
      <c r="O2114" s="21">
        <f t="shared" si="498"/>
        <v>267.995</v>
      </c>
      <c r="P2114" s="21">
        <f t="shared" si="499"/>
        <v>803.98500000000001</v>
      </c>
      <c r="Q2114" s="21">
        <f t="shared" si="500"/>
        <v>14069.875</v>
      </c>
      <c r="S2114" s="21">
        <f t="shared" si="504"/>
        <v>14873.86</v>
      </c>
      <c r="T2114" s="19">
        <v>20</v>
      </c>
      <c r="U2114" s="19">
        <f t="shared" si="501"/>
        <v>0</v>
      </c>
      <c r="V2114" s="22">
        <f t="shared" si="502"/>
        <v>0</v>
      </c>
      <c r="W2114" s="5">
        <f t="shared" si="505"/>
        <v>222</v>
      </c>
      <c r="X2114" s="21">
        <f t="shared" si="509"/>
        <v>66.999369369369376</v>
      </c>
      <c r="Y2114" s="21">
        <f t="shared" si="506"/>
        <v>803.99243243243245</v>
      </c>
      <c r="Z2114" s="21">
        <f t="shared" si="507"/>
        <v>14069.867567567568</v>
      </c>
      <c r="AA2114" s="21">
        <f t="shared" si="508"/>
        <v>-7.4324324323242763E-3</v>
      </c>
      <c r="AC2114" s="5">
        <v>803.99243243243245</v>
      </c>
      <c r="AD2114" s="5">
        <v>0</v>
      </c>
      <c r="AE2114" s="5">
        <f t="shared" si="503"/>
        <v>803.99243243243245</v>
      </c>
    </row>
    <row r="2115" spans="1:31" ht="12.75" customHeight="1" x14ac:dyDescent="0.35">
      <c r="A2115" s="17" t="s">
        <v>4493</v>
      </c>
      <c r="B2115" s="17" t="s">
        <v>2151</v>
      </c>
      <c r="C2115" s="17" t="s">
        <v>3180</v>
      </c>
      <c r="D2115" s="18">
        <v>44013</v>
      </c>
      <c r="E2115" s="17" t="s">
        <v>118</v>
      </c>
      <c r="F2115" s="19">
        <v>20</v>
      </c>
      <c r="G2115" s="17">
        <v>17</v>
      </c>
      <c r="H2115" s="17">
        <v>10</v>
      </c>
      <c r="I2115" s="20">
        <f t="shared" si="497"/>
        <v>214</v>
      </c>
      <c r="J2115" s="21">
        <v>1329.39</v>
      </c>
      <c r="K2115" s="18">
        <v>44804</v>
      </c>
      <c r="L2115" s="21">
        <v>144.02000000000001</v>
      </c>
      <c r="M2115" s="21">
        <v>1185.3699999999999</v>
      </c>
      <c r="N2115" s="21">
        <v>44.31</v>
      </c>
      <c r="O2115" s="21">
        <f t="shared" si="498"/>
        <v>22.155000000000001</v>
      </c>
      <c r="P2115" s="21">
        <f t="shared" si="499"/>
        <v>66.465000000000003</v>
      </c>
      <c r="Q2115" s="21">
        <f t="shared" si="500"/>
        <v>1163.2149999999999</v>
      </c>
      <c r="S2115" s="21">
        <f t="shared" si="504"/>
        <v>1229.6799999999998</v>
      </c>
      <c r="T2115" s="19">
        <v>20</v>
      </c>
      <c r="U2115" s="19">
        <f t="shared" si="501"/>
        <v>0</v>
      </c>
      <c r="V2115" s="22">
        <f t="shared" si="502"/>
        <v>0</v>
      </c>
      <c r="W2115" s="5">
        <f t="shared" si="505"/>
        <v>222</v>
      </c>
      <c r="X2115" s="21">
        <f t="shared" si="509"/>
        <v>5.539099099099098</v>
      </c>
      <c r="Y2115" s="21">
        <f t="shared" si="506"/>
        <v>66.46918918918918</v>
      </c>
      <c r="Z2115" s="21">
        <f t="shared" si="507"/>
        <v>1163.2108108108107</v>
      </c>
      <c r="AA2115" s="21">
        <f t="shared" si="508"/>
        <v>-4.1891891892191779E-3</v>
      </c>
      <c r="AC2115" s="5">
        <v>66.46918918918918</v>
      </c>
      <c r="AD2115" s="5">
        <v>0</v>
      </c>
      <c r="AE2115" s="5">
        <f t="shared" si="503"/>
        <v>66.46918918918918</v>
      </c>
    </row>
    <row r="2116" spans="1:31" ht="12.75" customHeight="1" x14ac:dyDescent="0.35">
      <c r="A2116" s="17" t="s">
        <v>4494</v>
      </c>
      <c r="B2116" s="17" t="s">
        <v>2151</v>
      </c>
      <c r="C2116" s="17" t="s">
        <v>4495</v>
      </c>
      <c r="D2116" s="18">
        <v>44013</v>
      </c>
      <c r="E2116" s="17" t="s">
        <v>118</v>
      </c>
      <c r="F2116" s="19">
        <v>20</v>
      </c>
      <c r="G2116" s="17">
        <v>17</v>
      </c>
      <c r="H2116" s="17">
        <v>10</v>
      </c>
      <c r="I2116" s="20">
        <f t="shared" si="497"/>
        <v>214</v>
      </c>
      <c r="J2116" s="21">
        <v>-1329.39</v>
      </c>
      <c r="K2116" s="18">
        <v>44804</v>
      </c>
      <c r="L2116" s="21">
        <v>-144.02000000000001</v>
      </c>
      <c r="M2116" s="21">
        <v>-1185.3699999999999</v>
      </c>
      <c r="N2116" s="21">
        <v>-44.31</v>
      </c>
      <c r="O2116" s="21">
        <f t="shared" si="498"/>
        <v>-22.155000000000001</v>
      </c>
      <c r="P2116" s="21">
        <f t="shared" si="499"/>
        <v>-66.465000000000003</v>
      </c>
      <c r="Q2116" s="21">
        <f t="shared" si="500"/>
        <v>-1163.2149999999999</v>
      </c>
      <c r="S2116" s="21">
        <f t="shared" si="504"/>
        <v>-1229.6799999999998</v>
      </c>
      <c r="T2116" s="19">
        <v>20</v>
      </c>
      <c r="U2116" s="19">
        <f t="shared" si="501"/>
        <v>0</v>
      </c>
      <c r="V2116" s="22">
        <f t="shared" si="502"/>
        <v>0</v>
      </c>
      <c r="W2116" s="5">
        <f t="shared" si="505"/>
        <v>222</v>
      </c>
      <c r="X2116" s="21">
        <f t="shared" si="509"/>
        <v>-5.539099099099098</v>
      </c>
      <c r="Y2116" s="21">
        <f t="shared" si="506"/>
        <v>-66.46918918918918</v>
      </c>
      <c r="Z2116" s="21">
        <f t="shared" si="507"/>
        <v>-1163.2108108108107</v>
      </c>
      <c r="AA2116" s="21">
        <f t="shared" si="508"/>
        <v>4.1891891892191779E-3</v>
      </c>
      <c r="AC2116" s="5">
        <v>-66.46918918918918</v>
      </c>
      <c r="AD2116" s="5">
        <v>0</v>
      </c>
      <c r="AE2116" s="5">
        <f t="shared" si="503"/>
        <v>-66.46918918918918</v>
      </c>
    </row>
    <row r="2117" spans="1:31" ht="12.75" customHeight="1" x14ac:dyDescent="0.35">
      <c r="A2117" s="17" t="s">
        <v>4496</v>
      </c>
      <c r="B2117" s="17" t="s">
        <v>2151</v>
      </c>
      <c r="C2117" s="17" t="s">
        <v>3157</v>
      </c>
      <c r="D2117" s="18">
        <v>44044</v>
      </c>
      <c r="E2117" s="17" t="s">
        <v>118</v>
      </c>
      <c r="F2117" s="19">
        <v>20</v>
      </c>
      <c r="G2117" s="17">
        <v>17</v>
      </c>
      <c r="H2117" s="17">
        <v>11</v>
      </c>
      <c r="I2117" s="20">
        <f t="shared" si="497"/>
        <v>215</v>
      </c>
      <c r="J2117" s="21">
        <v>1588.5</v>
      </c>
      <c r="K2117" s="18">
        <v>44804</v>
      </c>
      <c r="L2117" s="21">
        <v>165.47</v>
      </c>
      <c r="M2117" s="21">
        <v>1423.03</v>
      </c>
      <c r="N2117" s="21">
        <v>52.95</v>
      </c>
      <c r="O2117" s="21">
        <f t="shared" si="498"/>
        <v>26.475000000000001</v>
      </c>
      <c r="P2117" s="21">
        <f t="shared" si="499"/>
        <v>79.425000000000011</v>
      </c>
      <c r="Q2117" s="21">
        <f t="shared" si="500"/>
        <v>1396.5550000000001</v>
      </c>
      <c r="S2117" s="21">
        <f t="shared" si="504"/>
        <v>1475.98</v>
      </c>
      <c r="T2117" s="19">
        <v>20</v>
      </c>
      <c r="U2117" s="19">
        <f t="shared" si="501"/>
        <v>0</v>
      </c>
      <c r="V2117" s="22">
        <f t="shared" si="502"/>
        <v>0</v>
      </c>
      <c r="W2117" s="5">
        <f t="shared" si="505"/>
        <v>223</v>
      </c>
      <c r="X2117" s="21">
        <f t="shared" si="509"/>
        <v>6.618744394618834</v>
      </c>
      <c r="Y2117" s="21">
        <f t="shared" si="506"/>
        <v>79.424932735426012</v>
      </c>
      <c r="Z2117" s="21">
        <f t="shared" si="507"/>
        <v>1396.5550672645741</v>
      </c>
      <c r="AA2117" s="21">
        <f t="shared" si="508"/>
        <v>6.7264573999636923E-5</v>
      </c>
      <c r="AC2117" s="5">
        <v>79.424932735426012</v>
      </c>
      <c r="AD2117" s="5">
        <v>0</v>
      </c>
      <c r="AE2117" s="5">
        <f t="shared" si="503"/>
        <v>79.424932735426012</v>
      </c>
    </row>
    <row r="2118" spans="1:31" ht="12.75" customHeight="1" x14ac:dyDescent="0.35">
      <c r="A2118" s="17" t="s">
        <v>4497</v>
      </c>
      <c r="B2118" s="17" t="s">
        <v>2151</v>
      </c>
      <c r="C2118" s="17" t="s">
        <v>3157</v>
      </c>
      <c r="D2118" s="18">
        <v>44075</v>
      </c>
      <c r="E2118" s="17" t="s">
        <v>118</v>
      </c>
      <c r="F2118" s="19">
        <v>20</v>
      </c>
      <c r="G2118" s="17">
        <v>18</v>
      </c>
      <c r="H2118" s="17">
        <v>0</v>
      </c>
      <c r="I2118" s="20">
        <f t="shared" si="497"/>
        <v>216</v>
      </c>
      <c r="J2118" s="21">
        <v>174.09</v>
      </c>
      <c r="K2118" s="18">
        <v>44804</v>
      </c>
      <c r="L2118" s="21">
        <v>17.41</v>
      </c>
      <c r="M2118" s="21">
        <v>156.68</v>
      </c>
      <c r="N2118" s="21">
        <v>5.8</v>
      </c>
      <c r="O2118" s="21">
        <f t="shared" si="498"/>
        <v>2.9</v>
      </c>
      <c r="P2118" s="21">
        <f t="shared" si="499"/>
        <v>8.6999999999999993</v>
      </c>
      <c r="Q2118" s="21">
        <f t="shared" si="500"/>
        <v>153.78</v>
      </c>
      <c r="S2118" s="21">
        <f t="shared" si="504"/>
        <v>162.48000000000002</v>
      </c>
      <c r="T2118" s="19">
        <v>20</v>
      </c>
      <c r="U2118" s="19">
        <f t="shared" si="501"/>
        <v>0</v>
      </c>
      <c r="V2118" s="22">
        <f t="shared" si="502"/>
        <v>0</v>
      </c>
      <c r="W2118" s="5">
        <f t="shared" si="505"/>
        <v>224</v>
      </c>
      <c r="X2118" s="21">
        <f t="shared" si="509"/>
        <v>0.72535714285714292</v>
      </c>
      <c r="Y2118" s="21">
        <f t="shared" si="506"/>
        <v>8.7042857142857155</v>
      </c>
      <c r="Z2118" s="21">
        <f t="shared" si="507"/>
        <v>153.77571428571432</v>
      </c>
      <c r="AA2118" s="21">
        <f t="shared" si="508"/>
        <v>-4.2857142856860264E-3</v>
      </c>
      <c r="AC2118" s="5">
        <v>8.7042857142857155</v>
      </c>
      <c r="AD2118" s="5">
        <v>0</v>
      </c>
      <c r="AE2118" s="5">
        <f t="shared" si="503"/>
        <v>8.7042857142857155</v>
      </c>
    </row>
    <row r="2119" spans="1:31" ht="12.75" customHeight="1" x14ac:dyDescent="0.35">
      <c r="A2119" s="17" t="s">
        <v>4498</v>
      </c>
      <c r="B2119" s="17" t="s">
        <v>2151</v>
      </c>
      <c r="C2119" s="17" t="s">
        <v>3157</v>
      </c>
      <c r="D2119" s="18">
        <v>44105</v>
      </c>
      <c r="E2119" s="17" t="s">
        <v>118</v>
      </c>
      <c r="F2119" s="19">
        <v>20</v>
      </c>
      <c r="G2119" s="17">
        <v>18</v>
      </c>
      <c r="H2119" s="17">
        <v>1</v>
      </c>
      <c r="I2119" s="20">
        <f t="shared" ref="I2119:I2184" si="510">(G2119*12)+H2119</f>
        <v>217</v>
      </c>
      <c r="J2119" s="21">
        <v>553.38</v>
      </c>
      <c r="K2119" s="18">
        <v>44804</v>
      </c>
      <c r="L2119" s="21">
        <v>53.03</v>
      </c>
      <c r="M2119" s="21">
        <v>500.35</v>
      </c>
      <c r="N2119" s="21">
        <v>18.440000000000001</v>
      </c>
      <c r="O2119" s="21">
        <f t="shared" ref="O2119:O2155" si="511">+N2119/8*4</f>
        <v>9.2200000000000006</v>
      </c>
      <c r="P2119" s="21">
        <f t="shared" ref="P2119:P2169" si="512">+N2119+O2119</f>
        <v>27.660000000000004</v>
      </c>
      <c r="Q2119" s="21">
        <f t="shared" ref="Q2119:Q2169" si="513">+M2119-O2119</f>
        <v>491.13</v>
      </c>
      <c r="S2119" s="21">
        <f t="shared" si="504"/>
        <v>518.79000000000008</v>
      </c>
      <c r="T2119" s="19">
        <v>20</v>
      </c>
      <c r="U2119" s="19">
        <f t="shared" ref="U2119:U2182" si="514">+T2119-F2119</f>
        <v>0</v>
      </c>
      <c r="V2119" s="22">
        <f t="shared" ref="V2119:V2184" si="515">+U2119*12</f>
        <v>0</v>
      </c>
      <c r="W2119" s="5">
        <f t="shared" si="505"/>
        <v>225</v>
      </c>
      <c r="X2119" s="21">
        <f t="shared" si="509"/>
        <v>2.3057333333333339</v>
      </c>
      <c r="Y2119" s="21">
        <f t="shared" si="506"/>
        <v>27.668800000000005</v>
      </c>
      <c r="Z2119" s="21">
        <f t="shared" si="507"/>
        <v>491.12120000000004</v>
      </c>
      <c r="AA2119" s="21">
        <f t="shared" si="508"/>
        <v>-8.7999999999510692E-3</v>
      </c>
      <c r="AC2119" s="5">
        <v>27.668800000000005</v>
      </c>
      <c r="AD2119" s="5">
        <v>0</v>
      </c>
      <c r="AE2119" s="5">
        <f t="shared" ref="AE2119:AE2182" si="516">+AC2119+AD2119</f>
        <v>27.668800000000005</v>
      </c>
    </row>
    <row r="2120" spans="1:31" ht="12.75" customHeight="1" x14ac:dyDescent="0.35">
      <c r="A2120" s="17" t="s">
        <v>4499</v>
      </c>
      <c r="B2120" s="17" t="s">
        <v>2151</v>
      </c>
      <c r="C2120" s="17" t="s">
        <v>4500</v>
      </c>
      <c r="D2120" s="18">
        <v>44105</v>
      </c>
      <c r="E2120" s="17" t="s">
        <v>118</v>
      </c>
      <c r="F2120" s="19">
        <v>20</v>
      </c>
      <c r="G2120" s="17">
        <v>18</v>
      </c>
      <c r="H2120" s="17">
        <v>1</v>
      </c>
      <c r="I2120" s="20">
        <f t="shared" si="510"/>
        <v>217</v>
      </c>
      <c r="J2120" s="21">
        <v>384.96</v>
      </c>
      <c r="K2120" s="18">
        <v>44804</v>
      </c>
      <c r="L2120" s="21">
        <v>36.89</v>
      </c>
      <c r="M2120" s="21">
        <v>348.07</v>
      </c>
      <c r="N2120" s="21">
        <v>12.83</v>
      </c>
      <c r="O2120" s="21">
        <f t="shared" si="511"/>
        <v>6.415</v>
      </c>
      <c r="P2120" s="21">
        <f t="shared" si="512"/>
        <v>19.245000000000001</v>
      </c>
      <c r="Q2120" s="21">
        <f t="shared" si="513"/>
        <v>341.65499999999997</v>
      </c>
      <c r="S2120" s="21">
        <f t="shared" ref="S2120:S2169" si="517">+M2120+N2120</f>
        <v>360.9</v>
      </c>
      <c r="T2120" s="19">
        <v>20</v>
      </c>
      <c r="U2120" s="19">
        <f t="shared" si="514"/>
        <v>0</v>
      </c>
      <c r="V2120" s="22">
        <f t="shared" si="515"/>
        <v>0</v>
      </c>
      <c r="W2120" s="5">
        <f t="shared" si="505"/>
        <v>225</v>
      </c>
      <c r="X2120" s="21">
        <f t="shared" si="509"/>
        <v>1.6039999999999999</v>
      </c>
      <c r="Y2120" s="21">
        <f t="shared" si="506"/>
        <v>19.247999999999998</v>
      </c>
      <c r="Z2120" s="21">
        <f t="shared" si="507"/>
        <v>341.65199999999999</v>
      </c>
      <c r="AA2120" s="21">
        <f t="shared" si="508"/>
        <v>-2.9999999999859028E-3</v>
      </c>
      <c r="AC2120" s="5">
        <v>19.247999999999998</v>
      </c>
      <c r="AD2120" s="5">
        <v>0</v>
      </c>
      <c r="AE2120" s="5">
        <f t="shared" si="516"/>
        <v>19.247999999999998</v>
      </c>
    </row>
    <row r="2121" spans="1:31" ht="12.75" customHeight="1" x14ac:dyDescent="0.35">
      <c r="A2121" s="17" t="s">
        <v>4501</v>
      </c>
      <c r="B2121" s="17" t="s">
        <v>2151</v>
      </c>
      <c r="C2121" s="17" t="s">
        <v>3157</v>
      </c>
      <c r="D2121" s="18">
        <v>44136</v>
      </c>
      <c r="E2121" s="17" t="s">
        <v>118</v>
      </c>
      <c r="F2121" s="19">
        <v>20</v>
      </c>
      <c r="G2121" s="17">
        <v>18</v>
      </c>
      <c r="H2121" s="17">
        <v>2</v>
      </c>
      <c r="I2121" s="20">
        <f t="shared" si="510"/>
        <v>218</v>
      </c>
      <c r="J2121" s="21">
        <v>168.99</v>
      </c>
      <c r="K2121" s="18">
        <v>44804</v>
      </c>
      <c r="L2121" s="21">
        <v>15.49</v>
      </c>
      <c r="M2121" s="21">
        <v>153.5</v>
      </c>
      <c r="N2121" s="21">
        <v>5.63</v>
      </c>
      <c r="O2121" s="21">
        <f t="shared" si="511"/>
        <v>2.8149999999999999</v>
      </c>
      <c r="P2121" s="21">
        <f t="shared" si="512"/>
        <v>8.4450000000000003</v>
      </c>
      <c r="Q2121" s="21">
        <f t="shared" si="513"/>
        <v>150.685</v>
      </c>
      <c r="S2121" s="21">
        <f t="shared" si="517"/>
        <v>159.13</v>
      </c>
      <c r="T2121" s="19">
        <v>20</v>
      </c>
      <c r="U2121" s="19">
        <f t="shared" si="514"/>
        <v>0</v>
      </c>
      <c r="V2121" s="22">
        <f t="shared" si="515"/>
        <v>0</v>
      </c>
      <c r="W2121" s="5">
        <f t="shared" si="505"/>
        <v>226</v>
      </c>
      <c r="X2121" s="21">
        <f t="shared" si="509"/>
        <v>0.70411504424778759</v>
      </c>
      <c r="Y2121" s="21">
        <f t="shared" si="506"/>
        <v>8.4493805309734515</v>
      </c>
      <c r="Z2121" s="21">
        <f t="shared" si="507"/>
        <v>150.68061946902654</v>
      </c>
      <c r="AA2121" s="21">
        <f t="shared" si="508"/>
        <v>-4.3805309734636921E-3</v>
      </c>
      <c r="AC2121" s="5">
        <v>8.4493805309734515</v>
      </c>
      <c r="AD2121" s="5">
        <v>0</v>
      </c>
      <c r="AE2121" s="5">
        <f t="shared" si="516"/>
        <v>8.4493805309734515</v>
      </c>
    </row>
    <row r="2122" spans="1:31" ht="12.75" customHeight="1" x14ac:dyDescent="0.35">
      <c r="A2122" s="17" t="s">
        <v>4502</v>
      </c>
      <c r="B2122" s="17" t="s">
        <v>2151</v>
      </c>
      <c r="C2122" s="17" t="s">
        <v>3157</v>
      </c>
      <c r="D2122" s="18">
        <v>44166</v>
      </c>
      <c r="E2122" s="17" t="s">
        <v>118</v>
      </c>
      <c r="F2122" s="19">
        <v>20</v>
      </c>
      <c r="G2122" s="17">
        <v>18</v>
      </c>
      <c r="H2122" s="17">
        <v>3</v>
      </c>
      <c r="I2122" s="20">
        <f t="shared" si="510"/>
        <v>219</v>
      </c>
      <c r="J2122" s="21">
        <v>218.37</v>
      </c>
      <c r="K2122" s="18">
        <v>44804</v>
      </c>
      <c r="L2122" s="21">
        <v>19.11</v>
      </c>
      <c r="M2122" s="21">
        <v>199.26</v>
      </c>
      <c r="N2122" s="21">
        <v>7.28</v>
      </c>
      <c r="O2122" s="21">
        <f t="shared" si="511"/>
        <v>3.64</v>
      </c>
      <c r="P2122" s="21">
        <f t="shared" si="512"/>
        <v>10.92</v>
      </c>
      <c r="Q2122" s="21">
        <f t="shared" si="513"/>
        <v>195.62</v>
      </c>
      <c r="S2122" s="21">
        <f t="shared" si="517"/>
        <v>206.54</v>
      </c>
      <c r="T2122" s="19">
        <v>20</v>
      </c>
      <c r="U2122" s="19">
        <f t="shared" si="514"/>
        <v>0</v>
      </c>
      <c r="V2122" s="22">
        <f t="shared" si="515"/>
        <v>0</v>
      </c>
      <c r="W2122" s="5">
        <f t="shared" si="505"/>
        <v>227</v>
      </c>
      <c r="X2122" s="21">
        <f t="shared" si="509"/>
        <v>0.90986784140969157</v>
      </c>
      <c r="Y2122" s="21">
        <f t="shared" si="506"/>
        <v>10.918414096916299</v>
      </c>
      <c r="Z2122" s="21">
        <f t="shared" si="507"/>
        <v>195.62158590308368</v>
      </c>
      <c r="AA2122" s="21">
        <f t="shared" si="508"/>
        <v>1.5859030836793409E-3</v>
      </c>
      <c r="AC2122" s="5">
        <v>10.918414096916299</v>
      </c>
      <c r="AD2122" s="5">
        <v>0</v>
      </c>
      <c r="AE2122" s="5">
        <f t="shared" si="516"/>
        <v>10.918414096916299</v>
      </c>
    </row>
    <row r="2123" spans="1:31" ht="12.75" customHeight="1" x14ac:dyDescent="0.35">
      <c r="A2123" s="17" t="s">
        <v>4503</v>
      </c>
      <c r="B2123" s="17" t="s">
        <v>2151</v>
      </c>
      <c r="C2123" s="17" t="s">
        <v>4504</v>
      </c>
      <c r="D2123" s="18">
        <v>44196</v>
      </c>
      <c r="E2123" s="17" t="s">
        <v>118</v>
      </c>
      <c r="F2123" s="19">
        <v>20</v>
      </c>
      <c r="G2123" s="17">
        <v>18</v>
      </c>
      <c r="H2123" s="17">
        <v>4</v>
      </c>
      <c r="I2123" s="20">
        <f t="shared" si="510"/>
        <v>220</v>
      </c>
      <c r="J2123" s="21">
        <v>-797.54</v>
      </c>
      <c r="K2123" s="18">
        <v>44804</v>
      </c>
      <c r="L2123" s="21">
        <v>-797.54</v>
      </c>
      <c r="M2123" s="21">
        <v>0</v>
      </c>
      <c r="N2123" s="21">
        <v>0</v>
      </c>
      <c r="O2123" s="21">
        <f t="shared" si="511"/>
        <v>0</v>
      </c>
      <c r="P2123" s="21">
        <f t="shared" si="512"/>
        <v>0</v>
      </c>
      <c r="Q2123" s="21">
        <f t="shared" si="513"/>
        <v>0</v>
      </c>
      <c r="S2123" s="21">
        <f t="shared" si="517"/>
        <v>0</v>
      </c>
      <c r="T2123" s="19">
        <v>20</v>
      </c>
      <c r="U2123" s="19">
        <f t="shared" si="514"/>
        <v>0</v>
      </c>
      <c r="V2123" s="22">
        <f t="shared" si="515"/>
        <v>0</v>
      </c>
      <c r="W2123" s="5">
        <f t="shared" ref="W2123:W2149" si="518">+I2123+8+V2123</f>
        <v>228</v>
      </c>
      <c r="X2123" s="21">
        <f t="shared" si="509"/>
        <v>0</v>
      </c>
      <c r="Y2123" s="21">
        <f t="shared" si="506"/>
        <v>0</v>
      </c>
      <c r="Z2123" s="21">
        <f t="shared" si="507"/>
        <v>0</v>
      </c>
      <c r="AA2123" s="21">
        <f t="shared" si="508"/>
        <v>0</v>
      </c>
      <c r="AC2123" s="5">
        <v>0</v>
      </c>
      <c r="AD2123" s="5">
        <v>0</v>
      </c>
      <c r="AE2123" s="5">
        <f t="shared" si="516"/>
        <v>0</v>
      </c>
    </row>
    <row r="2124" spans="1:31" ht="12.75" customHeight="1" x14ac:dyDescent="0.35">
      <c r="A2124" s="17" t="s">
        <v>4505</v>
      </c>
      <c r="B2124" s="17" t="s">
        <v>2151</v>
      </c>
      <c r="C2124" s="17" t="s">
        <v>3335</v>
      </c>
      <c r="D2124" s="18">
        <v>44197</v>
      </c>
      <c r="E2124" s="17" t="s">
        <v>118</v>
      </c>
      <c r="F2124" s="19">
        <v>20</v>
      </c>
      <c r="G2124" s="17">
        <v>18</v>
      </c>
      <c r="H2124" s="17">
        <v>4</v>
      </c>
      <c r="I2124" s="20">
        <f t="shared" si="510"/>
        <v>220</v>
      </c>
      <c r="J2124" s="21">
        <v>179.64</v>
      </c>
      <c r="K2124" s="18">
        <v>44804</v>
      </c>
      <c r="L2124" s="21">
        <v>14.96</v>
      </c>
      <c r="M2124" s="21">
        <v>164.68</v>
      </c>
      <c r="N2124" s="21">
        <v>5.98</v>
      </c>
      <c r="O2124" s="21">
        <f t="shared" si="511"/>
        <v>2.99</v>
      </c>
      <c r="P2124" s="21">
        <f t="shared" si="512"/>
        <v>8.9700000000000006</v>
      </c>
      <c r="Q2124" s="21">
        <f t="shared" si="513"/>
        <v>161.69</v>
      </c>
      <c r="S2124" s="21">
        <f t="shared" si="517"/>
        <v>170.66</v>
      </c>
      <c r="T2124" s="19">
        <v>20</v>
      </c>
      <c r="U2124" s="19">
        <f t="shared" si="514"/>
        <v>0</v>
      </c>
      <c r="V2124" s="22">
        <f t="shared" si="515"/>
        <v>0</v>
      </c>
      <c r="W2124" s="5">
        <f t="shared" si="518"/>
        <v>228</v>
      </c>
      <c r="X2124" s="21">
        <f t="shared" si="509"/>
        <v>0.74850877192982457</v>
      </c>
      <c r="Y2124" s="21">
        <f t="shared" si="506"/>
        <v>8.9821052631578944</v>
      </c>
      <c r="Z2124" s="21">
        <f t="shared" si="507"/>
        <v>161.67789473684209</v>
      </c>
      <c r="AA2124" s="21">
        <f t="shared" si="508"/>
        <v>-1.2105263157906165E-2</v>
      </c>
      <c r="AC2124" s="5">
        <v>8.9821052631578944</v>
      </c>
      <c r="AD2124" s="5">
        <v>0</v>
      </c>
      <c r="AE2124" s="5">
        <f t="shared" si="516"/>
        <v>8.9821052631578944</v>
      </c>
    </row>
    <row r="2125" spans="1:31" ht="12.75" customHeight="1" x14ac:dyDescent="0.35">
      <c r="A2125" s="17" t="s">
        <v>4506</v>
      </c>
      <c r="B2125" s="17" t="s">
        <v>2151</v>
      </c>
      <c r="C2125" s="17" t="s">
        <v>4507</v>
      </c>
      <c r="D2125" s="18">
        <v>44197</v>
      </c>
      <c r="E2125" s="17" t="s">
        <v>118</v>
      </c>
      <c r="F2125" s="19">
        <v>20</v>
      </c>
      <c r="G2125" s="17">
        <v>18</v>
      </c>
      <c r="H2125" s="17">
        <v>4</v>
      </c>
      <c r="I2125" s="20">
        <f t="shared" si="510"/>
        <v>220</v>
      </c>
      <c r="J2125" s="21">
        <v>803.52</v>
      </c>
      <c r="K2125" s="18">
        <v>44804</v>
      </c>
      <c r="L2125" s="21">
        <v>66.959999999999994</v>
      </c>
      <c r="M2125" s="21">
        <v>736.56</v>
      </c>
      <c r="N2125" s="21">
        <v>26.78</v>
      </c>
      <c r="O2125" s="21">
        <f t="shared" si="511"/>
        <v>13.39</v>
      </c>
      <c r="P2125" s="21">
        <f t="shared" si="512"/>
        <v>40.17</v>
      </c>
      <c r="Q2125" s="21">
        <f t="shared" si="513"/>
        <v>723.17</v>
      </c>
      <c r="S2125" s="21">
        <f t="shared" si="517"/>
        <v>763.33999999999992</v>
      </c>
      <c r="T2125" s="19">
        <v>20</v>
      </c>
      <c r="U2125" s="19">
        <f t="shared" si="514"/>
        <v>0</v>
      </c>
      <c r="V2125" s="22">
        <f t="shared" si="515"/>
        <v>0</v>
      </c>
      <c r="W2125" s="5">
        <f t="shared" si="518"/>
        <v>228</v>
      </c>
      <c r="X2125" s="21">
        <f t="shared" si="509"/>
        <v>3.3479824561403504</v>
      </c>
      <c r="Y2125" s="21">
        <f t="shared" si="506"/>
        <v>40.175789473684205</v>
      </c>
      <c r="Z2125" s="21">
        <f t="shared" si="507"/>
        <v>723.16421052631574</v>
      </c>
      <c r="AA2125" s="21">
        <f t="shared" si="508"/>
        <v>-5.7894736842172279E-3</v>
      </c>
      <c r="AC2125" s="5">
        <v>40.175789473684205</v>
      </c>
      <c r="AD2125" s="5">
        <v>0</v>
      </c>
      <c r="AE2125" s="5">
        <f t="shared" si="516"/>
        <v>40.175789473684205</v>
      </c>
    </row>
    <row r="2126" spans="1:31" ht="12.75" customHeight="1" x14ac:dyDescent="0.35">
      <c r="A2126" s="17" t="s">
        <v>4508</v>
      </c>
      <c r="B2126" s="17" t="s">
        <v>2151</v>
      </c>
      <c r="C2126" s="17" t="s">
        <v>4509</v>
      </c>
      <c r="D2126" s="18">
        <v>44197</v>
      </c>
      <c r="E2126" s="17" t="s">
        <v>118</v>
      </c>
      <c r="F2126" s="19">
        <v>20</v>
      </c>
      <c r="G2126" s="17">
        <v>18</v>
      </c>
      <c r="H2126" s="17">
        <v>4</v>
      </c>
      <c r="I2126" s="20">
        <f t="shared" si="510"/>
        <v>220</v>
      </c>
      <c r="J2126" s="21">
        <v>800.87</v>
      </c>
      <c r="K2126" s="18">
        <v>44804</v>
      </c>
      <c r="L2126" s="21">
        <v>66.73</v>
      </c>
      <c r="M2126" s="21">
        <v>734.14</v>
      </c>
      <c r="N2126" s="21">
        <v>26.69</v>
      </c>
      <c r="O2126" s="21">
        <f t="shared" si="511"/>
        <v>13.345000000000001</v>
      </c>
      <c r="P2126" s="21">
        <f t="shared" si="512"/>
        <v>40.035000000000004</v>
      </c>
      <c r="Q2126" s="21">
        <f t="shared" si="513"/>
        <v>720.79499999999996</v>
      </c>
      <c r="S2126" s="21">
        <f t="shared" si="517"/>
        <v>760.83</v>
      </c>
      <c r="T2126" s="19">
        <v>20</v>
      </c>
      <c r="U2126" s="19">
        <f t="shared" si="514"/>
        <v>0</v>
      </c>
      <c r="V2126" s="22">
        <f t="shared" si="515"/>
        <v>0</v>
      </c>
      <c r="W2126" s="5">
        <f t="shared" si="518"/>
        <v>228</v>
      </c>
      <c r="X2126" s="21">
        <f t="shared" si="509"/>
        <v>3.3369736842105264</v>
      </c>
      <c r="Y2126" s="21">
        <f t="shared" si="506"/>
        <v>40.043684210526315</v>
      </c>
      <c r="Z2126" s="21">
        <f t="shared" si="507"/>
        <v>720.78631578947375</v>
      </c>
      <c r="AA2126" s="21">
        <f t="shared" si="508"/>
        <v>-8.6842105262121549E-3</v>
      </c>
      <c r="AC2126" s="5">
        <v>40.043684210526315</v>
      </c>
      <c r="AD2126" s="5">
        <v>0</v>
      </c>
      <c r="AE2126" s="5">
        <f t="shared" si="516"/>
        <v>40.043684210526315</v>
      </c>
    </row>
    <row r="2127" spans="1:31" ht="12.75" customHeight="1" x14ac:dyDescent="0.35">
      <c r="A2127" s="17" t="s">
        <v>4510</v>
      </c>
      <c r="B2127" s="17" t="s">
        <v>2151</v>
      </c>
      <c r="C2127" s="17" t="s">
        <v>4511</v>
      </c>
      <c r="D2127" s="18">
        <v>44197</v>
      </c>
      <c r="E2127" s="17" t="s">
        <v>118</v>
      </c>
      <c r="F2127" s="19">
        <v>20</v>
      </c>
      <c r="G2127" s="17">
        <v>18</v>
      </c>
      <c r="H2127" s="17">
        <v>4</v>
      </c>
      <c r="I2127" s="20">
        <f t="shared" si="510"/>
        <v>220</v>
      </c>
      <c r="J2127" s="21">
        <v>97.88</v>
      </c>
      <c r="K2127" s="18">
        <v>44804</v>
      </c>
      <c r="L2127" s="21">
        <v>8.15</v>
      </c>
      <c r="M2127" s="21">
        <v>89.73</v>
      </c>
      <c r="N2127" s="21">
        <v>3.26</v>
      </c>
      <c r="O2127" s="21">
        <f t="shared" si="511"/>
        <v>1.63</v>
      </c>
      <c r="P2127" s="21">
        <f t="shared" si="512"/>
        <v>4.8899999999999997</v>
      </c>
      <c r="Q2127" s="21">
        <f t="shared" si="513"/>
        <v>88.100000000000009</v>
      </c>
      <c r="S2127" s="21">
        <f t="shared" si="517"/>
        <v>92.990000000000009</v>
      </c>
      <c r="T2127" s="19">
        <v>20</v>
      </c>
      <c r="U2127" s="19">
        <f t="shared" si="514"/>
        <v>0</v>
      </c>
      <c r="V2127" s="22">
        <f t="shared" si="515"/>
        <v>0</v>
      </c>
      <c r="W2127" s="5">
        <f t="shared" si="518"/>
        <v>228</v>
      </c>
      <c r="X2127" s="21">
        <f t="shared" si="509"/>
        <v>0.40785087719298252</v>
      </c>
      <c r="Y2127" s="21">
        <f t="shared" si="506"/>
        <v>4.8942105263157902</v>
      </c>
      <c r="Z2127" s="21">
        <f t="shared" si="507"/>
        <v>88.095789473684221</v>
      </c>
      <c r="AA2127" s="21">
        <f t="shared" si="508"/>
        <v>-4.2105263157878881E-3</v>
      </c>
      <c r="AC2127" s="5">
        <v>4.8942105263157902</v>
      </c>
      <c r="AD2127" s="5">
        <v>0</v>
      </c>
      <c r="AE2127" s="5">
        <f t="shared" si="516"/>
        <v>4.8942105263157902</v>
      </c>
    </row>
    <row r="2128" spans="1:31" ht="12.75" customHeight="1" x14ac:dyDescent="0.35">
      <c r="A2128" s="17" t="s">
        <v>4512</v>
      </c>
      <c r="B2128" s="17" t="s">
        <v>2151</v>
      </c>
      <c r="C2128" s="17" t="s">
        <v>4513</v>
      </c>
      <c r="D2128" s="18">
        <v>44197</v>
      </c>
      <c r="E2128" s="17" t="s">
        <v>118</v>
      </c>
      <c r="F2128" s="19">
        <v>20</v>
      </c>
      <c r="G2128" s="17">
        <v>18</v>
      </c>
      <c r="H2128" s="17">
        <v>4</v>
      </c>
      <c r="I2128" s="20">
        <f t="shared" si="510"/>
        <v>220</v>
      </c>
      <c r="J2128" s="21">
        <v>99908.14</v>
      </c>
      <c r="K2128" s="18">
        <v>44804</v>
      </c>
      <c r="L2128" s="21">
        <v>8325.68</v>
      </c>
      <c r="M2128" s="21">
        <v>91582.46</v>
      </c>
      <c r="N2128" s="21">
        <v>3330.27</v>
      </c>
      <c r="O2128" s="21">
        <f t="shared" si="511"/>
        <v>1665.135</v>
      </c>
      <c r="P2128" s="21">
        <f t="shared" si="512"/>
        <v>4995.4049999999997</v>
      </c>
      <c r="Q2128" s="21">
        <f t="shared" si="513"/>
        <v>89917.325000000012</v>
      </c>
      <c r="S2128" s="21">
        <f t="shared" si="517"/>
        <v>94912.73000000001</v>
      </c>
      <c r="T2128" s="19">
        <v>20</v>
      </c>
      <c r="U2128" s="19">
        <f t="shared" si="514"/>
        <v>0</v>
      </c>
      <c r="V2128" s="22">
        <f t="shared" si="515"/>
        <v>0</v>
      </c>
      <c r="W2128" s="5">
        <f t="shared" si="518"/>
        <v>228</v>
      </c>
      <c r="X2128" s="21">
        <f t="shared" si="509"/>
        <v>416.28390350877197</v>
      </c>
      <c r="Y2128" s="21">
        <f t="shared" si="506"/>
        <v>4995.4068421052634</v>
      </c>
      <c r="Z2128" s="21">
        <f t="shared" si="507"/>
        <v>89917.323157894745</v>
      </c>
      <c r="AA2128" s="21">
        <f t="shared" si="508"/>
        <v>-1.8421052664052695E-3</v>
      </c>
      <c r="AC2128" s="5">
        <v>4995.4068421052634</v>
      </c>
      <c r="AD2128" s="5">
        <v>0</v>
      </c>
      <c r="AE2128" s="5">
        <f t="shared" si="516"/>
        <v>4995.4068421052634</v>
      </c>
    </row>
    <row r="2129" spans="1:31" ht="12.75" customHeight="1" x14ac:dyDescent="0.35">
      <c r="A2129" s="17" t="s">
        <v>4514</v>
      </c>
      <c r="B2129" s="17" t="s">
        <v>2151</v>
      </c>
      <c r="C2129" s="17" t="s">
        <v>4515</v>
      </c>
      <c r="D2129" s="18">
        <v>44197</v>
      </c>
      <c r="E2129" s="17" t="s">
        <v>118</v>
      </c>
      <c r="F2129" s="19">
        <v>20</v>
      </c>
      <c r="G2129" s="17">
        <v>18</v>
      </c>
      <c r="H2129" s="17">
        <v>4</v>
      </c>
      <c r="I2129" s="20">
        <f t="shared" si="510"/>
        <v>220</v>
      </c>
      <c r="J2129" s="21">
        <v>9704.1</v>
      </c>
      <c r="K2129" s="18">
        <v>44804</v>
      </c>
      <c r="L2129" s="21">
        <v>808.68</v>
      </c>
      <c r="M2129" s="21">
        <v>8895.42</v>
      </c>
      <c r="N2129" s="21">
        <v>323.47000000000003</v>
      </c>
      <c r="O2129" s="21">
        <f t="shared" si="511"/>
        <v>161.73500000000001</v>
      </c>
      <c r="P2129" s="21">
        <f t="shared" si="512"/>
        <v>485.20500000000004</v>
      </c>
      <c r="Q2129" s="21">
        <f t="shared" si="513"/>
        <v>8733.6849999999995</v>
      </c>
      <c r="S2129" s="21">
        <f t="shared" si="517"/>
        <v>9218.89</v>
      </c>
      <c r="T2129" s="19">
        <v>20</v>
      </c>
      <c r="U2129" s="19">
        <f t="shared" si="514"/>
        <v>0</v>
      </c>
      <c r="V2129" s="22">
        <f t="shared" si="515"/>
        <v>0</v>
      </c>
      <c r="W2129" s="5">
        <f t="shared" si="518"/>
        <v>228</v>
      </c>
      <c r="X2129" s="21">
        <f t="shared" si="509"/>
        <v>40.433728070175434</v>
      </c>
      <c r="Y2129" s="21">
        <f t="shared" si="506"/>
        <v>485.20473684210521</v>
      </c>
      <c r="Z2129" s="21">
        <f t="shared" si="507"/>
        <v>8733.685263157895</v>
      </c>
      <c r="AA2129" s="21">
        <f t="shared" si="508"/>
        <v>2.6315789546060842E-4</v>
      </c>
      <c r="AC2129" s="5">
        <v>485.20473684210521</v>
      </c>
      <c r="AD2129" s="5">
        <v>0</v>
      </c>
      <c r="AE2129" s="5">
        <f t="shared" si="516"/>
        <v>485.20473684210521</v>
      </c>
    </row>
    <row r="2130" spans="1:31" ht="12.75" customHeight="1" x14ac:dyDescent="0.35">
      <c r="A2130" s="17" t="s">
        <v>4516</v>
      </c>
      <c r="B2130" s="17" t="s">
        <v>2151</v>
      </c>
      <c r="C2130" s="17" t="s">
        <v>3157</v>
      </c>
      <c r="D2130" s="18">
        <v>44228</v>
      </c>
      <c r="E2130" s="17" t="s">
        <v>118</v>
      </c>
      <c r="F2130" s="19">
        <v>20</v>
      </c>
      <c r="G2130" s="17">
        <v>18</v>
      </c>
      <c r="H2130" s="17">
        <v>5</v>
      </c>
      <c r="I2130" s="20">
        <f t="shared" si="510"/>
        <v>221</v>
      </c>
      <c r="J2130" s="21">
        <v>892.24</v>
      </c>
      <c r="K2130" s="18">
        <v>44804</v>
      </c>
      <c r="L2130" s="21">
        <v>70.64</v>
      </c>
      <c r="M2130" s="21">
        <v>821.6</v>
      </c>
      <c r="N2130" s="21">
        <v>29.74</v>
      </c>
      <c r="O2130" s="21">
        <f t="shared" si="511"/>
        <v>14.87</v>
      </c>
      <c r="P2130" s="21">
        <f t="shared" si="512"/>
        <v>44.61</v>
      </c>
      <c r="Q2130" s="21">
        <f t="shared" si="513"/>
        <v>806.73</v>
      </c>
      <c r="S2130" s="21">
        <f t="shared" si="517"/>
        <v>851.34</v>
      </c>
      <c r="T2130" s="19">
        <v>20</v>
      </c>
      <c r="U2130" s="19">
        <f t="shared" si="514"/>
        <v>0</v>
      </c>
      <c r="V2130" s="22">
        <f t="shared" si="515"/>
        <v>0</v>
      </c>
      <c r="W2130" s="5">
        <f t="shared" si="518"/>
        <v>229</v>
      </c>
      <c r="X2130" s="21">
        <f t="shared" si="509"/>
        <v>3.7176419213973801</v>
      </c>
      <c r="Y2130" s="21">
        <f t="shared" ref="Y2130:Y2155" si="519">+X2130*12</f>
        <v>44.611703056768562</v>
      </c>
      <c r="Z2130" s="21">
        <f t="shared" ref="Z2130:Z2176" si="520">+S2130-Y2130</f>
        <v>806.7282969432315</v>
      </c>
      <c r="AA2130" s="21">
        <f t="shared" ref="AA2130:AA2149" si="521">+Z2130-Q2130</f>
        <v>-1.7030567685196729E-3</v>
      </c>
      <c r="AC2130" s="5">
        <v>44.611703056768562</v>
      </c>
      <c r="AD2130" s="5">
        <v>0</v>
      </c>
      <c r="AE2130" s="5">
        <f t="shared" si="516"/>
        <v>44.611703056768562</v>
      </c>
    </row>
    <row r="2131" spans="1:31" ht="12.75" customHeight="1" x14ac:dyDescent="0.35">
      <c r="A2131" s="17" t="s">
        <v>4517</v>
      </c>
      <c r="B2131" s="17" t="s">
        <v>2151</v>
      </c>
      <c r="C2131" s="17" t="s">
        <v>3180</v>
      </c>
      <c r="D2131" s="18">
        <v>44228</v>
      </c>
      <c r="E2131" s="17" t="s">
        <v>118</v>
      </c>
      <c r="F2131" s="19">
        <v>20</v>
      </c>
      <c r="G2131" s="17">
        <v>18</v>
      </c>
      <c r="H2131" s="17">
        <v>5</v>
      </c>
      <c r="I2131" s="20">
        <f t="shared" si="510"/>
        <v>221</v>
      </c>
      <c r="J2131" s="21">
        <v>257.55</v>
      </c>
      <c r="K2131" s="18">
        <v>44804</v>
      </c>
      <c r="L2131" s="21">
        <v>20.39</v>
      </c>
      <c r="M2131" s="21">
        <v>237.16</v>
      </c>
      <c r="N2131" s="21">
        <v>8.58</v>
      </c>
      <c r="O2131" s="21">
        <f t="shared" si="511"/>
        <v>4.29</v>
      </c>
      <c r="P2131" s="21">
        <f t="shared" si="512"/>
        <v>12.870000000000001</v>
      </c>
      <c r="Q2131" s="21">
        <f t="shared" si="513"/>
        <v>232.87</v>
      </c>
      <c r="S2131" s="21">
        <f t="shared" si="517"/>
        <v>245.74</v>
      </c>
      <c r="T2131" s="19">
        <v>20</v>
      </c>
      <c r="U2131" s="19">
        <f t="shared" si="514"/>
        <v>0</v>
      </c>
      <c r="V2131" s="22">
        <f t="shared" si="515"/>
        <v>0</v>
      </c>
      <c r="W2131" s="5">
        <f t="shared" si="518"/>
        <v>229</v>
      </c>
      <c r="X2131" s="21">
        <f t="shared" ref="X2131:X2184" si="522">+S2131/W2131</f>
        <v>1.0731004366812227</v>
      </c>
      <c r="Y2131" s="21">
        <f t="shared" si="519"/>
        <v>12.877205240174671</v>
      </c>
      <c r="Z2131" s="21">
        <f t="shared" si="520"/>
        <v>232.86279475982533</v>
      </c>
      <c r="AA2131" s="21">
        <f t="shared" si="521"/>
        <v>-7.2052401746702799E-3</v>
      </c>
      <c r="AC2131" s="5">
        <v>12.877205240174671</v>
      </c>
      <c r="AD2131" s="5">
        <v>0</v>
      </c>
      <c r="AE2131" s="5">
        <f t="shared" si="516"/>
        <v>12.877205240174671</v>
      </c>
    </row>
    <row r="2132" spans="1:31" ht="12.75" customHeight="1" x14ac:dyDescent="0.35">
      <c r="A2132" s="17" t="s">
        <v>4518</v>
      </c>
      <c r="B2132" s="17" t="s">
        <v>2151</v>
      </c>
      <c r="C2132" s="17" t="s">
        <v>3157</v>
      </c>
      <c r="D2132" s="18">
        <v>44256</v>
      </c>
      <c r="E2132" s="17" t="s">
        <v>118</v>
      </c>
      <c r="F2132" s="19">
        <v>20</v>
      </c>
      <c r="G2132" s="17">
        <v>18</v>
      </c>
      <c r="H2132" s="17">
        <v>6</v>
      </c>
      <c r="I2132" s="20">
        <f t="shared" si="510"/>
        <v>222</v>
      </c>
      <c r="J2132" s="21">
        <v>227.89</v>
      </c>
      <c r="K2132" s="18">
        <v>44804</v>
      </c>
      <c r="L2132" s="21">
        <v>17.100000000000001</v>
      </c>
      <c r="M2132" s="21">
        <v>210.79</v>
      </c>
      <c r="N2132" s="21">
        <v>7.6</v>
      </c>
      <c r="O2132" s="21">
        <f t="shared" si="511"/>
        <v>3.8</v>
      </c>
      <c r="P2132" s="21">
        <f t="shared" si="512"/>
        <v>11.399999999999999</v>
      </c>
      <c r="Q2132" s="21">
        <f t="shared" si="513"/>
        <v>206.98999999999998</v>
      </c>
      <c r="S2132" s="21">
        <f t="shared" si="517"/>
        <v>218.39</v>
      </c>
      <c r="T2132" s="19">
        <v>20</v>
      </c>
      <c r="U2132" s="19">
        <f t="shared" si="514"/>
        <v>0</v>
      </c>
      <c r="V2132" s="22">
        <f t="shared" si="515"/>
        <v>0</v>
      </c>
      <c r="W2132" s="5">
        <f t="shared" si="518"/>
        <v>230</v>
      </c>
      <c r="X2132" s="21">
        <f t="shared" si="522"/>
        <v>0.94952173913043469</v>
      </c>
      <c r="Y2132" s="21">
        <f t="shared" si="519"/>
        <v>11.394260869565215</v>
      </c>
      <c r="Z2132" s="21">
        <f t="shared" si="520"/>
        <v>206.99573913043477</v>
      </c>
      <c r="AA2132" s="21">
        <f t="shared" si="521"/>
        <v>5.7391304347902405E-3</v>
      </c>
      <c r="AC2132" s="5">
        <v>11.394260869565215</v>
      </c>
      <c r="AD2132" s="5">
        <v>0</v>
      </c>
      <c r="AE2132" s="5">
        <f t="shared" si="516"/>
        <v>11.394260869565215</v>
      </c>
    </row>
    <row r="2133" spans="1:31" ht="12.75" customHeight="1" x14ac:dyDescent="0.35">
      <c r="A2133" s="17" t="s">
        <v>4519</v>
      </c>
      <c r="B2133" s="17" t="s">
        <v>2151</v>
      </c>
      <c r="C2133" s="17" t="s">
        <v>3345</v>
      </c>
      <c r="D2133" s="18">
        <v>44287</v>
      </c>
      <c r="E2133" s="17" t="s">
        <v>118</v>
      </c>
      <c r="F2133" s="19">
        <v>20</v>
      </c>
      <c r="G2133" s="17">
        <v>18</v>
      </c>
      <c r="H2133" s="17">
        <v>7</v>
      </c>
      <c r="I2133" s="20">
        <f t="shared" si="510"/>
        <v>223</v>
      </c>
      <c r="J2133" s="21">
        <v>8001.9</v>
      </c>
      <c r="K2133" s="18">
        <v>44804</v>
      </c>
      <c r="L2133" s="21">
        <v>566.79999999999995</v>
      </c>
      <c r="M2133" s="21">
        <v>7435.1</v>
      </c>
      <c r="N2133" s="21">
        <v>266.73</v>
      </c>
      <c r="O2133" s="21">
        <f t="shared" si="511"/>
        <v>133.36500000000001</v>
      </c>
      <c r="P2133" s="21">
        <f t="shared" si="512"/>
        <v>400.09500000000003</v>
      </c>
      <c r="Q2133" s="21">
        <f t="shared" si="513"/>
        <v>7301.7350000000006</v>
      </c>
      <c r="S2133" s="21">
        <f t="shared" si="517"/>
        <v>7701.83</v>
      </c>
      <c r="T2133" s="19">
        <v>20</v>
      </c>
      <c r="U2133" s="19">
        <f t="shared" si="514"/>
        <v>0</v>
      </c>
      <c r="V2133" s="22">
        <f t="shared" si="515"/>
        <v>0</v>
      </c>
      <c r="W2133" s="5">
        <f t="shared" si="518"/>
        <v>231</v>
      </c>
      <c r="X2133" s="21">
        <f t="shared" si="522"/>
        <v>33.34125541125541</v>
      </c>
      <c r="Y2133" s="21">
        <f t="shared" si="519"/>
        <v>400.0950649350649</v>
      </c>
      <c r="Z2133" s="21">
        <f t="shared" si="520"/>
        <v>7301.7349350649347</v>
      </c>
      <c r="AA2133" s="21">
        <f t="shared" si="521"/>
        <v>-6.4935065893223509E-5</v>
      </c>
      <c r="AC2133" s="5">
        <v>400.0950649350649</v>
      </c>
      <c r="AD2133" s="5">
        <v>0</v>
      </c>
      <c r="AE2133" s="5">
        <f t="shared" si="516"/>
        <v>400.0950649350649</v>
      </c>
    </row>
    <row r="2134" spans="1:31" ht="12.75" customHeight="1" x14ac:dyDescent="0.35">
      <c r="A2134" s="17" t="s">
        <v>4520</v>
      </c>
      <c r="B2134" s="17" t="s">
        <v>2151</v>
      </c>
      <c r="C2134" s="17" t="s">
        <v>3335</v>
      </c>
      <c r="D2134" s="18">
        <v>44287</v>
      </c>
      <c r="E2134" s="17" t="s">
        <v>118</v>
      </c>
      <c r="F2134" s="19">
        <v>20</v>
      </c>
      <c r="G2134" s="17">
        <v>18</v>
      </c>
      <c r="H2134" s="17">
        <v>7</v>
      </c>
      <c r="I2134" s="20">
        <f t="shared" si="510"/>
        <v>223</v>
      </c>
      <c r="J2134" s="21">
        <v>582.70000000000005</v>
      </c>
      <c r="K2134" s="18">
        <v>44804</v>
      </c>
      <c r="L2134" s="21">
        <v>41.27</v>
      </c>
      <c r="M2134" s="21">
        <v>541.42999999999995</v>
      </c>
      <c r="N2134" s="21">
        <v>19.420000000000002</v>
      </c>
      <c r="O2134" s="21">
        <f t="shared" si="511"/>
        <v>9.7100000000000009</v>
      </c>
      <c r="P2134" s="21">
        <f t="shared" si="512"/>
        <v>29.130000000000003</v>
      </c>
      <c r="Q2134" s="21">
        <f t="shared" si="513"/>
        <v>531.71999999999991</v>
      </c>
      <c r="S2134" s="21">
        <f t="shared" si="517"/>
        <v>560.84999999999991</v>
      </c>
      <c r="T2134" s="19">
        <v>20</v>
      </c>
      <c r="U2134" s="19">
        <f t="shared" si="514"/>
        <v>0</v>
      </c>
      <c r="V2134" s="22">
        <f t="shared" si="515"/>
        <v>0</v>
      </c>
      <c r="W2134" s="5">
        <f t="shared" si="518"/>
        <v>231</v>
      </c>
      <c r="X2134" s="21">
        <f t="shared" si="522"/>
        <v>2.4279220779220774</v>
      </c>
      <c r="Y2134" s="21">
        <f t="shared" si="519"/>
        <v>29.135064935064928</v>
      </c>
      <c r="Z2134" s="21">
        <f t="shared" si="520"/>
        <v>531.71493506493493</v>
      </c>
      <c r="AA2134" s="21">
        <f t="shared" si="521"/>
        <v>-5.0649350649791813E-3</v>
      </c>
      <c r="AC2134" s="5">
        <v>29.135064935064928</v>
      </c>
      <c r="AD2134" s="5">
        <v>0</v>
      </c>
      <c r="AE2134" s="5">
        <f t="shared" si="516"/>
        <v>29.135064935064928</v>
      </c>
    </row>
    <row r="2135" spans="1:31" ht="12.75" customHeight="1" x14ac:dyDescent="0.35">
      <c r="A2135" s="17" t="s">
        <v>4521</v>
      </c>
      <c r="B2135" s="17" t="s">
        <v>2151</v>
      </c>
      <c r="C2135" s="17" t="s">
        <v>3180</v>
      </c>
      <c r="D2135" s="18">
        <v>44287</v>
      </c>
      <c r="E2135" s="17" t="s">
        <v>118</v>
      </c>
      <c r="F2135" s="19">
        <v>20</v>
      </c>
      <c r="G2135" s="17">
        <v>18</v>
      </c>
      <c r="H2135" s="17">
        <v>7</v>
      </c>
      <c r="I2135" s="20">
        <f t="shared" si="510"/>
        <v>223</v>
      </c>
      <c r="J2135" s="21">
        <v>574.44000000000005</v>
      </c>
      <c r="K2135" s="18">
        <v>44804</v>
      </c>
      <c r="L2135" s="21">
        <v>40.68</v>
      </c>
      <c r="M2135" s="21">
        <v>533.76</v>
      </c>
      <c r="N2135" s="21">
        <v>19.14</v>
      </c>
      <c r="O2135" s="21">
        <f t="shared" si="511"/>
        <v>9.57</v>
      </c>
      <c r="P2135" s="21">
        <f t="shared" si="512"/>
        <v>28.71</v>
      </c>
      <c r="Q2135" s="21">
        <f t="shared" si="513"/>
        <v>524.18999999999994</v>
      </c>
      <c r="S2135" s="21">
        <f t="shared" si="517"/>
        <v>552.9</v>
      </c>
      <c r="T2135" s="19">
        <v>20</v>
      </c>
      <c r="U2135" s="19">
        <f t="shared" si="514"/>
        <v>0</v>
      </c>
      <c r="V2135" s="22">
        <f t="shared" si="515"/>
        <v>0</v>
      </c>
      <c r="W2135" s="5">
        <f t="shared" si="518"/>
        <v>231</v>
      </c>
      <c r="X2135" s="21">
        <f t="shared" si="522"/>
        <v>2.3935064935064934</v>
      </c>
      <c r="Y2135" s="21">
        <f t="shared" si="519"/>
        <v>28.722077922077922</v>
      </c>
      <c r="Z2135" s="21">
        <f t="shared" si="520"/>
        <v>524.17792207792206</v>
      </c>
      <c r="AA2135" s="21">
        <f t="shared" si="521"/>
        <v>-1.2077922077878611E-2</v>
      </c>
      <c r="AC2135" s="5">
        <v>28.722077922077922</v>
      </c>
      <c r="AD2135" s="5">
        <v>0</v>
      </c>
      <c r="AE2135" s="5">
        <f t="shared" si="516"/>
        <v>28.722077922077922</v>
      </c>
    </row>
    <row r="2136" spans="1:31" ht="12.75" customHeight="1" x14ac:dyDescent="0.35">
      <c r="A2136" s="17" t="s">
        <v>4522</v>
      </c>
      <c r="B2136" s="17" t="s">
        <v>2151</v>
      </c>
      <c r="C2136" s="17" t="s">
        <v>3157</v>
      </c>
      <c r="D2136" s="18">
        <v>44317</v>
      </c>
      <c r="E2136" s="17" t="s">
        <v>118</v>
      </c>
      <c r="F2136" s="19">
        <v>20</v>
      </c>
      <c r="G2136" s="17">
        <v>18</v>
      </c>
      <c r="H2136" s="17">
        <v>8</v>
      </c>
      <c r="I2136" s="20">
        <f t="shared" si="510"/>
        <v>224</v>
      </c>
      <c r="J2136" s="21">
        <v>341.08</v>
      </c>
      <c r="K2136" s="18">
        <v>44804</v>
      </c>
      <c r="L2136" s="21">
        <v>22.73</v>
      </c>
      <c r="M2136" s="21">
        <v>318.35000000000002</v>
      </c>
      <c r="N2136" s="21">
        <v>11.36</v>
      </c>
      <c r="O2136" s="21">
        <f t="shared" si="511"/>
        <v>5.68</v>
      </c>
      <c r="P2136" s="21">
        <f t="shared" si="512"/>
        <v>17.04</v>
      </c>
      <c r="Q2136" s="21">
        <f t="shared" si="513"/>
        <v>312.67</v>
      </c>
      <c r="S2136" s="21">
        <f t="shared" si="517"/>
        <v>329.71000000000004</v>
      </c>
      <c r="T2136" s="19">
        <v>20</v>
      </c>
      <c r="U2136" s="19">
        <f t="shared" si="514"/>
        <v>0</v>
      </c>
      <c r="V2136" s="22">
        <f t="shared" si="515"/>
        <v>0</v>
      </c>
      <c r="W2136" s="5">
        <f t="shared" si="518"/>
        <v>232</v>
      </c>
      <c r="X2136" s="21">
        <f t="shared" si="522"/>
        <v>1.4211637931034484</v>
      </c>
      <c r="Y2136" s="21">
        <f t="shared" si="519"/>
        <v>17.05396551724138</v>
      </c>
      <c r="Z2136" s="21">
        <f t="shared" si="520"/>
        <v>312.65603448275863</v>
      </c>
      <c r="AA2136" s="21">
        <f t="shared" si="521"/>
        <v>-1.396551724138817E-2</v>
      </c>
      <c r="AC2136" s="5">
        <v>17.05396551724138</v>
      </c>
      <c r="AD2136" s="5">
        <v>0</v>
      </c>
      <c r="AE2136" s="5">
        <f t="shared" si="516"/>
        <v>17.05396551724138</v>
      </c>
    </row>
    <row r="2137" spans="1:31" ht="12.75" customHeight="1" x14ac:dyDescent="0.35">
      <c r="A2137" s="17" t="s">
        <v>4523</v>
      </c>
      <c r="B2137" s="17" t="s">
        <v>2151</v>
      </c>
      <c r="C2137" s="17" t="s">
        <v>3196</v>
      </c>
      <c r="D2137" s="18">
        <v>44317</v>
      </c>
      <c r="E2137" s="17" t="s">
        <v>118</v>
      </c>
      <c r="F2137" s="19">
        <v>20</v>
      </c>
      <c r="G2137" s="17">
        <v>18</v>
      </c>
      <c r="H2137" s="17">
        <v>8</v>
      </c>
      <c r="I2137" s="20">
        <f t="shared" si="510"/>
        <v>224</v>
      </c>
      <c r="J2137" s="21">
        <v>1278.45</v>
      </c>
      <c r="K2137" s="18">
        <v>44804</v>
      </c>
      <c r="L2137" s="21">
        <v>85.23</v>
      </c>
      <c r="M2137" s="21">
        <v>1193.22</v>
      </c>
      <c r="N2137" s="21">
        <v>42.61</v>
      </c>
      <c r="O2137" s="21">
        <f t="shared" si="511"/>
        <v>21.305</v>
      </c>
      <c r="P2137" s="21">
        <f t="shared" si="512"/>
        <v>63.914999999999999</v>
      </c>
      <c r="Q2137" s="21">
        <f t="shared" si="513"/>
        <v>1171.915</v>
      </c>
      <c r="S2137" s="21">
        <f t="shared" si="517"/>
        <v>1235.83</v>
      </c>
      <c r="T2137" s="19">
        <v>20</v>
      </c>
      <c r="U2137" s="19">
        <f t="shared" si="514"/>
        <v>0</v>
      </c>
      <c r="V2137" s="22">
        <f t="shared" si="515"/>
        <v>0</v>
      </c>
      <c r="W2137" s="5">
        <f t="shared" si="518"/>
        <v>232</v>
      </c>
      <c r="X2137" s="21">
        <f t="shared" si="522"/>
        <v>5.3268534482758616</v>
      </c>
      <c r="Y2137" s="21">
        <f t="shared" si="519"/>
        <v>63.922241379310336</v>
      </c>
      <c r="Z2137" s="21">
        <f t="shared" si="520"/>
        <v>1171.9077586206895</v>
      </c>
      <c r="AA2137" s="21">
        <f t="shared" si="521"/>
        <v>-7.2413793104715296E-3</v>
      </c>
      <c r="AC2137" s="5">
        <v>63.922241379310336</v>
      </c>
      <c r="AD2137" s="5">
        <v>0</v>
      </c>
      <c r="AE2137" s="5">
        <f t="shared" si="516"/>
        <v>63.922241379310336</v>
      </c>
    </row>
    <row r="2138" spans="1:31" ht="12.75" customHeight="1" x14ac:dyDescent="0.35">
      <c r="A2138" s="17" t="s">
        <v>4524</v>
      </c>
      <c r="B2138" s="17" t="s">
        <v>2151</v>
      </c>
      <c r="C2138" s="17" t="s">
        <v>4525</v>
      </c>
      <c r="D2138" s="18">
        <v>44317</v>
      </c>
      <c r="E2138" s="17" t="s">
        <v>118</v>
      </c>
      <c r="F2138" s="19">
        <v>20</v>
      </c>
      <c r="G2138" s="17">
        <v>18</v>
      </c>
      <c r="H2138" s="17">
        <v>8</v>
      </c>
      <c r="I2138" s="20">
        <f t="shared" si="510"/>
        <v>224</v>
      </c>
      <c r="J2138" s="21">
        <v>230533.7</v>
      </c>
      <c r="K2138" s="18">
        <v>44804</v>
      </c>
      <c r="L2138" s="21">
        <v>15368.92</v>
      </c>
      <c r="M2138" s="21">
        <v>215164.78</v>
      </c>
      <c r="N2138" s="21">
        <v>7684.46</v>
      </c>
      <c r="O2138" s="21">
        <f t="shared" si="511"/>
        <v>3842.23</v>
      </c>
      <c r="P2138" s="21">
        <f t="shared" si="512"/>
        <v>11526.69</v>
      </c>
      <c r="Q2138" s="21">
        <f t="shared" si="513"/>
        <v>211322.55</v>
      </c>
      <c r="S2138" s="21">
        <f t="shared" si="517"/>
        <v>222849.24</v>
      </c>
      <c r="T2138" s="19">
        <v>20</v>
      </c>
      <c r="U2138" s="19">
        <f t="shared" si="514"/>
        <v>0</v>
      </c>
      <c r="V2138" s="22">
        <f t="shared" si="515"/>
        <v>0</v>
      </c>
      <c r="W2138" s="5">
        <f t="shared" si="518"/>
        <v>232</v>
      </c>
      <c r="X2138" s="21">
        <f t="shared" si="522"/>
        <v>960.55706896551715</v>
      </c>
      <c r="Y2138" s="21">
        <f t="shared" si="519"/>
        <v>11526.684827586207</v>
      </c>
      <c r="Z2138" s="21">
        <f t="shared" si="520"/>
        <v>211322.55517241379</v>
      </c>
      <c r="AA2138" s="21">
        <f t="shared" si="521"/>
        <v>5.1724138029385358E-3</v>
      </c>
      <c r="AC2138" s="5">
        <v>11526.684827586207</v>
      </c>
      <c r="AD2138" s="5">
        <v>0</v>
      </c>
      <c r="AE2138" s="5">
        <f t="shared" si="516"/>
        <v>11526.684827586207</v>
      </c>
    </row>
    <row r="2139" spans="1:31" ht="12.75" customHeight="1" x14ac:dyDescent="0.35">
      <c r="A2139" s="17" t="s">
        <v>4526</v>
      </c>
      <c r="B2139" s="17" t="s">
        <v>2151</v>
      </c>
      <c r="C2139" s="17" t="s">
        <v>3157</v>
      </c>
      <c r="D2139" s="18">
        <v>44348</v>
      </c>
      <c r="E2139" s="17" t="s">
        <v>118</v>
      </c>
      <c r="F2139" s="19">
        <v>20</v>
      </c>
      <c r="G2139" s="17">
        <v>18</v>
      </c>
      <c r="H2139" s="17">
        <v>9</v>
      </c>
      <c r="I2139" s="20">
        <f t="shared" si="510"/>
        <v>225</v>
      </c>
      <c r="J2139" s="21">
        <v>228.43</v>
      </c>
      <c r="K2139" s="18">
        <v>44804</v>
      </c>
      <c r="L2139" s="21">
        <v>14.27</v>
      </c>
      <c r="M2139" s="21">
        <v>214.16</v>
      </c>
      <c r="N2139" s="21">
        <v>7.61</v>
      </c>
      <c r="O2139" s="21">
        <f t="shared" si="511"/>
        <v>3.8050000000000002</v>
      </c>
      <c r="P2139" s="21">
        <f t="shared" si="512"/>
        <v>11.415000000000001</v>
      </c>
      <c r="Q2139" s="21">
        <f t="shared" si="513"/>
        <v>210.35499999999999</v>
      </c>
      <c r="S2139" s="21">
        <f t="shared" si="517"/>
        <v>221.77</v>
      </c>
      <c r="T2139" s="19">
        <v>20</v>
      </c>
      <c r="U2139" s="19">
        <f t="shared" si="514"/>
        <v>0</v>
      </c>
      <c r="V2139" s="22">
        <f t="shared" si="515"/>
        <v>0</v>
      </c>
      <c r="W2139" s="5">
        <f t="shared" si="518"/>
        <v>233</v>
      </c>
      <c r="X2139" s="21">
        <f t="shared" si="522"/>
        <v>0.95180257510729616</v>
      </c>
      <c r="Y2139" s="21">
        <f t="shared" si="519"/>
        <v>11.421630901287553</v>
      </c>
      <c r="Z2139" s="21">
        <f t="shared" si="520"/>
        <v>210.34836909871245</v>
      </c>
      <c r="AA2139" s="21">
        <f t="shared" si="521"/>
        <v>-6.630901287536517E-3</v>
      </c>
      <c r="AC2139" s="5">
        <v>11.421630901287553</v>
      </c>
      <c r="AD2139" s="5">
        <v>0</v>
      </c>
      <c r="AE2139" s="5">
        <f t="shared" si="516"/>
        <v>11.421630901287553</v>
      </c>
    </row>
    <row r="2140" spans="1:31" ht="12.75" customHeight="1" x14ac:dyDescent="0.35">
      <c r="A2140" s="17" t="s">
        <v>4527</v>
      </c>
      <c r="B2140" s="17" t="s">
        <v>2151</v>
      </c>
      <c r="C2140" s="17" t="s">
        <v>3335</v>
      </c>
      <c r="D2140" s="18">
        <v>44378</v>
      </c>
      <c r="E2140" s="17" t="s">
        <v>118</v>
      </c>
      <c r="F2140" s="19">
        <v>20</v>
      </c>
      <c r="G2140" s="17">
        <v>18</v>
      </c>
      <c r="H2140" s="17">
        <v>10</v>
      </c>
      <c r="I2140" s="20">
        <f t="shared" si="510"/>
        <v>226</v>
      </c>
      <c r="J2140" s="21">
        <v>372.68</v>
      </c>
      <c r="K2140" s="18">
        <v>44804</v>
      </c>
      <c r="L2140" s="21">
        <v>21.74</v>
      </c>
      <c r="M2140" s="21">
        <v>350.94</v>
      </c>
      <c r="N2140" s="21">
        <v>12.42</v>
      </c>
      <c r="O2140" s="21">
        <f t="shared" si="511"/>
        <v>6.21</v>
      </c>
      <c r="P2140" s="21">
        <f t="shared" si="512"/>
        <v>18.63</v>
      </c>
      <c r="Q2140" s="21">
        <f t="shared" si="513"/>
        <v>344.73</v>
      </c>
      <c r="S2140" s="21">
        <f t="shared" si="517"/>
        <v>363.36</v>
      </c>
      <c r="T2140" s="19">
        <v>20</v>
      </c>
      <c r="U2140" s="19">
        <f t="shared" si="514"/>
        <v>0</v>
      </c>
      <c r="V2140" s="22">
        <f t="shared" si="515"/>
        <v>0</v>
      </c>
      <c r="W2140" s="5">
        <f t="shared" si="518"/>
        <v>234</v>
      </c>
      <c r="X2140" s="21">
        <f t="shared" si="522"/>
        <v>1.5528205128205128</v>
      </c>
      <c r="Y2140" s="21">
        <f t="shared" si="519"/>
        <v>18.633846153846154</v>
      </c>
      <c r="Z2140" s="21">
        <f t="shared" si="520"/>
        <v>344.72615384615386</v>
      </c>
      <c r="AA2140" s="21">
        <f t="shared" si="521"/>
        <v>-3.8461538461547207E-3</v>
      </c>
      <c r="AC2140" s="5">
        <v>18.633846153846154</v>
      </c>
      <c r="AD2140" s="5">
        <v>0</v>
      </c>
      <c r="AE2140" s="5">
        <f t="shared" si="516"/>
        <v>18.633846153846154</v>
      </c>
    </row>
    <row r="2141" spans="1:31" ht="12.75" customHeight="1" x14ac:dyDescent="0.35">
      <c r="A2141" s="17" t="s">
        <v>4528</v>
      </c>
      <c r="B2141" s="17" t="s">
        <v>2151</v>
      </c>
      <c r="C2141" s="17" t="s">
        <v>3355</v>
      </c>
      <c r="D2141" s="18">
        <v>44378</v>
      </c>
      <c r="E2141" s="17" t="s">
        <v>118</v>
      </c>
      <c r="F2141" s="19">
        <v>20</v>
      </c>
      <c r="G2141" s="17">
        <v>18</v>
      </c>
      <c r="H2141" s="17">
        <v>10</v>
      </c>
      <c r="I2141" s="20">
        <f t="shared" si="510"/>
        <v>226</v>
      </c>
      <c r="J2141" s="21">
        <v>4935.45</v>
      </c>
      <c r="K2141" s="18">
        <v>44804</v>
      </c>
      <c r="L2141" s="21">
        <v>287.89999999999998</v>
      </c>
      <c r="M2141" s="21">
        <v>4647.55</v>
      </c>
      <c r="N2141" s="21">
        <v>164.51</v>
      </c>
      <c r="O2141" s="21">
        <f t="shared" si="511"/>
        <v>82.254999999999995</v>
      </c>
      <c r="P2141" s="21">
        <f t="shared" si="512"/>
        <v>246.76499999999999</v>
      </c>
      <c r="Q2141" s="21">
        <f t="shared" si="513"/>
        <v>4565.2950000000001</v>
      </c>
      <c r="S2141" s="21">
        <f t="shared" si="517"/>
        <v>4812.0600000000004</v>
      </c>
      <c r="T2141" s="19">
        <v>20</v>
      </c>
      <c r="U2141" s="19">
        <f t="shared" si="514"/>
        <v>0</v>
      </c>
      <c r="V2141" s="22">
        <f t="shared" si="515"/>
        <v>0</v>
      </c>
      <c r="W2141" s="5">
        <f t="shared" si="518"/>
        <v>234</v>
      </c>
      <c r="X2141" s="21">
        <f t="shared" si="522"/>
        <v>20.564358974358974</v>
      </c>
      <c r="Y2141" s="21">
        <f t="shared" si="519"/>
        <v>246.77230769230769</v>
      </c>
      <c r="Z2141" s="21">
        <f t="shared" si="520"/>
        <v>4565.2876923076929</v>
      </c>
      <c r="AA2141" s="21">
        <f t="shared" si="521"/>
        <v>-7.3076923072221689E-3</v>
      </c>
      <c r="AC2141" s="5">
        <v>246.77230769230769</v>
      </c>
      <c r="AD2141" s="5">
        <v>0</v>
      </c>
      <c r="AE2141" s="5">
        <f t="shared" si="516"/>
        <v>246.77230769230769</v>
      </c>
    </row>
    <row r="2142" spans="1:31" ht="12.75" customHeight="1" x14ac:dyDescent="0.35">
      <c r="A2142" s="17" t="s">
        <v>4529</v>
      </c>
      <c r="B2142" s="17" t="s">
        <v>2151</v>
      </c>
      <c r="C2142" s="17" t="s">
        <v>3357</v>
      </c>
      <c r="D2142" s="18">
        <v>44378</v>
      </c>
      <c r="E2142" s="17" t="s">
        <v>118</v>
      </c>
      <c r="F2142" s="19">
        <v>20</v>
      </c>
      <c r="G2142" s="17">
        <v>18</v>
      </c>
      <c r="H2142" s="17">
        <v>10</v>
      </c>
      <c r="I2142" s="20">
        <f t="shared" si="510"/>
        <v>226</v>
      </c>
      <c r="J2142" s="21">
        <v>5028.25</v>
      </c>
      <c r="K2142" s="18">
        <v>44804</v>
      </c>
      <c r="L2142" s="21">
        <v>293.31</v>
      </c>
      <c r="M2142" s="21">
        <v>4734.9399999999996</v>
      </c>
      <c r="N2142" s="21">
        <v>167.6</v>
      </c>
      <c r="O2142" s="21">
        <f t="shared" si="511"/>
        <v>83.8</v>
      </c>
      <c r="P2142" s="21">
        <f t="shared" si="512"/>
        <v>251.39999999999998</v>
      </c>
      <c r="Q2142" s="21">
        <f t="shared" si="513"/>
        <v>4651.1399999999994</v>
      </c>
      <c r="S2142" s="21">
        <f t="shared" si="517"/>
        <v>4902.54</v>
      </c>
      <c r="T2142" s="19">
        <v>20</v>
      </c>
      <c r="U2142" s="19">
        <f t="shared" si="514"/>
        <v>0</v>
      </c>
      <c r="V2142" s="22">
        <f t="shared" si="515"/>
        <v>0</v>
      </c>
      <c r="W2142" s="5">
        <f t="shared" si="518"/>
        <v>234</v>
      </c>
      <c r="X2142" s="21">
        <f t="shared" si="522"/>
        <v>20.951025641025641</v>
      </c>
      <c r="Y2142" s="21">
        <f t="shared" si="519"/>
        <v>251.41230769230771</v>
      </c>
      <c r="Z2142" s="21">
        <f t="shared" si="520"/>
        <v>4651.1276923076921</v>
      </c>
      <c r="AA2142" s="21">
        <f t="shared" si="521"/>
        <v>-1.2307692307331308E-2</v>
      </c>
      <c r="AC2142" s="5">
        <v>251.41230769230771</v>
      </c>
      <c r="AD2142" s="5">
        <v>0</v>
      </c>
      <c r="AE2142" s="5">
        <f t="shared" si="516"/>
        <v>251.41230769230771</v>
      </c>
    </row>
    <row r="2143" spans="1:31" ht="12.75" customHeight="1" x14ac:dyDescent="0.35">
      <c r="A2143" s="17" t="s">
        <v>4530</v>
      </c>
      <c r="B2143" s="17" t="s">
        <v>2151</v>
      </c>
      <c r="C2143" s="17" t="s">
        <v>3276</v>
      </c>
      <c r="D2143" s="18">
        <v>44378</v>
      </c>
      <c r="E2143" s="17" t="s">
        <v>118</v>
      </c>
      <c r="F2143" s="19">
        <v>20</v>
      </c>
      <c r="G2143" s="17">
        <v>18</v>
      </c>
      <c r="H2143" s="17">
        <v>10</v>
      </c>
      <c r="I2143" s="20">
        <f t="shared" si="510"/>
        <v>226</v>
      </c>
      <c r="J2143" s="21">
        <v>400.99</v>
      </c>
      <c r="K2143" s="18">
        <v>44804</v>
      </c>
      <c r="L2143" s="21">
        <v>23.39</v>
      </c>
      <c r="M2143" s="21">
        <v>377.6</v>
      </c>
      <c r="N2143" s="21">
        <v>13.36</v>
      </c>
      <c r="O2143" s="21">
        <f t="shared" si="511"/>
        <v>6.68</v>
      </c>
      <c r="P2143" s="21">
        <f t="shared" si="512"/>
        <v>20.04</v>
      </c>
      <c r="Q2143" s="21">
        <f t="shared" si="513"/>
        <v>370.92</v>
      </c>
      <c r="S2143" s="21">
        <f t="shared" si="517"/>
        <v>390.96000000000004</v>
      </c>
      <c r="T2143" s="19">
        <v>20</v>
      </c>
      <c r="U2143" s="19">
        <f t="shared" si="514"/>
        <v>0</v>
      </c>
      <c r="V2143" s="22">
        <f t="shared" si="515"/>
        <v>0</v>
      </c>
      <c r="W2143" s="5">
        <f t="shared" si="518"/>
        <v>234</v>
      </c>
      <c r="X2143" s="21">
        <f t="shared" si="522"/>
        <v>1.670769230769231</v>
      </c>
      <c r="Y2143" s="21">
        <f t="shared" si="519"/>
        <v>20.049230769230771</v>
      </c>
      <c r="Z2143" s="21">
        <f t="shared" si="520"/>
        <v>370.91076923076929</v>
      </c>
      <c r="AA2143" s="21">
        <f t="shared" si="521"/>
        <v>-9.2307692307258549E-3</v>
      </c>
      <c r="AC2143" s="5">
        <v>20.049230769230771</v>
      </c>
      <c r="AD2143" s="5">
        <v>0</v>
      </c>
      <c r="AE2143" s="5">
        <f t="shared" si="516"/>
        <v>20.049230769230771</v>
      </c>
    </row>
    <row r="2144" spans="1:31" ht="12.75" customHeight="1" x14ac:dyDescent="0.35">
      <c r="A2144" s="17" t="s">
        <v>4531</v>
      </c>
      <c r="B2144" s="17" t="s">
        <v>2151</v>
      </c>
      <c r="C2144" s="17" t="s">
        <v>3157</v>
      </c>
      <c r="D2144" s="18">
        <v>44409</v>
      </c>
      <c r="E2144" s="17" t="s">
        <v>118</v>
      </c>
      <c r="F2144" s="19">
        <v>20</v>
      </c>
      <c r="G2144" s="17">
        <v>18</v>
      </c>
      <c r="H2144" s="17">
        <v>11</v>
      </c>
      <c r="I2144" s="20">
        <f t="shared" si="510"/>
        <v>227</v>
      </c>
      <c r="J2144" s="21">
        <v>164.11</v>
      </c>
      <c r="K2144" s="18">
        <v>44804</v>
      </c>
      <c r="L2144" s="21">
        <v>8.89</v>
      </c>
      <c r="M2144" s="21">
        <v>155.22</v>
      </c>
      <c r="N2144" s="21">
        <v>5.47</v>
      </c>
      <c r="O2144" s="21">
        <f t="shared" si="511"/>
        <v>2.7349999999999999</v>
      </c>
      <c r="P2144" s="21">
        <f t="shared" si="512"/>
        <v>8.2050000000000001</v>
      </c>
      <c r="Q2144" s="21">
        <f t="shared" si="513"/>
        <v>152.48499999999999</v>
      </c>
      <c r="S2144" s="21">
        <f t="shared" si="517"/>
        <v>160.69</v>
      </c>
      <c r="T2144" s="19">
        <v>20</v>
      </c>
      <c r="U2144" s="19">
        <f t="shared" si="514"/>
        <v>0</v>
      </c>
      <c r="V2144" s="22">
        <f t="shared" si="515"/>
        <v>0</v>
      </c>
      <c r="W2144" s="5">
        <f t="shared" si="518"/>
        <v>235</v>
      </c>
      <c r="X2144" s="21">
        <f t="shared" si="522"/>
        <v>0.68378723404255315</v>
      </c>
      <c r="Y2144" s="21">
        <f t="shared" si="519"/>
        <v>8.2054468085106382</v>
      </c>
      <c r="Z2144" s="21">
        <f t="shared" si="520"/>
        <v>152.48455319148937</v>
      </c>
      <c r="AA2144" s="21">
        <f t="shared" si="521"/>
        <v>-4.4680851061684734E-4</v>
      </c>
      <c r="AC2144" s="5">
        <v>8.2054468085106382</v>
      </c>
      <c r="AD2144" s="5">
        <v>0</v>
      </c>
      <c r="AE2144" s="5">
        <f t="shared" si="516"/>
        <v>8.2054468085106382</v>
      </c>
    </row>
    <row r="2145" spans="1:31" ht="12.75" customHeight="1" x14ac:dyDescent="0.35">
      <c r="A2145" s="17" t="s">
        <v>4532</v>
      </c>
      <c r="B2145" s="17" t="s">
        <v>2151</v>
      </c>
      <c r="C2145" s="17" t="s">
        <v>3353</v>
      </c>
      <c r="D2145" s="18">
        <v>44409</v>
      </c>
      <c r="E2145" s="17" t="s">
        <v>118</v>
      </c>
      <c r="F2145" s="19">
        <v>20</v>
      </c>
      <c r="G2145" s="17">
        <v>18</v>
      </c>
      <c r="H2145" s="17">
        <v>11</v>
      </c>
      <c r="I2145" s="20">
        <f t="shared" si="510"/>
        <v>227</v>
      </c>
      <c r="J2145" s="21">
        <v>181.13</v>
      </c>
      <c r="K2145" s="18">
        <v>44804</v>
      </c>
      <c r="L2145" s="21">
        <v>9.81</v>
      </c>
      <c r="M2145" s="21">
        <v>171.32</v>
      </c>
      <c r="N2145" s="21">
        <v>6.04</v>
      </c>
      <c r="O2145" s="21">
        <f t="shared" si="511"/>
        <v>3.02</v>
      </c>
      <c r="P2145" s="21">
        <f t="shared" si="512"/>
        <v>9.06</v>
      </c>
      <c r="Q2145" s="21">
        <f t="shared" si="513"/>
        <v>168.29999999999998</v>
      </c>
      <c r="S2145" s="21">
        <f t="shared" si="517"/>
        <v>177.35999999999999</v>
      </c>
      <c r="T2145" s="19">
        <v>20</v>
      </c>
      <c r="U2145" s="19">
        <f t="shared" si="514"/>
        <v>0</v>
      </c>
      <c r="V2145" s="22">
        <f t="shared" si="515"/>
        <v>0</v>
      </c>
      <c r="W2145" s="5">
        <f t="shared" si="518"/>
        <v>235</v>
      </c>
      <c r="X2145" s="21">
        <f t="shared" si="522"/>
        <v>0.75472340425531914</v>
      </c>
      <c r="Y2145" s="21">
        <f t="shared" si="519"/>
        <v>9.0566808510638293</v>
      </c>
      <c r="Z2145" s="21">
        <f t="shared" si="520"/>
        <v>168.30331914893617</v>
      </c>
      <c r="AA2145" s="21">
        <f t="shared" si="521"/>
        <v>3.3191489361854565E-3</v>
      </c>
      <c r="AC2145" s="5">
        <v>9.0566808510638293</v>
      </c>
      <c r="AD2145" s="5">
        <v>0</v>
      </c>
      <c r="AE2145" s="5">
        <f t="shared" si="516"/>
        <v>9.0566808510638293</v>
      </c>
    </row>
    <row r="2146" spans="1:31" ht="12.75" customHeight="1" x14ac:dyDescent="0.35">
      <c r="A2146" s="17" t="s">
        <v>4533</v>
      </c>
      <c r="B2146" s="17" t="s">
        <v>2151</v>
      </c>
      <c r="C2146" s="17" t="s">
        <v>3353</v>
      </c>
      <c r="D2146" s="18">
        <v>44440</v>
      </c>
      <c r="E2146" s="17" t="s">
        <v>118</v>
      </c>
      <c r="F2146" s="19">
        <v>20</v>
      </c>
      <c r="G2146" s="17">
        <v>19</v>
      </c>
      <c r="H2146" s="17">
        <v>0</v>
      </c>
      <c r="I2146" s="20">
        <f t="shared" si="510"/>
        <v>228</v>
      </c>
      <c r="J2146" s="21">
        <v>693.03</v>
      </c>
      <c r="K2146" s="18">
        <v>44804</v>
      </c>
      <c r="L2146" s="21">
        <v>34.65</v>
      </c>
      <c r="M2146" s="21">
        <v>658.38</v>
      </c>
      <c r="N2146" s="21">
        <v>23.1</v>
      </c>
      <c r="O2146" s="21">
        <f t="shared" si="511"/>
        <v>11.55</v>
      </c>
      <c r="P2146" s="21">
        <f t="shared" si="512"/>
        <v>34.650000000000006</v>
      </c>
      <c r="Q2146" s="21">
        <f t="shared" si="513"/>
        <v>646.83000000000004</v>
      </c>
      <c r="S2146" s="21">
        <f t="shared" si="517"/>
        <v>681.48</v>
      </c>
      <c r="T2146" s="19">
        <v>20</v>
      </c>
      <c r="U2146" s="19">
        <f t="shared" si="514"/>
        <v>0</v>
      </c>
      <c r="V2146" s="22">
        <f t="shared" si="515"/>
        <v>0</v>
      </c>
      <c r="W2146" s="5">
        <f t="shared" si="518"/>
        <v>236</v>
      </c>
      <c r="X2146" s="21">
        <f t="shared" si="522"/>
        <v>2.8876271186440681</v>
      </c>
      <c r="Y2146" s="21">
        <f t="shared" si="519"/>
        <v>34.651525423728813</v>
      </c>
      <c r="Z2146" s="21">
        <f t="shared" si="520"/>
        <v>646.82847457627122</v>
      </c>
      <c r="AA2146" s="21">
        <f t="shared" si="521"/>
        <v>-1.5254237288218064E-3</v>
      </c>
      <c r="AC2146" s="5">
        <v>34.651525423728813</v>
      </c>
      <c r="AD2146" s="5">
        <v>0</v>
      </c>
      <c r="AE2146" s="5">
        <f t="shared" si="516"/>
        <v>34.651525423728813</v>
      </c>
    </row>
    <row r="2147" spans="1:31" ht="12.75" customHeight="1" x14ac:dyDescent="0.35">
      <c r="A2147" s="17" t="s">
        <v>4534</v>
      </c>
      <c r="B2147" s="17" t="s">
        <v>2151</v>
      </c>
      <c r="C2147" s="17" t="s">
        <v>3353</v>
      </c>
      <c r="D2147" s="18">
        <v>44470</v>
      </c>
      <c r="E2147" s="17" t="s">
        <v>118</v>
      </c>
      <c r="F2147" s="19">
        <v>20</v>
      </c>
      <c r="G2147" s="17">
        <v>19</v>
      </c>
      <c r="H2147" s="17">
        <v>1</v>
      </c>
      <c r="I2147" s="20">
        <f t="shared" si="510"/>
        <v>229</v>
      </c>
      <c r="J2147" s="21">
        <v>776.69</v>
      </c>
      <c r="K2147" s="18">
        <v>44804</v>
      </c>
      <c r="L2147" s="21">
        <v>35.6</v>
      </c>
      <c r="M2147" s="21">
        <v>741.09</v>
      </c>
      <c r="N2147" s="21">
        <v>25.89</v>
      </c>
      <c r="O2147" s="21">
        <f t="shared" si="511"/>
        <v>12.945</v>
      </c>
      <c r="P2147" s="21">
        <f t="shared" si="512"/>
        <v>38.835000000000001</v>
      </c>
      <c r="Q2147" s="21">
        <f t="shared" si="513"/>
        <v>728.14499999999998</v>
      </c>
      <c r="S2147" s="21">
        <f t="shared" si="517"/>
        <v>766.98</v>
      </c>
      <c r="T2147" s="19">
        <v>20</v>
      </c>
      <c r="U2147" s="19">
        <f t="shared" si="514"/>
        <v>0</v>
      </c>
      <c r="V2147" s="22">
        <f t="shared" si="515"/>
        <v>0</v>
      </c>
      <c r="W2147" s="5">
        <f t="shared" si="518"/>
        <v>237</v>
      </c>
      <c r="X2147" s="21">
        <f t="shared" si="522"/>
        <v>3.2362025316455698</v>
      </c>
      <c r="Y2147" s="21">
        <f t="shared" si="519"/>
        <v>38.834430379746834</v>
      </c>
      <c r="Z2147" s="21">
        <f t="shared" si="520"/>
        <v>728.14556962025313</v>
      </c>
      <c r="AA2147" s="21">
        <f t="shared" si="521"/>
        <v>5.6962025314533093E-4</v>
      </c>
      <c r="AC2147" s="5">
        <v>38.834430379746834</v>
      </c>
      <c r="AD2147" s="5">
        <v>0</v>
      </c>
      <c r="AE2147" s="5">
        <f t="shared" si="516"/>
        <v>38.834430379746834</v>
      </c>
    </row>
    <row r="2148" spans="1:31" ht="12.75" customHeight="1" x14ac:dyDescent="0.35">
      <c r="A2148" s="17" t="s">
        <v>4535</v>
      </c>
      <c r="B2148" s="17" t="s">
        <v>2151</v>
      </c>
      <c r="C2148" s="17" t="s">
        <v>3353</v>
      </c>
      <c r="D2148" s="18">
        <v>44501</v>
      </c>
      <c r="E2148" s="17" t="s">
        <v>118</v>
      </c>
      <c r="F2148" s="19">
        <v>20</v>
      </c>
      <c r="G2148" s="17">
        <v>19</v>
      </c>
      <c r="H2148" s="17">
        <v>2</v>
      </c>
      <c r="I2148" s="20">
        <f t="shared" si="510"/>
        <v>230</v>
      </c>
      <c r="J2148" s="21">
        <v>1985.7</v>
      </c>
      <c r="K2148" s="18">
        <v>44804</v>
      </c>
      <c r="L2148" s="21">
        <v>82.74</v>
      </c>
      <c r="M2148" s="21">
        <v>1902.96</v>
      </c>
      <c r="N2148" s="21">
        <v>66.19</v>
      </c>
      <c r="O2148" s="21">
        <f t="shared" si="511"/>
        <v>33.094999999999999</v>
      </c>
      <c r="P2148" s="21">
        <f t="shared" si="512"/>
        <v>99.284999999999997</v>
      </c>
      <c r="Q2148" s="21">
        <f t="shared" si="513"/>
        <v>1869.865</v>
      </c>
      <c r="S2148" s="21">
        <f t="shared" si="517"/>
        <v>1969.15</v>
      </c>
      <c r="T2148" s="19">
        <v>20</v>
      </c>
      <c r="U2148" s="19">
        <f t="shared" si="514"/>
        <v>0</v>
      </c>
      <c r="V2148" s="22">
        <f t="shared" si="515"/>
        <v>0</v>
      </c>
      <c r="W2148" s="5">
        <f t="shared" si="518"/>
        <v>238</v>
      </c>
      <c r="X2148" s="21">
        <f t="shared" si="522"/>
        <v>8.2737394957983206</v>
      </c>
      <c r="Y2148" s="21">
        <f t="shared" si="519"/>
        <v>99.284873949579847</v>
      </c>
      <c r="Z2148" s="21">
        <f t="shared" si="520"/>
        <v>1869.8651260504203</v>
      </c>
      <c r="AA2148" s="21">
        <f t="shared" si="521"/>
        <v>1.2605042024915747E-4</v>
      </c>
      <c r="AC2148" s="5">
        <v>99.284873949579847</v>
      </c>
      <c r="AD2148" s="5">
        <v>0</v>
      </c>
      <c r="AE2148" s="5">
        <f t="shared" si="516"/>
        <v>99.284873949579847</v>
      </c>
    </row>
    <row r="2149" spans="1:31" ht="12.75" customHeight="1" x14ac:dyDescent="0.35">
      <c r="A2149" s="17" t="s">
        <v>4536</v>
      </c>
      <c r="B2149" s="17" t="s">
        <v>2151</v>
      </c>
      <c r="C2149" s="17" t="s">
        <v>3353</v>
      </c>
      <c r="D2149" s="18">
        <v>44531</v>
      </c>
      <c r="E2149" s="17" t="s">
        <v>118</v>
      </c>
      <c r="F2149" s="19">
        <v>20</v>
      </c>
      <c r="G2149" s="17">
        <v>19</v>
      </c>
      <c r="H2149" s="17">
        <v>3</v>
      </c>
      <c r="I2149" s="20">
        <f t="shared" si="510"/>
        <v>231</v>
      </c>
      <c r="J2149" s="21">
        <v>472.08</v>
      </c>
      <c r="K2149" s="18">
        <v>44804</v>
      </c>
      <c r="L2149" s="21">
        <v>17.7</v>
      </c>
      <c r="M2149" s="21">
        <v>454.38</v>
      </c>
      <c r="N2149" s="21">
        <v>15.73</v>
      </c>
      <c r="O2149" s="21">
        <f t="shared" si="511"/>
        <v>7.8650000000000002</v>
      </c>
      <c r="P2149" s="21">
        <f t="shared" si="512"/>
        <v>23.594999999999999</v>
      </c>
      <c r="Q2149" s="21">
        <f t="shared" si="513"/>
        <v>446.51499999999999</v>
      </c>
      <c r="S2149" s="21">
        <f t="shared" si="517"/>
        <v>470.11</v>
      </c>
      <c r="T2149" s="19">
        <v>20</v>
      </c>
      <c r="U2149" s="19">
        <f t="shared" si="514"/>
        <v>0</v>
      </c>
      <c r="V2149" s="22">
        <f t="shared" si="515"/>
        <v>0</v>
      </c>
      <c r="W2149" s="5">
        <f t="shared" si="518"/>
        <v>239</v>
      </c>
      <c r="X2149" s="21">
        <f t="shared" si="522"/>
        <v>1.9669874476987448</v>
      </c>
      <c r="Y2149" s="21">
        <f t="shared" si="519"/>
        <v>23.603849372384936</v>
      </c>
      <c r="Z2149" s="21">
        <f t="shared" si="520"/>
        <v>446.50615062761506</v>
      </c>
      <c r="AA2149" s="21">
        <f t="shared" si="521"/>
        <v>-8.8493723849296657E-3</v>
      </c>
      <c r="AC2149" s="5">
        <v>23.603849372384936</v>
      </c>
      <c r="AD2149" s="5">
        <v>0</v>
      </c>
      <c r="AE2149" s="5">
        <f t="shared" si="516"/>
        <v>23.603849372384936</v>
      </c>
    </row>
    <row r="2150" spans="1:31" ht="12.75" customHeight="1" x14ac:dyDescent="0.4">
      <c r="A2150" s="17" t="s">
        <v>4537</v>
      </c>
      <c r="B2150" s="17" t="s">
        <v>2151</v>
      </c>
      <c r="C2150" s="17" t="s">
        <v>3353</v>
      </c>
      <c r="D2150" s="18">
        <v>44562</v>
      </c>
      <c r="E2150" s="17" t="s">
        <v>118</v>
      </c>
      <c r="F2150" s="19">
        <v>20</v>
      </c>
      <c r="G2150" s="17">
        <v>19</v>
      </c>
      <c r="H2150" s="17">
        <v>4</v>
      </c>
      <c r="I2150" s="20">
        <f t="shared" si="510"/>
        <v>232</v>
      </c>
      <c r="J2150" s="21">
        <v>373.52</v>
      </c>
      <c r="K2150" s="18">
        <v>44804</v>
      </c>
      <c r="L2150" s="21">
        <v>12.45</v>
      </c>
      <c r="M2150" s="21">
        <v>361.07</v>
      </c>
      <c r="N2150" s="21">
        <v>12.45</v>
      </c>
      <c r="O2150" s="32">
        <f>+N2150/8*4</f>
        <v>6.2249999999999996</v>
      </c>
      <c r="P2150" s="21">
        <f t="shared" si="512"/>
        <v>18.674999999999997</v>
      </c>
      <c r="Q2150" s="21">
        <f t="shared" si="513"/>
        <v>354.84499999999997</v>
      </c>
      <c r="S2150" s="21">
        <f t="shared" si="517"/>
        <v>373.52</v>
      </c>
      <c r="T2150" s="19">
        <v>20</v>
      </c>
      <c r="U2150" s="19">
        <f t="shared" si="514"/>
        <v>0</v>
      </c>
      <c r="V2150" s="22">
        <f t="shared" si="515"/>
        <v>0</v>
      </c>
      <c r="W2150" s="23">
        <f>20*12</f>
        <v>240</v>
      </c>
      <c r="X2150" s="21">
        <f t="shared" si="522"/>
        <v>1.5563333333333333</v>
      </c>
      <c r="Y2150" s="32">
        <f t="shared" si="519"/>
        <v>18.676000000000002</v>
      </c>
      <c r="Z2150" s="21">
        <f t="shared" si="520"/>
        <v>354.84399999999999</v>
      </c>
      <c r="AA2150" s="21">
        <f>+Z2150-Q2150</f>
        <v>-9.9999999997635314E-4</v>
      </c>
      <c r="AC2150" s="5">
        <v>18.676000000000002</v>
      </c>
      <c r="AD2150" s="5">
        <v>0</v>
      </c>
      <c r="AE2150" s="5">
        <f t="shared" si="516"/>
        <v>18.676000000000002</v>
      </c>
    </row>
    <row r="2151" spans="1:31" ht="12.75" customHeight="1" x14ac:dyDescent="0.4">
      <c r="A2151" s="17" t="s">
        <v>4538</v>
      </c>
      <c r="B2151" s="17" t="s">
        <v>2151</v>
      </c>
      <c r="C2151" s="17" t="s">
        <v>4539</v>
      </c>
      <c r="D2151" s="18">
        <v>44562</v>
      </c>
      <c r="E2151" s="17" t="s">
        <v>118</v>
      </c>
      <c r="F2151" s="19">
        <v>20</v>
      </c>
      <c r="G2151" s="17">
        <v>19</v>
      </c>
      <c r="H2151" s="17">
        <v>4</v>
      </c>
      <c r="I2151" s="20">
        <f t="shared" si="510"/>
        <v>232</v>
      </c>
      <c r="J2151" s="21">
        <v>6407.52</v>
      </c>
      <c r="K2151" s="18">
        <v>44804</v>
      </c>
      <c r="L2151" s="21">
        <v>213.58</v>
      </c>
      <c r="M2151" s="21">
        <v>6193.94</v>
      </c>
      <c r="N2151" s="21">
        <v>213.58</v>
      </c>
      <c r="O2151" s="32">
        <f t="shared" si="511"/>
        <v>106.79</v>
      </c>
      <c r="P2151" s="21">
        <f t="shared" si="512"/>
        <v>320.37</v>
      </c>
      <c r="Q2151" s="21">
        <f t="shared" si="513"/>
        <v>6087.15</v>
      </c>
      <c r="S2151" s="21">
        <f t="shared" si="517"/>
        <v>6407.5199999999995</v>
      </c>
      <c r="T2151" s="19">
        <v>20</v>
      </c>
      <c r="U2151" s="19">
        <f t="shared" si="514"/>
        <v>0</v>
      </c>
      <c r="V2151" s="22">
        <f t="shared" si="515"/>
        <v>0</v>
      </c>
      <c r="W2151" s="23">
        <f t="shared" ref="W2151:W2184" si="523">20*12</f>
        <v>240</v>
      </c>
      <c r="X2151" s="21">
        <f t="shared" si="522"/>
        <v>26.697999999999997</v>
      </c>
      <c r="Y2151" s="32">
        <f t="shared" si="519"/>
        <v>320.37599999999998</v>
      </c>
      <c r="Z2151" s="21">
        <f t="shared" si="520"/>
        <v>6087.1439999999993</v>
      </c>
      <c r="AA2151" s="21">
        <f t="shared" ref="AA2151:AA2184" si="524">+Z2151-Q2151</f>
        <v>-6.0000000003128662E-3</v>
      </c>
      <c r="AC2151" s="5">
        <v>320.37599999999998</v>
      </c>
      <c r="AD2151" s="5">
        <v>0</v>
      </c>
      <c r="AE2151" s="5">
        <f t="shared" si="516"/>
        <v>320.37599999999998</v>
      </c>
    </row>
    <row r="2152" spans="1:31" ht="12.75" customHeight="1" x14ac:dyDescent="0.4">
      <c r="A2152" s="17" t="s">
        <v>4540</v>
      </c>
      <c r="B2152" s="17" t="s">
        <v>2151</v>
      </c>
      <c r="C2152" s="17" t="s">
        <v>4541</v>
      </c>
      <c r="D2152" s="18">
        <v>44562</v>
      </c>
      <c r="E2152" s="17" t="s">
        <v>118</v>
      </c>
      <c r="F2152" s="19">
        <v>20</v>
      </c>
      <c r="G2152" s="17">
        <v>19</v>
      </c>
      <c r="H2152" s="17">
        <v>4</v>
      </c>
      <c r="I2152" s="20">
        <f t="shared" si="510"/>
        <v>232</v>
      </c>
      <c r="J2152" s="21">
        <v>184.53</v>
      </c>
      <c r="K2152" s="18">
        <v>44804</v>
      </c>
      <c r="L2152" s="21">
        <v>6.15</v>
      </c>
      <c r="M2152" s="21">
        <v>178.38</v>
      </c>
      <c r="N2152" s="21">
        <v>6.15</v>
      </c>
      <c r="O2152" s="32">
        <f t="shared" si="511"/>
        <v>3.0750000000000002</v>
      </c>
      <c r="P2152" s="21">
        <f t="shared" si="512"/>
        <v>9.2250000000000014</v>
      </c>
      <c r="Q2152" s="21">
        <f t="shared" si="513"/>
        <v>175.30500000000001</v>
      </c>
      <c r="S2152" s="21">
        <f t="shared" si="517"/>
        <v>184.53</v>
      </c>
      <c r="T2152" s="19">
        <v>20</v>
      </c>
      <c r="U2152" s="19">
        <f t="shared" si="514"/>
        <v>0</v>
      </c>
      <c r="V2152" s="22">
        <f t="shared" si="515"/>
        <v>0</v>
      </c>
      <c r="W2152" s="23">
        <f t="shared" si="523"/>
        <v>240</v>
      </c>
      <c r="X2152" s="21">
        <f t="shared" si="522"/>
        <v>0.76887499999999998</v>
      </c>
      <c r="Y2152" s="32">
        <f t="shared" si="519"/>
        <v>9.2264999999999997</v>
      </c>
      <c r="Z2152" s="21">
        <f t="shared" si="520"/>
        <v>175.30350000000001</v>
      </c>
      <c r="AA2152" s="21">
        <f t="shared" si="524"/>
        <v>-1.4999999999929514E-3</v>
      </c>
      <c r="AC2152" s="5">
        <v>9.2264999999999997</v>
      </c>
      <c r="AD2152" s="5">
        <v>0</v>
      </c>
      <c r="AE2152" s="5">
        <f t="shared" si="516"/>
        <v>9.2264999999999997</v>
      </c>
    </row>
    <row r="2153" spans="1:31" ht="12.75" customHeight="1" x14ac:dyDescent="0.4">
      <c r="A2153" s="17" t="s">
        <v>4542</v>
      </c>
      <c r="B2153" s="17" t="s">
        <v>2151</v>
      </c>
      <c r="C2153" s="17" t="s">
        <v>3369</v>
      </c>
      <c r="D2153" s="18">
        <v>44562</v>
      </c>
      <c r="E2153" s="17" t="s">
        <v>118</v>
      </c>
      <c r="F2153" s="19">
        <v>20</v>
      </c>
      <c r="G2153" s="17">
        <v>19</v>
      </c>
      <c r="H2153" s="17">
        <v>4</v>
      </c>
      <c r="I2153" s="20">
        <f t="shared" si="510"/>
        <v>232</v>
      </c>
      <c r="J2153" s="21">
        <v>4509.18</v>
      </c>
      <c r="K2153" s="18">
        <v>44804</v>
      </c>
      <c r="L2153" s="21">
        <v>150.30000000000001</v>
      </c>
      <c r="M2153" s="21">
        <v>4358.88</v>
      </c>
      <c r="N2153" s="21">
        <v>150.30000000000001</v>
      </c>
      <c r="O2153" s="32">
        <f t="shared" si="511"/>
        <v>75.150000000000006</v>
      </c>
      <c r="P2153" s="21">
        <f t="shared" si="512"/>
        <v>225.45000000000002</v>
      </c>
      <c r="Q2153" s="21">
        <f t="shared" si="513"/>
        <v>4283.7300000000005</v>
      </c>
      <c r="S2153" s="21">
        <f t="shared" si="517"/>
        <v>4509.18</v>
      </c>
      <c r="T2153" s="19">
        <v>20</v>
      </c>
      <c r="U2153" s="19">
        <f t="shared" si="514"/>
        <v>0</v>
      </c>
      <c r="V2153" s="22">
        <f t="shared" si="515"/>
        <v>0</v>
      </c>
      <c r="W2153" s="23">
        <f t="shared" si="523"/>
        <v>240</v>
      </c>
      <c r="X2153" s="21">
        <f t="shared" si="522"/>
        <v>18.788250000000001</v>
      </c>
      <c r="Y2153" s="32">
        <f t="shared" si="519"/>
        <v>225.459</v>
      </c>
      <c r="Z2153" s="21">
        <f t="shared" si="520"/>
        <v>4283.7210000000005</v>
      </c>
      <c r="AA2153" s="21">
        <f t="shared" si="524"/>
        <v>-9.0000000000145519E-3</v>
      </c>
      <c r="AC2153" s="5">
        <v>225.459</v>
      </c>
      <c r="AD2153" s="5">
        <v>0</v>
      </c>
      <c r="AE2153" s="5">
        <f t="shared" si="516"/>
        <v>225.459</v>
      </c>
    </row>
    <row r="2154" spans="1:31" ht="12.75" customHeight="1" x14ac:dyDescent="0.4">
      <c r="A2154" s="17" t="s">
        <v>4543</v>
      </c>
      <c r="B2154" s="17" t="s">
        <v>2134</v>
      </c>
      <c r="C2154" s="17" t="s">
        <v>3371</v>
      </c>
      <c r="D2154" s="18">
        <v>44562</v>
      </c>
      <c r="E2154" s="17" t="s">
        <v>118</v>
      </c>
      <c r="F2154" s="19">
        <v>20</v>
      </c>
      <c r="G2154" s="17">
        <v>19</v>
      </c>
      <c r="H2154" s="17">
        <v>4</v>
      </c>
      <c r="I2154" s="20">
        <f t="shared" si="510"/>
        <v>232</v>
      </c>
      <c r="J2154" s="21">
        <v>494.32</v>
      </c>
      <c r="K2154" s="18">
        <v>44804</v>
      </c>
      <c r="L2154" s="21">
        <v>16.48</v>
      </c>
      <c r="M2154" s="21">
        <v>477.84</v>
      </c>
      <c r="N2154" s="21">
        <v>16.48</v>
      </c>
      <c r="O2154" s="32">
        <f t="shared" si="511"/>
        <v>8.24</v>
      </c>
      <c r="P2154" s="21">
        <f t="shared" si="512"/>
        <v>24.72</v>
      </c>
      <c r="Q2154" s="21">
        <f t="shared" si="513"/>
        <v>469.59999999999997</v>
      </c>
      <c r="S2154" s="21">
        <f t="shared" si="517"/>
        <v>494.32</v>
      </c>
      <c r="T2154" s="19">
        <v>20</v>
      </c>
      <c r="U2154" s="19">
        <f t="shared" si="514"/>
        <v>0</v>
      </c>
      <c r="V2154" s="22">
        <f t="shared" si="515"/>
        <v>0</v>
      </c>
      <c r="W2154" s="23">
        <f t="shared" si="523"/>
        <v>240</v>
      </c>
      <c r="X2154" s="21">
        <f t="shared" si="522"/>
        <v>2.0596666666666668</v>
      </c>
      <c r="Y2154" s="32">
        <f t="shared" si="519"/>
        <v>24.716000000000001</v>
      </c>
      <c r="Z2154" s="21">
        <f t="shared" si="520"/>
        <v>469.60399999999998</v>
      </c>
      <c r="AA2154" s="21">
        <f t="shared" si="524"/>
        <v>4.0000000000190994E-3</v>
      </c>
      <c r="AC2154" s="5">
        <v>24.716000000000001</v>
      </c>
      <c r="AD2154" s="5">
        <v>0</v>
      </c>
      <c r="AE2154" s="5">
        <f t="shared" si="516"/>
        <v>24.716000000000001</v>
      </c>
    </row>
    <row r="2155" spans="1:31" ht="12.75" customHeight="1" x14ac:dyDescent="0.4">
      <c r="A2155" s="17" t="s">
        <v>4544</v>
      </c>
      <c r="B2155" s="17" t="s">
        <v>2151</v>
      </c>
      <c r="C2155" s="17" t="s">
        <v>4545</v>
      </c>
      <c r="D2155" s="18">
        <v>44562</v>
      </c>
      <c r="E2155" s="17" t="s">
        <v>118</v>
      </c>
      <c r="F2155" s="19">
        <v>20</v>
      </c>
      <c r="G2155" s="17">
        <v>19</v>
      </c>
      <c r="H2155" s="17">
        <v>4</v>
      </c>
      <c r="I2155" s="20">
        <f t="shared" si="510"/>
        <v>232</v>
      </c>
      <c r="J2155" s="21">
        <v>6892.68</v>
      </c>
      <c r="K2155" s="18">
        <v>44804</v>
      </c>
      <c r="L2155" s="21">
        <v>229.75</v>
      </c>
      <c r="M2155" s="21">
        <v>6662.93</v>
      </c>
      <c r="N2155" s="21">
        <v>229.75</v>
      </c>
      <c r="O2155" s="32">
        <f t="shared" si="511"/>
        <v>114.875</v>
      </c>
      <c r="P2155" s="21">
        <f t="shared" si="512"/>
        <v>344.625</v>
      </c>
      <c r="Q2155" s="21">
        <f t="shared" si="513"/>
        <v>6548.0550000000003</v>
      </c>
      <c r="S2155" s="21">
        <f t="shared" si="517"/>
        <v>6892.68</v>
      </c>
      <c r="T2155" s="19">
        <v>20</v>
      </c>
      <c r="U2155" s="19">
        <f t="shared" si="514"/>
        <v>0</v>
      </c>
      <c r="V2155" s="22">
        <f t="shared" si="515"/>
        <v>0</v>
      </c>
      <c r="W2155" s="23">
        <f t="shared" si="523"/>
        <v>240</v>
      </c>
      <c r="X2155" s="21">
        <f t="shared" si="522"/>
        <v>28.7195</v>
      </c>
      <c r="Y2155" s="32">
        <f t="shared" si="519"/>
        <v>344.63400000000001</v>
      </c>
      <c r="Z2155" s="21">
        <f t="shared" si="520"/>
        <v>6548.0460000000003</v>
      </c>
      <c r="AA2155" s="21">
        <f t="shared" si="524"/>
        <v>-9.0000000000145519E-3</v>
      </c>
      <c r="AC2155" s="5">
        <v>344.63400000000001</v>
      </c>
      <c r="AD2155" s="5">
        <v>0</v>
      </c>
      <c r="AE2155" s="5">
        <f t="shared" si="516"/>
        <v>344.63400000000001</v>
      </c>
    </row>
    <row r="2156" spans="1:31" ht="12.75" customHeight="1" x14ac:dyDescent="0.4">
      <c r="A2156" s="17" t="s">
        <v>4546</v>
      </c>
      <c r="B2156" s="17" t="s">
        <v>2151</v>
      </c>
      <c r="C2156" s="17" t="s">
        <v>3376</v>
      </c>
      <c r="D2156" s="18">
        <v>44593</v>
      </c>
      <c r="E2156" s="17" t="s">
        <v>118</v>
      </c>
      <c r="F2156" s="19">
        <v>20</v>
      </c>
      <c r="G2156" s="17">
        <v>19</v>
      </c>
      <c r="H2156" s="17">
        <v>5</v>
      </c>
      <c r="I2156" s="20">
        <f t="shared" si="510"/>
        <v>233</v>
      </c>
      <c r="J2156" s="21">
        <v>356.16</v>
      </c>
      <c r="K2156" s="18">
        <v>44804</v>
      </c>
      <c r="L2156" s="21">
        <v>10.38</v>
      </c>
      <c r="M2156" s="21">
        <v>345.78</v>
      </c>
      <c r="N2156" s="21">
        <v>10.38</v>
      </c>
      <c r="O2156" s="32">
        <f>+N2156/7*4</f>
        <v>5.9314285714285715</v>
      </c>
      <c r="P2156" s="21">
        <f t="shared" si="512"/>
        <v>16.311428571428571</v>
      </c>
      <c r="Q2156" s="21">
        <f t="shared" si="513"/>
        <v>339.8485714285714</v>
      </c>
      <c r="S2156" s="21">
        <f t="shared" si="517"/>
        <v>356.15999999999997</v>
      </c>
      <c r="T2156" s="19">
        <v>20</v>
      </c>
      <c r="U2156" s="19">
        <f t="shared" si="514"/>
        <v>0</v>
      </c>
      <c r="V2156" s="22">
        <f t="shared" si="515"/>
        <v>0</v>
      </c>
      <c r="W2156" s="23">
        <f t="shared" si="523"/>
        <v>240</v>
      </c>
      <c r="X2156" s="21">
        <f t="shared" si="522"/>
        <v>1.4839999999999998</v>
      </c>
      <c r="Y2156" s="32">
        <f>+X2156*11</f>
        <v>16.323999999999998</v>
      </c>
      <c r="Z2156" s="21">
        <f t="shared" si="520"/>
        <v>339.83599999999996</v>
      </c>
      <c r="AA2156" s="21">
        <f t="shared" si="524"/>
        <v>-1.2571428571447996E-2</v>
      </c>
      <c r="AC2156" s="5">
        <v>16.323999999999998</v>
      </c>
      <c r="AD2156" s="5">
        <v>0</v>
      </c>
      <c r="AE2156" s="5">
        <f t="shared" si="516"/>
        <v>16.323999999999998</v>
      </c>
    </row>
    <row r="2157" spans="1:31" ht="12.75" customHeight="1" x14ac:dyDescent="0.4">
      <c r="A2157" s="17" t="s">
        <v>4547</v>
      </c>
      <c r="B2157" s="17" t="s">
        <v>2151</v>
      </c>
      <c r="C2157" s="17" t="s">
        <v>3160</v>
      </c>
      <c r="D2157" s="18">
        <v>44593</v>
      </c>
      <c r="E2157" s="17" t="s">
        <v>118</v>
      </c>
      <c r="F2157" s="19">
        <v>20</v>
      </c>
      <c r="G2157" s="17">
        <v>19</v>
      </c>
      <c r="H2157" s="17">
        <v>5</v>
      </c>
      <c r="I2157" s="20">
        <f t="shared" si="510"/>
        <v>233</v>
      </c>
      <c r="J2157" s="21">
        <v>239.54</v>
      </c>
      <c r="K2157" s="18">
        <v>44804</v>
      </c>
      <c r="L2157" s="21">
        <v>6.98</v>
      </c>
      <c r="M2157" s="21">
        <v>232.56</v>
      </c>
      <c r="N2157" s="21">
        <v>6.98</v>
      </c>
      <c r="O2157" s="32">
        <f>+N2157/7*4</f>
        <v>3.9885714285714289</v>
      </c>
      <c r="P2157" s="21">
        <f t="shared" si="512"/>
        <v>10.96857142857143</v>
      </c>
      <c r="Q2157" s="21">
        <f t="shared" si="513"/>
        <v>228.57142857142858</v>
      </c>
      <c r="S2157" s="21">
        <f t="shared" si="517"/>
        <v>239.54</v>
      </c>
      <c r="T2157" s="19">
        <v>20</v>
      </c>
      <c r="U2157" s="19">
        <f t="shared" si="514"/>
        <v>0</v>
      </c>
      <c r="V2157" s="22">
        <f t="shared" si="515"/>
        <v>0</v>
      </c>
      <c r="W2157" s="23">
        <f t="shared" si="523"/>
        <v>240</v>
      </c>
      <c r="X2157" s="21">
        <f t="shared" si="522"/>
        <v>0.99808333333333332</v>
      </c>
      <c r="Y2157" s="32">
        <f>+X2157*11</f>
        <v>10.978916666666667</v>
      </c>
      <c r="Z2157" s="21">
        <f t="shared" si="520"/>
        <v>228.56108333333333</v>
      </c>
      <c r="AA2157" s="21">
        <f t="shared" si="524"/>
        <v>-1.0345238095254672E-2</v>
      </c>
      <c r="AC2157" s="5">
        <v>10.978916666666667</v>
      </c>
      <c r="AD2157" s="5">
        <v>0</v>
      </c>
      <c r="AE2157" s="5">
        <f t="shared" si="516"/>
        <v>10.978916666666667</v>
      </c>
    </row>
    <row r="2158" spans="1:31" ht="12.75" customHeight="1" x14ac:dyDescent="0.4">
      <c r="A2158" s="17" t="s">
        <v>4548</v>
      </c>
      <c r="B2158" s="17" t="s">
        <v>2151</v>
      </c>
      <c r="C2158" s="17" t="s">
        <v>3376</v>
      </c>
      <c r="D2158" s="18">
        <v>44621</v>
      </c>
      <c r="E2158" s="17" t="s">
        <v>118</v>
      </c>
      <c r="F2158" s="19">
        <v>20</v>
      </c>
      <c r="G2158" s="17">
        <v>19</v>
      </c>
      <c r="H2158" s="17">
        <v>6</v>
      </c>
      <c r="I2158" s="20">
        <f t="shared" si="510"/>
        <v>234</v>
      </c>
      <c r="J2158" s="21">
        <v>404.38</v>
      </c>
      <c r="K2158" s="18">
        <v>44804</v>
      </c>
      <c r="L2158" s="21">
        <v>10.11</v>
      </c>
      <c r="M2158" s="21">
        <v>394.27</v>
      </c>
      <c r="N2158" s="21">
        <v>10.11</v>
      </c>
      <c r="O2158" s="32">
        <f>+N2158/6*4</f>
        <v>6.7399999999999993</v>
      </c>
      <c r="P2158" s="21">
        <f t="shared" si="512"/>
        <v>16.849999999999998</v>
      </c>
      <c r="Q2158" s="21">
        <f t="shared" si="513"/>
        <v>387.53</v>
      </c>
      <c r="S2158" s="21">
        <f t="shared" si="517"/>
        <v>404.38</v>
      </c>
      <c r="T2158" s="19">
        <v>20</v>
      </c>
      <c r="U2158" s="19">
        <f t="shared" si="514"/>
        <v>0</v>
      </c>
      <c r="V2158" s="22">
        <f t="shared" si="515"/>
        <v>0</v>
      </c>
      <c r="W2158" s="23">
        <f t="shared" si="523"/>
        <v>240</v>
      </c>
      <c r="X2158" s="21">
        <f t="shared" si="522"/>
        <v>1.6849166666666666</v>
      </c>
      <c r="Y2158" s="32">
        <f>+X2158*10</f>
        <v>16.849166666666665</v>
      </c>
      <c r="Z2158" s="21">
        <f t="shared" si="520"/>
        <v>387.53083333333331</v>
      </c>
      <c r="AA2158" s="21">
        <f t="shared" si="524"/>
        <v>8.3333333333257542E-4</v>
      </c>
      <c r="AC2158" s="5">
        <v>16.849166666666665</v>
      </c>
      <c r="AD2158" s="5">
        <v>0</v>
      </c>
      <c r="AE2158" s="5">
        <f t="shared" si="516"/>
        <v>16.849166666666665</v>
      </c>
    </row>
    <row r="2159" spans="1:31" ht="12.75" customHeight="1" x14ac:dyDescent="0.4">
      <c r="A2159" s="17" t="s">
        <v>4549</v>
      </c>
      <c r="B2159" s="17" t="s">
        <v>2151</v>
      </c>
      <c r="C2159" s="17" t="s">
        <v>3380</v>
      </c>
      <c r="D2159" s="18">
        <v>44621</v>
      </c>
      <c r="E2159" s="17" t="s">
        <v>118</v>
      </c>
      <c r="F2159" s="19">
        <v>20</v>
      </c>
      <c r="G2159" s="17">
        <v>19</v>
      </c>
      <c r="H2159" s="17">
        <v>6</v>
      </c>
      <c r="I2159" s="20">
        <f t="shared" si="510"/>
        <v>234</v>
      </c>
      <c r="J2159" s="21">
        <v>247.22</v>
      </c>
      <c r="K2159" s="18">
        <v>44804</v>
      </c>
      <c r="L2159" s="21">
        <v>6.18</v>
      </c>
      <c r="M2159" s="21">
        <v>241.04</v>
      </c>
      <c r="N2159" s="21">
        <v>6.18</v>
      </c>
      <c r="O2159" s="32">
        <f>+N2159/6*4</f>
        <v>4.12</v>
      </c>
      <c r="P2159" s="21">
        <f t="shared" si="512"/>
        <v>10.3</v>
      </c>
      <c r="Q2159" s="21">
        <f t="shared" si="513"/>
        <v>236.92</v>
      </c>
      <c r="S2159" s="21">
        <f t="shared" si="517"/>
        <v>247.22</v>
      </c>
      <c r="T2159" s="19">
        <v>20</v>
      </c>
      <c r="U2159" s="19">
        <f t="shared" si="514"/>
        <v>0</v>
      </c>
      <c r="V2159" s="22">
        <f t="shared" si="515"/>
        <v>0</v>
      </c>
      <c r="W2159" s="23">
        <f t="shared" si="523"/>
        <v>240</v>
      </c>
      <c r="X2159" s="21">
        <f t="shared" si="522"/>
        <v>1.0300833333333332</v>
      </c>
      <c r="Y2159" s="32">
        <f>+X2159*10</f>
        <v>10.300833333333333</v>
      </c>
      <c r="Z2159" s="21">
        <f t="shared" si="520"/>
        <v>236.91916666666665</v>
      </c>
      <c r="AA2159" s="21">
        <f t="shared" si="524"/>
        <v>-8.3333333333257542E-4</v>
      </c>
      <c r="AC2159" s="5">
        <v>10.300833333333333</v>
      </c>
      <c r="AD2159" s="5">
        <v>0</v>
      </c>
      <c r="AE2159" s="5">
        <f t="shared" si="516"/>
        <v>10.300833333333333</v>
      </c>
    </row>
    <row r="2160" spans="1:31" ht="12.75" customHeight="1" x14ac:dyDescent="0.4">
      <c r="A2160" s="17" t="s">
        <v>4550</v>
      </c>
      <c r="B2160" s="17" t="s">
        <v>2151</v>
      </c>
      <c r="C2160" s="17" t="s">
        <v>3382</v>
      </c>
      <c r="D2160" s="18">
        <v>44652</v>
      </c>
      <c r="E2160" s="17" t="s">
        <v>118</v>
      </c>
      <c r="F2160" s="19">
        <v>20</v>
      </c>
      <c r="G2160" s="17">
        <v>19</v>
      </c>
      <c r="H2160" s="17">
        <v>7</v>
      </c>
      <c r="I2160" s="20">
        <f t="shared" si="510"/>
        <v>235</v>
      </c>
      <c r="J2160" s="21">
        <v>252.97</v>
      </c>
      <c r="K2160" s="18">
        <v>44804</v>
      </c>
      <c r="L2160" s="21">
        <v>5.27</v>
      </c>
      <c r="M2160" s="21">
        <v>247.7</v>
      </c>
      <c r="N2160" s="21">
        <v>5.27</v>
      </c>
      <c r="O2160" s="32">
        <f>+N2160/5*4</f>
        <v>4.2159999999999993</v>
      </c>
      <c r="P2160" s="21">
        <f t="shared" si="512"/>
        <v>9.4859999999999989</v>
      </c>
      <c r="Q2160" s="21">
        <f t="shared" si="513"/>
        <v>243.48399999999998</v>
      </c>
      <c r="S2160" s="21">
        <f t="shared" si="517"/>
        <v>252.97</v>
      </c>
      <c r="T2160" s="19">
        <v>20</v>
      </c>
      <c r="U2160" s="19">
        <f t="shared" si="514"/>
        <v>0</v>
      </c>
      <c r="V2160" s="22">
        <f t="shared" si="515"/>
        <v>0</v>
      </c>
      <c r="W2160" s="23">
        <f t="shared" si="523"/>
        <v>240</v>
      </c>
      <c r="X2160" s="21">
        <f t="shared" si="522"/>
        <v>1.0540416666666668</v>
      </c>
      <c r="Y2160" s="32">
        <f>+X2160*9</f>
        <v>9.4863750000000007</v>
      </c>
      <c r="Z2160" s="21">
        <f t="shared" si="520"/>
        <v>243.48362499999999</v>
      </c>
      <c r="AA2160" s="21">
        <f t="shared" si="524"/>
        <v>-3.7499999999113243E-4</v>
      </c>
      <c r="AC2160" s="5">
        <v>9.4863750000000007</v>
      </c>
      <c r="AD2160" s="5">
        <v>0</v>
      </c>
      <c r="AE2160" s="5">
        <f t="shared" si="516"/>
        <v>9.4863750000000007</v>
      </c>
    </row>
    <row r="2161" spans="1:31" ht="12.75" customHeight="1" x14ac:dyDescent="0.4">
      <c r="A2161" s="17" t="s">
        <v>4551</v>
      </c>
      <c r="B2161" s="17" t="s">
        <v>2151</v>
      </c>
      <c r="C2161" s="17" t="s">
        <v>4552</v>
      </c>
      <c r="D2161" s="18">
        <v>44652</v>
      </c>
      <c r="E2161" s="17" t="s">
        <v>118</v>
      </c>
      <c r="F2161" s="19">
        <v>20</v>
      </c>
      <c r="G2161" s="17">
        <v>19</v>
      </c>
      <c r="H2161" s="17">
        <v>7</v>
      </c>
      <c r="I2161" s="20">
        <f t="shared" si="510"/>
        <v>235</v>
      </c>
      <c r="J2161" s="21">
        <v>12462.73</v>
      </c>
      <c r="K2161" s="18">
        <v>44804</v>
      </c>
      <c r="L2161" s="21">
        <v>259.63</v>
      </c>
      <c r="M2161" s="21">
        <v>12203.1</v>
      </c>
      <c r="N2161" s="21">
        <v>259.63</v>
      </c>
      <c r="O2161" s="32">
        <f>+N2161/5*4</f>
        <v>207.70400000000001</v>
      </c>
      <c r="P2161" s="21">
        <f t="shared" si="512"/>
        <v>467.334</v>
      </c>
      <c r="Q2161" s="21">
        <f t="shared" si="513"/>
        <v>11995.396000000001</v>
      </c>
      <c r="S2161" s="21">
        <f t="shared" si="517"/>
        <v>12462.73</v>
      </c>
      <c r="T2161" s="19">
        <v>20</v>
      </c>
      <c r="U2161" s="19">
        <f t="shared" si="514"/>
        <v>0</v>
      </c>
      <c r="V2161" s="22">
        <f t="shared" si="515"/>
        <v>0</v>
      </c>
      <c r="W2161" s="23">
        <f t="shared" si="523"/>
        <v>240</v>
      </c>
      <c r="X2161" s="21">
        <f t="shared" si="522"/>
        <v>51.928041666666665</v>
      </c>
      <c r="Y2161" s="32">
        <f>+X2161*9</f>
        <v>467.35237499999999</v>
      </c>
      <c r="Z2161" s="21">
        <f t="shared" si="520"/>
        <v>11995.377624999999</v>
      </c>
      <c r="AA2161" s="21">
        <f t="shared" si="524"/>
        <v>-1.8375000001469743E-2</v>
      </c>
      <c r="AC2161" s="5">
        <v>467.35237499999999</v>
      </c>
      <c r="AD2161" s="5">
        <v>0</v>
      </c>
      <c r="AE2161" s="5">
        <f t="shared" si="516"/>
        <v>467.35237499999999</v>
      </c>
    </row>
    <row r="2162" spans="1:31" ht="12.75" customHeight="1" x14ac:dyDescent="0.4">
      <c r="A2162" s="17" t="s">
        <v>4553</v>
      </c>
      <c r="B2162" s="17" t="s">
        <v>2134</v>
      </c>
      <c r="C2162" s="17" t="s">
        <v>3376</v>
      </c>
      <c r="D2162" s="18">
        <v>44682</v>
      </c>
      <c r="E2162" s="17" t="s">
        <v>118</v>
      </c>
      <c r="F2162" s="19">
        <v>20</v>
      </c>
      <c r="G2162" s="17">
        <v>19</v>
      </c>
      <c r="H2162" s="17">
        <v>8</v>
      </c>
      <c r="I2162" s="20">
        <f t="shared" si="510"/>
        <v>236</v>
      </c>
      <c r="J2162" s="21">
        <v>1043.96</v>
      </c>
      <c r="K2162" s="18">
        <v>44804</v>
      </c>
      <c r="L2162" s="21">
        <v>17.399999999999999</v>
      </c>
      <c r="M2162" s="21">
        <v>1026.56</v>
      </c>
      <c r="N2162" s="21">
        <v>17.399999999999999</v>
      </c>
      <c r="O2162" s="32">
        <f>+N2162/4*4</f>
        <v>17.399999999999999</v>
      </c>
      <c r="P2162" s="21">
        <f t="shared" si="512"/>
        <v>34.799999999999997</v>
      </c>
      <c r="Q2162" s="21">
        <f t="shared" si="513"/>
        <v>1009.16</v>
      </c>
      <c r="S2162" s="21">
        <f t="shared" si="517"/>
        <v>1043.96</v>
      </c>
      <c r="T2162" s="19">
        <v>20</v>
      </c>
      <c r="U2162" s="19">
        <f t="shared" si="514"/>
        <v>0</v>
      </c>
      <c r="V2162" s="22">
        <f t="shared" si="515"/>
        <v>0</v>
      </c>
      <c r="W2162" s="23">
        <f t="shared" si="523"/>
        <v>240</v>
      </c>
      <c r="X2162" s="21">
        <f t="shared" si="522"/>
        <v>4.3498333333333337</v>
      </c>
      <c r="Y2162" s="32">
        <f>+X2162*8</f>
        <v>34.798666666666669</v>
      </c>
      <c r="Z2162" s="21">
        <f t="shared" si="520"/>
        <v>1009.1613333333333</v>
      </c>
      <c r="AA2162" s="21">
        <f t="shared" si="524"/>
        <v>1.3333333333775954E-3</v>
      </c>
      <c r="AC2162" s="5">
        <v>34.798666666666669</v>
      </c>
      <c r="AD2162" s="5">
        <v>0</v>
      </c>
      <c r="AE2162" s="5">
        <f t="shared" si="516"/>
        <v>34.798666666666669</v>
      </c>
    </row>
    <row r="2163" spans="1:31" ht="12.75" customHeight="1" x14ac:dyDescent="0.4">
      <c r="A2163" s="17" t="s">
        <v>4554</v>
      </c>
      <c r="B2163" s="17" t="s">
        <v>2134</v>
      </c>
      <c r="C2163" s="17" t="s">
        <v>3376</v>
      </c>
      <c r="D2163" s="18">
        <v>44713</v>
      </c>
      <c r="E2163" s="17" t="s">
        <v>118</v>
      </c>
      <c r="F2163" s="19">
        <v>20</v>
      </c>
      <c r="G2163" s="17">
        <v>19</v>
      </c>
      <c r="H2163" s="17">
        <v>9</v>
      </c>
      <c r="I2163" s="20">
        <f t="shared" si="510"/>
        <v>237</v>
      </c>
      <c r="J2163" s="21">
        <v>631.88</v>
      </c>
      <c r="K2163" s="18">
        <v>44804</v>
      </c>
      <c r="L2163" s="21">
        <v>7.89</v>
      </c>
      <c r="M2163" s="21">
        <v>623.99</v>
      </c>
      <c r="N2163" s="21">
        <v>7.89</v>
      </c>
      <c r="O2163" s="32">
        <f>+N2163/3*4</f>
        <v>10.52</v>
      </c>
      <c r="P2163" s="21">
        <f t="shared" si="512"/>
        <v>18.41</v>
      </c>
      <c r="Q2163" s="21">
        <f t="shared" si="513"/>
        <v>613.47</v>
      </c>
      <c r="S2163" s="21">
        <f t="shared" si="517"/>
        <v>631.88</v>
      </c>
      <c r="T2163" s="19">
        <v>20</v>
      </c>
      <c r="U2163" s="19">
        <f t="shared" si="514"/>
        <v>0</v>
      </c>
      <c r="V2163" s="22">
        <f t="shared" si="515"/>
        <v>0</v>
      </c>
      <c r="W2163" s="23">
        <f t="shared" si="523"/>
        <v>240</v>
      </c>
      <c r="X2163" s="21">
        <f t="shared" si="522"/>
        <v>2.6328333333333331</v>
      </c>
      <c r="Y2163" s="32">
        <f>+X2163*7</f>
        <v>18.429833333333331</v>
      </c>
      <c r="Z2163" s="21">
        <f t="shared" si="520"/>
        <v>613.45016666666663</v>
      </c>
      <c r="AA2163" s="21">
        <f t="shared" si="524"/>
        <v>-1.9833333333394876E-2</v>
      </c>
      <c r="AC2163" s="5">
        <v>18.429833333333331</v>
      </c>
      <c r="AD2163" s="5">
        <v>0</v>
      </c>
      <c r="AE2163" s="5">
        <f t="shared" si="516"/>
        <v>18.429833333333331</v>
      </c>
    </row>
    <row r="2164" spans="1:31" ht="12.75" customHeight="1" x14ac:dyDescent="0.4">
      <c r="A2164" s="17" t="s">
        <v>4555</v>
      </c>
      <c r="B2164" s="17" t="s">
        <v>2134</v>
      </c>
      <c r="C2164" s="17" t="s">
        <v>3196</v>
      </c>
      <c r="D2164" s="18">
        <v>44713</v>
      </c>
      <c r="E2164" s="17" t="s">
        <v>118</v>
      </c>
      <c r="F2164" s="19">
        <v>20</v>
      </c>
      <c r="G2164" s="17">
        <v>19</v>
      </c>
      <c r="H2164" s="17">
        <v>9</v>
      </c>
      <c r="I2164" s="20">
        <f t="shared" si="510"/>
        <v>237</v>
      </c>
      <c r="J2164" s="21">
        <v>508.12</v>
      </c>
      <c r="K2164" s="18">
        <v>44804</v>
      </c>
      <c r="L2164" s="21">
        <v>6.35</v>
      </c>
      <c r="M2164" s="21">
        <v>501.77</v>
      </c>
      <c r="N2164" s="21">
        <v>6.35</v>
      </c>
      <c r="O2164" s="32">
        <f>+N2164/3*4</f>
        <v>8.4666666666666668</v>
      </c>
      <c r="P2164" s="21">
        <f t="shared" si="512"/>
        <v>14.816666666666666</v>
      </c>
      <c r="Q2164" s="21">
        <f t="shared" si="513"/>
        <v>493.30333333333334</v>
      </c>
      <c r="S2164" s="21">
        <f t="shared" si="517"/>
        <v>508.12</v>
      </c>
      <c r="T2164" s="19">
        <v>20</v>
      </c>
      <c r="U2164" s="19">
        <f t="shared" si="514"/>
        <v>0</v>
      </c>
      <c r="V2164" s="22">
        <f t="shared" si="515"/>
        <v>0</v>
      </c>
      <c r="W2164" s="23">
        <f t="shared" si="523"/>
        <v>240</v>
      </c>
      <c r="X2164" s="21">
        <f t="shared" si="522"/>
        <v>2.1171666666666669</v>
      </c>
      <c r="Y2164" s="32">
        <f>+X2164*7</f>
        <v>14.820166666666669</v>
      </c>
      <c r="Z2164" s="21">
        <f t="shared" si="520"/>
        <v>493.29983333333331</v>
      </c>
      <c r="AA2164" s="21">
        <f t="shared" si="524"/>
        <v>-3.5000000000309228E-3</v>
      </c>
      <c r="AC2164" s="5">
        <v>14.820166666666669</v>
      </c>
      <c r="AD2164" s="5">
        <v>0</v>
      </c>
      <c r="AE2164" s="5">
        <f t="shared" si="516"/>
        <v>14.820166666666669</v>
      </c>
    </row>
    <row r="2165" spans="1:31" ht="12.75" customHeight="1" x14ac:dyDescent="0.4">
      <c r="A2165" s="17" t="s">
        <v>4556</v>
      </c>
      <c r="B2165" s="17" t="s">
        <v>2134</v>
      </c>
      <c r="C2165" s="17" t="s">
        <v>3376</v>
      </c>
      <c r="D2165" s="18">
        <v>44743</v>
      </c>
      <c r="E2165" s="17" t="s">
        <v>118</v>
      </c>
      <c r="F2165" s="19">
        <v>20</v>
      </c>
      <c r="G2165" s="17">
        <v>19</v>
      </c>
      <c r="H2165" s="17">
        <v>10</v>
      </c>
      <c r="I2165" s="20">
        <f t="shared" si="510"/>
        <v>238</v>
      </c>
      <c r="J2165" s="21">
        <v>1923.9</v>
      </c>
      <c r="K2165" s="18">
        <v>44804</v>
      </c>
      <c r="L2165" s="21">
        <v>16.03</v>
      </c>
      <c r="M2165" s="21">
        <v>1907.87</v>
      </c>
      <c r="N2165" s="21">
        <v>16.03</v>
      </c>
      <c r="O2165" s="32">
        <f>+N2165/2*4</f>
        <v>32.06</v>
      </c>
      <c r="P2165" s="21">
        <f t="shared" si="512"/>
        <v>48.09</v>
      </c>
      <c r="Q2165" s="21">
        <f t="shared" si="513"/>
        <v>1875.81</v>
      </c>
      <c r="S2165" s="21">
        <f t="shared" si="517"/>
        <v>1923.8999999999999</v>
      </c>
      <c r="T2165" s="19">
        <v>20</v>
      </c>
      <c r="U2165" s="19">
        <f t="shared" si="514"/>
        <v>0</v>
      </c>
      <c r="V2165" s="22">
        <f t="shared" si="515"/>
        <v>0</v>
      </c>
      <c r="W2165" s="23">
        <f t="shared" si="523"/>
        <v>240</v>
      </c>
      <c r="X2165" s="21">
        <f t="shared" si="522"/>
        <v>8.0162499999999994</v>
      </c>
      <c r="Y2165" s="32">
        <f>+X2165*6</f>
        <v>48.097499999999997</v>
      </c>
      <c r="Z2165" s="21">
        <f t="shared" si="520"/>
        <v>1875.8024999999998</v>
      </c>
      <c r="AA2165" s="21">
        <f t="shared" si="524"/>
        <v>-7.500000000163709E-3</v>
      </c>
      <c r="AC2165" s="5">
        <v>48.097499999999997</v>
      </c>
      <c r="AD2165" s="5">
        <v>0</v>
      </c>
      <c r="AE2165" s="5">
        <f t="shared" si="516"/>
        <v>48.097499999999997</v>
      </c>
    </row>
    <row r="2166" spans="1:31" ht="12.75" customHeight="1" x14ac:dyDescent="0.4">
      <c r="A2166" s="17" t="s">
        <v>4557</v>
      </c>
      <c r="B2166" s="17" t="s">
        <v>2134</v>
      </c>
      <c r="C2166" s="17" t="s">
        <v>3380</v>
      </c>
      <c r="D2166" s="18">
        <v>44743</v>
      </c>
      <c r="E2166" s="17" t="s">
        <v>118</v>
      </c>
      <c r="F2166" s="19">
        <v>20</v>
      </c>
      <c r="G2166" s="17">
        <v>19</v>
      </c>
      <c r="H2166" s="17">
        <v>10</v>
      </c>
      <c r="I2166" s="20">
        <f t="shared" si="510"/>
        <v>238</v>
      </c>
      <c r="J2166" s="21">
        <v>327.84</v>
      </c>
      <c r="K2166" s="18">
        <v>44804</v>
      </c>
      <c r="L2166" s="21">
        <v>2.73</v>
      </c>
      <c r="M2166" s="21">
        <v>325.11</v>
      </c>
      <c r="N2166" s="21">
        <v>2.73</v>
      </c>
      <c r="O2166" s="32">
        <f>+N2166/2*4</f>
        <v>5.46</v>
      </c>
      <c r="P2166" s="21">
        <f t="shared" si="512"/>
        <v>8.19</v>
      </c>
      <c r="Q2166" s="21">
        <f t="shared" si="513"/>
        <v>319.65000000000003</v>
      </c>
      <c r="S2166" s="21">
        <f t="shared" si="517"/>
        <v>327.84000000000003</v>
      </c>
      <c r="T2166" s="19">
        <v>20</v>
      </c>
      <c r="U2166" s="19">
        <f t="shared" si="514"/>
        <v>0</v>
      </c>
      <c r="V2166" s="22">
        <f t="shared" si="515"/>
        <v>0</v>
      </c>
      <c r="W2166" s="23">
        <f t="shared" si="523"/>
        <v>240</v>
      </c>
      <c r="X2166" s="21">
        <f t="shared" si="522"/>
        <v>1.3660000000000001</v>
      </c>
      <c r="Y2166" s="32">
        <f>+X2166*6</f>
        <v>8.1960000000000015</v>
      </c>
      <c r="Z2166" s="21">
        <f t="shared" si="520"/>
        <v>319.64400000000001</v>
      </c>
      <c r="AA2166" s="21">
        <f t="shared" si="524"/>
        <v>-6.0000000000286491E-3</v>
      </c>
      <c r="AC2166" s="5">
        <v>8.1960000000000015</v>
      </c>
      <c r="AD2166" s="5">
        <v>0</v>
      </c>
      <c r="AE2166" s="5">
        <f t="shared" si="516"/>
        <v>8.1960000000000015</v>
      </c>
    </row>
    <row r="2167" spans="1:31" ht="12.75" customHeight="1" x14ac:dyDescent="0.4">
      <c r="A2167" s="17" t="s">
        <v>4558</v>
      </c>
      <c r="B2167" s="17" t="s">
        <v>2151</v>
      </c>
      <c r="C2167" s="17" t="s">
        <v>4559</v>
      </c>
      <c r="D2167" s="18">
        <v>44743</v>
      </c>
      <c r="E2167" s="17" t="s">
        <v>118</v>
      </c>
      <c r="F2167" s="19">
        <v>20</v>
      </c>
      <c r="G2167" s="17">
        <v>19</v>
      </c>
      <c r="H2167" s="17">
        <v>10</v>
      </c>
      <c r="I2167" s="20">
        <f t="shared" si="510"/>
        <v>238</v>
      </c>
      <c r="J2167" s="21">
        <v>144258.94</v>
      </c>
      <c r="K2167" s="18">
        <v>44804</v>
      </c>
      <c r="L2167" s="21">
        <v>1202.1500000000001</v>
      </c>
      <c r="M2167" s="21">
        <v>143056.79</v>
      </c>
      <c r="N2167" s="21">
        <v>1202.1500000000001</v>
      </c>
      <c r="O2167" s="32">
        <f>+N2167/2*4</f>
        <v>2404.3000000000002</v>
      </c>
      <c r="P2167" s="21">
        <f t="shared" si="512"/>
        <v>3606.4500000000003</v>
      </c>
      <c r="Q2167" s="21">
        <f t="shared" si="513"/>
        <v>140652.49000000002</v>
      </c>
      <c r="S2167" s="21">
        <f t="shared" si="517"/>
        <v>144258.94</v>
      </c>
      <c r="T2167" s="19">
        <v>20</v>
      </c>
      <c r="U2167" s="19">
        <f t="shared" si="514"/>
        <v>0</v>
      </c>
      <c r="V2167" s="22">
        <f t="shared" si="515"/>
        <v>0</v>
      </c>
      <c r="W2167" s="23">
        <f t="shared" si="523"/>
        <v>240</v>
      </c>
      <c r="X2167" s="21">
        <f t="shared" si="522"/>
        <v>601.07891666666671</v>
      </c>
      <c r="Y2167" s="32">
        <f>+X2167*6</f>
        <v>3606.4735000000001</v>
      </c>
      <c r="Z2167" s="21">
        <f t="shared" si="520"/>
        <v>140652.46650000001</v>
      </c>
      <c r="AA2167" s="21">
        <f t="shared" si="524"/>
        <v>-2.3500000010244548E-2</v>
      </c>
      <c r="AC2167" s="5">
        <v>3606.4735000000001</v>
      </c>
      <c r="AD2167" s="5">
        <v>0</v>
      </c>
      <c r="AE2167" s="5">
        <f t="shared" si="516"/>
        <v>3606.4735000000001</v>
      </c>
    </row>
    <row r="2168" spans="1:31" ht="12.75" customHeight="1" x14ac:dyDescent="0.4">
      <c r="A2168" s="17" t="s">
        <v>4560</v>
      </c>
      <c r="B2168" s="17" t="s">
        <v>2134</v>
      </c>
      <c r="C2168" s="17" t="s">
        <v>3376</v>
      </c>
      <c r="D2168" s="18">
        <v>44774</v>
      </c>
      <c r="E2168" s="17" t="s">
        <v>118</v>
      </c>
      <c r="F2168" s="19">
        <v>20</v>
      </c>
      <c r="G2168" s="17">
        <v>19</v>
      </c>
      <c r="H2168" s="17">
        <v>11</v>
      </c>
      <c r="I2168" s="20">
        <f t="shared" si="510"/>
        <v>239</v>
      </c>
      <c r="J2168" s="21">
        <v>923.22</v>
      </c>
      <c r="K2168" s="18">
        <v>44804</v>
      </c>
      <c r="L2168" s="21">
        <v>3.84</v>
      </c>
      <c r="M2168" s="21">
        <v>919.38</v>
      </c>
      <c r="N2168" s="21">
        <v>3.84</v>
      </c>
      <c r="O2168" s="32">
        <f>+N2168/1*4</f>
        <v>15.36</v>
      </c>
      <c r="P2168" s="21">
        <f t="shared" si="512"/>
        <v>19.2</v>
      </c>
      <c r="Q2168" s="21">
        <f t="shared" si="513"/>
        <v>904.02</v>
      </c>
      <c r="S2168" s="21">
        <f t="shared" si="517"/>
        <v>923.22</v>
      </c>
      <c r="T2168" s="19">
        <v>20</v>
      </c>
      <c r="U2168" s="19">
        <f t="shared" si="514"/>
        <v>0</v>
      </c>
      <c r="V2168" s="22">
        <f t="shared" si="515"/>
        <v>0</v>
      </c>
      <c r="W2168" s="23">
        <f t="shared" si="523"/>
        <v>240</v>
      </c>
      <c r="X2168" s="21">
        <f t="shared" si="522"/>
        <v>3.8467500000000001</v>
      </c>
      <c r="Y2168" s="32">
        <f>+X2168*5</f>
        <v>19.233750000000001</v>
      </c>
      <c r="Z2168" s="21">
        <f t="shared" si="520"/>
        <v>903.98625000000004</v>
      </c>
      <c r="AA2168" s="21">
        <f t="shared" si="524"/>
        <v>-3.3749999999940883E-2</v>
      </c>
      <c r="AC2168" s="5">
        <v>19.233750000000001</v>
      </c>
      <c r="AD2168" s="5">
        <v>0</v>
      </c>
      <c r="AE2168" s="5">
        <f t="shared" si="516"/>
        <v>19.233750000000001</v>
      </c>
    </row>
    <row r="2169" spans="1:31" ht="12.75" customHeight="1" x14ac:dyDescent="0.4">
      <c r="A2169" s="17" t="s">
        <v>4561</v>
      </c>
      <c r="B2169" s="17" t="s">
        <v>2134</v>
      </c>
      <c r="C2169" s="17" t="s">
        <v>3391</v>
      </c>
      <c r="D2169" s="18">
        <v>44774</v>
      </c>
      <c r="E2169" s="17" t="s">
        <v>118</v>
      </c>
      <c r="F2169" s="19">
        <v>20</v>
      </c>
      <c r="G2169" s="17">
        <v>19</v>
      </c>
      <c r="H2169" s="17">
        <v>11</v>
      </c>
      <c r="I2169" s="20">
        <f t="shared" si="510"/>
        <v>239</v>
      </c>
      <c r="J2169" s="21">
        <v>7540.17</v>
      </c>
      <c r="K2169" s="18">
        <v>44804</v>
      </c>
      <c r="L2169" s="21">
        <v>31.41</v>
      </c>
      <c r="M2169" s="21">
        <v>7508.76</v>
      </c>
      <c r="N2169" s="21">
        <v>31.41</v>
      </c>
      <c r="O2169" s="32">
        <f t="shared" ref="O2169" si="525">+N2169/1*4</f>
        <v>125.64</v>
      </c>
      <c r="P2169" s="21">
        <f t="shared" si="512"/>
        <v>157.05000000000001</v>
      </c>
      <c r="Q2169" s="21">
        <f t="shared" si="513"/>
        <v>7383.12</v>
      </c>
      <c r="S2169" s="21">
        <f t="shared" si="517"/>
        <v>7540.17</v>
      </c>
      <c r="T2169" s="19">
        <v>20</v>
      </c>
      <c r="U2169" s="19">
        <f t="shared" si="514"/>
        <v>0</v>
      </c>
      <c r="V2169" s="22">
        <f t="shared" si="515"/>
        <v>0</v>
      </c>
      <c r="W2169" s="23">
        <f t="shared" si="523"/>
        <v>240</v>
      </c>
      <c r="X2169" s="21">
        <f t="shared" si="522"/>
        <v>31.417375</v>
      </c>
      <c r="Y2169" s="32">
        <f t="shared" ref="Y2169" si="526">+X2169*5</f>
        <v>157.08687499999999</v>
      </c>
      <c r="Z2169" s="21">
        <f t="shared" si="520"/>
        <v>7383.0831250000001</v>
      </c>
      <c r="AA2169" s="21">
        <f t="shared" si="524"/>
        <v>-3.6874999999781721E-2</v>
      </c>
      <c r="AC2169" s="5">
        <v>157.08687499999999</v>
      </c>
      <c r="AD2169" s="5">
        <v>0</v>
      </c>
      <c r="AE2169" s="5">
        <f t="shared" si="516"/>
        <v>157.08687499999999</v>
      </c>
    </row>
    <row r="2170" spans="1:31" ht="12.75" customHeight="1" x14ac:dyDescent="0.4">
      <c r="A2170" s="17" t="s">
        <v>4562</v>
      </c>
      <c r="B2170" s="17" t="s">
        <v>2134</v>
      </c>
      <c r="C2170" s="17" t="s">
        <v>3376</v>
      </c>
      <c r="D2170" s="18">
        <v>44805</v>
      </c>
      <c r="E2170" s="17" t="s">
        <v>118</v>
      </c>
      <c r="F2170" s="19">
        <v>20</v>
      </c>
      <c r="G2170" s="17">
        <v>19</v>
      </c>
      <c r="H2170" s="17">
        <v>8</v>
      </c>
      <c r="I2170" s="20">
        <f t="shared" si="510"/>
        <v>236</v>
      </c>
      <c r="J2170" s="21">
        <v>878.32</v>
      </c>
      <c r="K2170" s="18">
        <v>44926</v>
      </c>
      <c r="L2170" s="21">
        <v>14.64</v>
      </c>
      <c r="M2170" s="21"/>
      <c r="N2170" s="21"/>
      <c r="O2170" s="21">
        <v>14.64</v>
      </c>
      <c r="P2170" s="21">
        <v>14.64</v>
      </c>
      <c r="Q2170" s="21">
        <v>863.68</v>
      </c>
      <c r="S2170" s="21">
        <v>878.32</v>
      </c>
      <c r="T2170" s="19">
        <v>20</v>
      </c>
      <c r="U2170" s="19">
        <f t="shared" si="514"/>
        <v>0</v>
      </c>
      <c r="V2170" s="22">
        <f t="shared" si="515"/>
        <v>0</v>
      </c>
      <c r="W2170" s="23">
        <f t="shared" si="523"/>
        <v>240</v>
      </c>
      <c r="X2170" s="21">
        <f t="shared" si="522"/>
        <v>3.6596666666666668</v>
      </c>
      <c r="Y2170" s="32">
        <f>+X2170*4</f>
        <v>14.638666666666667</v>
      </c>
      <c r="Z2170" s="21">
        <f t="shared" si="520"/>
        <v>863.68133333333333</v>
      </c>
      <c r="AA2170" s="21">
        <f t="shared" si="524"/>
        <v>1.3333333333775954E-3</v>
      </c>
      <c r="AC2170" s="5">
        <v>14.638666666666667</v>
      </c>
      <c r="AD2170" s="5">
        <v>0</v>
      </c>
      <c r="AE2170" s="5">
        <f t="shared" si="516"/>
        <v>14.638666666666667</v>
      </c>
    </row>
    <row r="2171" spans="1:31" ht="12.75" customHeight="1" x14ac:dyDescent="0.4">
      <c r="A2171" s="17" t="s">
        <v>4563</v>
      </c>
      <c r="B2171" s="17" t="s">
        <v>2134</v>
      </c>
      <c r="C2171" s="17" t="s">
        <v>3380</v>
      </c>
      <c r="D2171" s="18">
        <v>44805</v>
      </c>
      <c r="E2171" s="17" t="s">
        <v>118</v>
      </c>
      <c r="F2171" s="19">
        <v>20</v>
      </c>
      <c r="G2171" s="17">
        <v>19</v>
      </c>
      <c r="H2171" s="17">
        <v>8</v>
      </c>
      <c r="I2171" s="20">
        <f t="shared" si="510"/>
        <v>236</v>
      </c>
      <c r="J2171" s="21">
        <v>292.49</v>
      </c>
      <c r="K2171" s="18">
        <v>44926</v>
      </c>
      <c r="L2171" s="21">
        <v>4.88</v>
      </c>
      <c r="M2171" s="21"/>
      <c r="N2171" s="21"/>
      <c r="O2171" s="21">
        <v>4.88</v>
      </c>
      <c r="P2171" s="21">
        <v>4.88</v>
      </c>
      <c r="Q2171" s="21">
        <v>287.61</v>
      </c>
      <c r="S2171" s="21">
        <v>292.49</v>
      </c>
      <c r="T2171" s="19">
        <v>20</v>
      </c>
      <c r="U2171" s="19">
        <f t="shared" si="514"/>
        <v>0</v>
      </c>
      <c r="V2171" s="22">
        <f t="shared" si="515"/>
        <v>0</v>
      </c>
      <c r="W2171" s="23">
        <f t="shared" si="523"/>
        <v>240</v>
      </c>
      <c r="X2171" s="21">
        <f t="shared" si="522"/>
        <v>1.2187083333333333</v>
      </c>
      <c r="Y2171" s="32">
        <f>+X2171*4</f>
        <v>4.8748333333333331</v>
      </c>
      <c r="Z2171" s="21">
        <f t="shared" si="520"/>
        <v>287.61516666666665</v>
      </c>
      <c r="AA2171" s="21">
        <f t="shared" si="524"/>
        <v>5.1666666666392302E-3</v>
      </c>
      <c r="AC2171" s="5">
        <v>4.8748333333333331</v>
      </c>
      <c r="AD2171" s="5">
        <v>0</v>
      </c>
      <c r="AE2171" s="5">
        <f t="shared" si="516"/>
        <v>4.8748333333333331</v>
      </c>
    </row>
    <row r="2172" spans="1:31" ht="12.75" customHeight="1" x14ac:dyDescent="0.4">
      <c r="A2172" s="17" t="s">
        <v>4564</v>
      </c>
      <c r="B2172" s="17" t="s">
        <v>2134</v>
      </c>
      <c r="C2172" s="17" t="s">
        <v>3376</v>
      </c>
      <c r="D2172" s="18">
        <v>44835</v>
      </c>
      <c r="E2172" s="17" t="s">
        <v>118</v>
      </c>
      <c r="F2172" s="19">
        <v>20</v>
      </c>
      <c r="G2172" s="17">
        <v>19</v>
      </c>
      <c r="H2172" s="17">
        <v>9</v>
      </c>
      <c r="I2172" s="20">
        <f t="shared" si="510"/>
        <v>237</v>
      </c>
      <c r="J2172" s="21">
        <v>487.89</v>
      </c>
      <c r="K2172" s="18">
        <v>44926</v>
      </c>
      <c r="L2172" s="21">
        <v>6.1</v>
      </c>
      <c r="M2172" s="21"/>
      <c r="N2172" s="21"/>
      <c r="O2172" s="21">
        <v>6.1</v>
      </c>
      <c r="P2172" s="21">
        <v>6.1</v>
      </c>
      <c r="Q2172" s="21">
        <v>481.79</v>
      </c>
      <c r="S2172" s="21">
        <v>487.89</v>
      </c>
      <c r="T2172" s="19">
        <v>20</v>
      </c>
      <c r="U2172" s="19">
        <f t="shared" si="514"/>
        <v>0</v>
      </c>
      <c r="V2172" s="22">
        <f t="shared" si="515"/>
        <v>0</v>
      </c>
      <c r="W2172" s="23">
        <f t="shared" si="523"/>
        <v>240</v>
      </c>
      <c r="X2172" s="21">
        <f t="shared" si="522"/>
        <v>2.0328749999999998</v>
      </c>
      <c r="Y2172" s="32">
        <f>+X2172*3</f>
        <v>6.0986249999999993</v>
      </c>
      <c r="Z2172" s="21">
        <f t="shared" si="520"/>
        <v>481.79137499999996</v>
      </c>
      <c r="AA2172" s="21">
        <f t="shared" si="524"/>
        <v>1.3749999999390639E-3</v>
      </c>
      <c r="AC2172" s="5">
        <v>6.0986249999999993</v>
      </c>
      <c r="AD2172" s="5">
        <v>0</v>
      </c>
      <c r="AE2172" s="5">
        <f t="shared" si="516"/>
        <v>6.0986249999999993</v>
      </c>
    </row>
    <row r="2173" spans="1:31" ht="12.75" customHeight="1" x14ac:dyDescent="0.4">
      <c r="A2173" s="17" t="s">
        <v>4565</v>
      </c>
      <c r="B2173" s="17" t="s">
        <v>2134</v>
      </c>
      <c r="C2173" s="17" t="s">
        <v>3396</v>
      </c>
      <c r="D2173" s="18">
        <v>44835</v>
      </c>
      <c r="E2173" s="17" t="s">
        <v>118</v>
      </c>
      <c r="F2173" s="19">
        <v>20</v>
      </c>
      <c r="G2173" s="17">
        <v>19</v>
      </c>
      <c r="H2173" s="17">
        <v>9</v>
      </c>
      <c r="I2173" s="20">
        <f t="shared" si="510"/>
        <v>237</v>
      </c>
      <c r="J2173" s="21">
        <v>1413.04</v>
      </c>
      <c r="K2173" s="18">
        <v>44926</v>
      </c>
      <c r="L2173" s="21">
        <v>17.66</v>
      </c>
      <c r="M2173" s="21"/>
      <c r="N2173" s="21"/>
      <c r="O2173" s="21">
        <v>17.66</v>
      </c>
      <c r="P2173" s="21">
        <v>17.66</v>
      </c>
      <c r="Q2173" s="21">
        <v>1395.38</v>
      </c>
      <c r="S2173" s="21">
        <v>1413.04</v>
      </c>
      <c r="T2173" s="19">
        <v>20</v>
      </c>
      <c r="U2173" s="19">
        <f t="shared" si="514"/>
        <v>0</v>
      </c>
      <c r="V2173" s="22">
        <f t="shared" si="515"/>
        <v>0</v>
      </c>
      <c r="W2173" s="23">
        <f t="shared" si="523"/>
        <v>240</v>
      </c>
      <c r="X2173" s="21">
        <f t="shared" si="522"/>
        <v>5.8876666666666662</v>
      </c>
      <c r="Y2173" s="32">
        <f>+X2173*3</f>
        <v>17.662999999999997</v>
      </c>
      <c r="Z2173" s="21">
        <f t="shared" si="520"/>
        <v>1395.377</v>
      </c>
      <c r="AA2173" s="21">
        <f t="shared" si="524"/>
        <v>-3.0000000001564331E-3</v>
      </c>
      <c r="AC2173" s="5">
        <v>17.662999999999997</v>
      </c>
      <c r="AD2173" s="5">
        <v>0</v>
      </c>
      <c r="AE2173" s="5">
        <f t="shared" si="516"/>
        <v>17.662999999999997</v>
      </c>
    </row>
    <row r="2174" spans="1:31" ht="12.75" customHeight="1" x14ac:dyDescent="0.4">
      <c r="A2174" s="17" t="s">
        <v>4566</v>
      </c>
      <c r="B2174" s="17" t="s">
        <v>2134</v>
      </c>
      <c r="C2174" s="17" t="s">
        <v>3376</v>
      </c>
      <c r="D2174" s="18">
        <v>44866</v>
      </c>
      <c r="E2174" s="17" t="s">
        <v>118</v>
      </c>
      <c r="F2174" s="19">
        <v>20</v>
      </c>
      <c r="G2174" s="17">
        <v>19</v>
      </c>
      <c r="H2174" s="17">
        <v>10</v>
      </c>
      <c r="I2174" s="20">
        <f t="shared" si="510"/>
        <v>238</v>
      </c>
      <c r="J2174" s="21">
        <v>395.64</v>
      </c>
      <c r="K2174" s="18">
        <v>44926</v>
      </c>
      <c r="L2174" s="21">
        <v>3.3</v>
      </c>
      <c r="M2174" s="21"/>
      <c r="N2174" s="21"/>
      <c r="O2174" s="21">
        <v>3.3</v>
      </c>
      <c r="P2174" s="21">
        <v>3.3</v>
      </c>
      <c r="Q2174" s="21">
        <v>392.34</v>
      </c>
      <c r="S2174" s="21">
        <v>395.64</v>
      </c>
      <c r="T2174" s="19">
        <v>20</v>
      </c>
      <c r="U2174" s="19">
        <f t="shared" si="514"/>
        <v>0</v>
      </c>
      <c r="V2174" s="22">
        <f t="shared" si="515"/>
        <v>0</v>
      </c>
      <c r="W2174" s="23">
        <f t="shared" si="523"/>
        <v>240</v>
      </c>
      <c r="X2174" s="21">
        <f t="shared" si="522"/>
        <v>1.6484999999999999</v>
      </c>
      <c r="Y2174" s="32">
        <f>+X2174*2</f>
        <v>3.2969999999999997</v>
      </c>
      <c r="Z2174" s="21">
        <f t="shared" si="520"/>
        <v>392.34299999999996</v>
      </c>
      <c r="AA2174" s="21">
        <f t="shared" si="524"/>
        <v>2.9999999999859028E-3</v>
      </c>
      <c r="AC2174" s="5">
        <v>3.2969999999999997</v>
      </c>
      <c r="AD2174" s="5">
        <v>0</v>
      </c>
      <c r="AE2174" s="5">
        <f t="shared" si="516"/>
        <v>3.2969999999999997</v>
      </c>
    </row>
    <row r="2175" spans="1:31" ht="12.75" customHeight="1" x14ac:dyDescent="0.4">
      <c r="A2175" s="17" t="s">
        <v>4567</v>
      </c>
      <c r="B2175" s="17" t="s">
        <v>2134</v>
      </c>
      <c r="C2175" s="17" t="s">
        <v>3376</v>
      </c>
      <c r="D2175" s="18">
        <v>44896</v>
      </c>
      <c r="E2175" s="17" t="s">
        <v>118</v>
      </c>
      <c r="F2175" s="19">
        <v>20</v>
      </c>
      <c r="G2175" s="17">
        <v>19</v>
      </c>
      <c r="H2175" s="17">
        <v>11</v>
      </c>
      <c r="I2175" s="20">
        <f t="shared" si="510"/>
        <v>239</v>
      </c>
      <c r="J2175" s="21">
        <v>901.9</v>
      </c>
      <c r="K2175" s="18">
        <v>44926</v>
      </c>
      <c r="L2175" s="21">
        <v>3.76</v>
      </c>
      <c r="M2175" s="21"/>
      <c r="N2175" s="21"/>
      <c r="O2175" s="21">
        <v>3.76</v>
      </c>
      <c r="P2175" s="21">
        <v>3.76</v>
      </c>
      <c r="Q2175" s="21">
        <v>898.14</v>
      </c>
      <c r="S2175" s="21">
        <v>901.9</v>
      </c>
      <c r="T2175" s="19">
        <v>20</v>
      </c>
      <c r="U2175" s="19">
        <f t="shared" si="514"/>
        <v>0</v>
      </c>
      <c r="V2175" s="22">
        <f t="shared" si="515"/>
        <v>0</v>
      </c>
      <c r="W2175" s="23">
        <f t="shared" si="523"/>
        <v>240</v>
      </c>
      <c r="X2175" s="21">
        <f t="shared" si="522"/>
        <v>3.7579166666666666</v>
      </c>
      <c r="Y2175" s="32">
        <f>+X2175*1</f>
        <v>3.7579166666666666</v>
      </c>
      <c r="Z2175" s="21">
        <f t="shared" si="520"/>
        <v>898.14208333333329</v>
      </c>
      <c r="AA2175" s="21">
        <f t="shared" si="524"/>
        <v>2.0833333333030168E-3</v>
      </c>
      <c r="AC2175" s="5">
        <v>3.7579166666666666</v>
      </c>
      <c r="AD2175" s="5">
        <v>0</v>
      </c>
      <c r="AE2175" s="5">
        <f t="shared" si="516"/>
        <v>3.7579166666666666</v>
      </c>
    </row>
    <row r="2176" spans="1:31" ht="12.75" customHeight="1" x14ac:dyDescent="0.4">
      <c r="A2176" s="17" t="s">
        <v>4568</v>
      </c>
      <c r="B2176" s="17" t="s">
        <v>2151</v>
      </c>
      <c r="C2176" s="17" t="s">
        <v>4569</v>
      </c>
      <c r="D2176" s="18">
        <v>44743</v>
      </c>
      <c r="E2176" s="17" t="s">
        <v>118</v>
      </c>
      <c r="F2176" s="19">
        <v>20</v>
      </c>
      <c r="G2176" s="17">
        <v>19</v>
      </c>
      <c r="H2176" s="17">
        <v>6</v>
      </c>
      <c r="I2176" s="20">
        <f t="shared" si="510"/>
        <v>234</v>
      </c>
      <c r="J2176" s="21">
        <v>2031.54</v>
      </c>
      <c r="K2176" s="18">
        <v>44926</v>
      </c>
      <c r="L2176" s="21">
        <v>50.79</v>
      </c>
      <c r="M2176" s="21"/>
      <c r="N2176" s="21"/>
      <c r="O2176" s="21">
        <v>50.79</v>
      </c>
      <c r="P2176" s="21">
        <v>50.79</v>
      </c>
      <c r="Q2176" s="21">
        <v>1980.75</v>
      </c>
      <c r="S2176" s="21">
        <v>2031.54</v>
      </c>
      <c r="T2176" s="19">
        <v>20</v>
      </c>
      <c r="U2176" s="19">
        <f t="shared" si="514"/>
        <v>0</v>
      </c>
      <c r="V2176" s="22">
        <f t="shared" si="515"/>
        <v>0</v>
      </c>
      <c r="W2176" s="23">
        <f t="shared" si="523"/>
        <v>240</v>
      </c>
      <c r="X2176" s="21">
        <f t="shared" si="522"/>
        <v>8.4647500000000004</v>
      </c>
      <c r="Y2176" s="32">
        <f>+X2176*6</f>
        <v>50.788499999999999</v>
      </c>
      <c r="Z2176" s="21">
        <f t="shared" si="520"/>
        <v>1980.7514999999999</v>
      </c>
      <c r="AA2176" s="21">
        <f t="shared" si="524"/>
        <v>1.4999999998508429E-3</v>
      </c>
      <c r="AC2176" s="5">
        <v>50.788499999999999</v>
      </c>
      <c r="AD2176" s="5">
        <v>0</v>
      </c>
      <c r="AE2176" s="5">
        <f t="shared" si="516"/>
        <v>50.788499999999999</v>
      </c>
    </row>
    <row r="2177" spans="1:31" ht="12.75" customHeight="1" x14ac:dyDescent="0.4">
      <c r="A2177" s="17" t="s">
        <v>4570</v>
      </c>
      <c r="B2177" s="17" t="s">
        <v>2134</v>
      </c>
      <c r="C2177" s="17" t="s">
        <v>3376</v>
      </c>
      <c r="D2177" s="18">
        <v>44927</v>
      </c>
      <c r="E2177" s="17" t="s">
        <v>118</v>
      </c>
      <c r="F2177" s="19">
        <v>20</v>
      </c>
      <c r="G2177" s="17">
        <v>20</v>
      </c>
      <c r="H2177" s="17">
        <v>0</v>
      </c>
      <c r="I2177" s="20">
        <f t="shared" si="510"/>
        <v>240</v>
      </c>
      <c r="J2177" s="33">
        <v>793.7</v>
      </c>
      <c r="K2177" s="18"/>
      <c r="L2177" s="21"/>
      <c r="M2177" s="21"/>
      <c r="N2177" s="21"/>
      <c r="O2177" s="21"/>
      <c r="P2177" s="21"/>
      <c r="Q2177" s="33">
        <v>793.7</v>
      </c>
      <c r="S2177" s="21"/>
      <c r="T2177" s="19">
        <v>20</v>
      </c>
      <c r="U2177" s="19">
        <f t="shared" si="514"/>
        <v>0</v>
      </c>
      <c r="V2177" s="22">
        <f t="shared" si="515"/>
        <v>0</v>
      </c>
      <c r="W2177" s="23">
        <f t="shared" si="523"/>
        <v>240</v>
      </c>
      <c r="X2177" s="21">
        <f t="shared" si="522"/>
        <v>0</v>
      </c>
      <c r="Y2177" s="32">
        <f t="shared" ref="Y2177:Y2183" si="527">+X2177*6</f>
        <v>0</v>
      </c>
      <c r="Z2177" s="21">
        <f>+Q2177</f>
        <v>793.7</v>
      </c>
      <c r="AA2177" s="21">
        <f t="shared" si="524"/>
        <v>0</v>
      </c>
      <c r="AC2177" s="5">
        <v>0</v>
      </c>
      <c r="AD2177" s="5">
        <v>0</v>
      </c>
      <c r="AE2177" s="5">
        <f t="shared" si="516"/>
        <v>0</v>
      </c>
    </row>
    <row r="2178" spans="1:31" ht="12.75" customHeight="1" x14ac:dyDescent="0.4">
      <c r="A2178" s="17" t="s">
        <v>4571</v>
      </c>
      <c r="B2178" s="17" t="s">
        <v>2151</v>
      </c>
      <c r="C2178" s="17" t="s">
        <v>4572</v>
      </c>
      <c r="D2178" s="18">
        <v>44927</v>
      </c>
      <c r="E2178" s="17" t="s">
        <v>118</v>
      </c>
      <c r="F2178" s="19">
        <v>20</v>
      </c>
      <c r="G2178" s="17">
        <v>20</v>
      </c>
      <c r="H2178" s="17">
        <v>0</v>
      </c>
      <c r="I2178" s="20">
        <f t="shared" si="510"/>
        <v>240</v>
      </c>
      <c r="J2178" s="33">
        <v>10993.86</v>
      </c>
      <c r="K2178" s="18"/>
      <c r="L2178" s="21"/>
      <c r="M2178" s="21"/>
      <c r="N2178" s="21"/>
      <c r="O2178" s="21"/>
      <c r="P2178" s="21"/>
      <c r="Q2178" s="33">
        <v>10993.86</v>
      </c>
      <c r="S2178" s="21"/>
      <c r="T2178" s="19">
        <v>20</v>
      </c>
      <c r="U2178" s="19">
        <f t="shared" si="514"/>
        <v>0</v>
      </c>
      <c r="V2178" s="22">
        <f t="shared" si="515"/>
        <v>0</v>
      </c>
      <c r="W2178" s="23">
        <f t="shared" si="523"/>
        <v>240</v>
      </c>
      <c r="X2178" s="21">
        <f t="shared" si="522"/>
        <v>0</v>
      </c>
      <c r="Y2178" s="32">
        <f t="shared" si="527"/>
        <v>0</v>
      </c>
      <c r="Z2178" s="21">
        <f t="shared" ref="Z2178:Z2184" si="528">+Q2178</f>
        <v>10993.86</v>
      </c>
      <c r="AA2178" s="21">
        <f t="shared" si="524"/>
        <v>0</v>
      </c>
      <c r="AC2178" s="5">
        <v>0</v>
      </c>
      <c r="AD2178" s="5">
        <v>0</v>
      </c>
      <c r="AE2178" s="5">
        <f t="shared" si="516"/>
        <v>0</v>
      </c>
    </row>
    <row r="2179" spans="1:31" ht="12.75" customHeight="1" x14ac:dyDescent="0.4">
      <c r="A2179" s="17" t="s">
        <v>4573</v>
      </c>
      <c r="B2179" s="17" t="s">
        <v>2151</v>
      </c>
      <c r="C2179" s="17" t="s">
        <v>3403</v>
      </c>
      <c r="D2179" s="18">
        <v>44927</v>
      </c>
      <c r="E2179" s="17" t="s">
        <v>118</v>
      </c>
      <c r="F2179" s="19">
        <v>20</v>
      </c>
      <c r="G2179" s="17">
        <v>20</v>
      </c>
      <c r="H2179" s="17">
        <v>0</v>
      </c>
      <c r="I2179" s="20">
        <f t="shared" si="510"/>
        <v>240</v>
      </c>
      <c r="J2179" s="33">
        <v>6734.6</v>
      </c>
      <c r="K2179" s="18"/>
      <c r="L2179" s="21"/>
      <c r="M2179" s="21"/>
      <c r="N2179" s="21"/>
      <c r="O2179" s="21"/>
      <c r="P2179" s="21"/>
      <c r="Q2179" s="33">
        <v>6734.6</v>
      </c>
      <c r="S2179" s="21"/>
      <c r="T2179" s="19">
        <v>20</v>
      </c>
      <c r="U2179" s="19">
        <f t="shared" si="514"/>
        <v>0</v>
      </c>
      <c r="V2179" s="22">
        <f t="shared" si="515"/>
        <v>0</v>
      </c>
      <c r="W2179" s="23">
        <f t="shared" si="523"/>
        <v>240</v>
      </c>
      <c r="X2179" s="21">
        <f t="shared" si="522"/>
        <v>0</v>
      </c>
      <c r="Y2179" s="32">
        <f t="shared" si="527"/>
        <v>0</v>
      </c>
      <c r="Z2179" s="21">
        <f t="shared" si="528"/>
        <v>6734.6</v>
      </c>
      <c r="AA2179" s="21">
        <f t="shared" si="524"/>
        <v>0</v>
      </c>
      <c r="AC2179" s="5">
        <v>0</v>
      </c>
      <c r="AD2179" s="5">
        <v>0</v>
      </c>
      <c r="AE2179" s="5">
        <f t="shared" si="516"/>
        <v>0</v>
      </c>
    </row>
    <row r="2180" spans="1:31" ht="12.75" customHeight="1" x14ac:dyDescent="0.4">
      <c r="A2180" s="17" t="s">
        <v>4574</v>
      </c>
      <c r="B2180" s="17" t="s">
        <v>2151</v>
      </c>
      <c r="C2180" s="17" t="s">
        <v>3405</v>
      </c>
      <c r="D2180" s="18">
        <v>44927</v>
      </c>
      <c r="E2180" s="17" t="s">
        <v>118</v>
      </c>
      <c r="F2180" s="19">
        <v>20</v>
      </c>
      <c r="G2180" s="17">
        <v>20</v>
      </c>
      <c r="H2180" s="17">
        <v>0</v>
      </c>
      <c r="I2180" s="20">
        <f t="shared" si="510"/>
        <v>240</v>
      </c>
      <c r="J2180" s="33">
        <v>4495.2700000000004</v>
      </c>
      <c r="K2180" s="18"/>
      <c r="L2180" s="21"/>
      <c r="M2180" s="21"/>
      <c r="N2180" s="21"/>
      <c r="O2180" s="21"/>
      <c r="P2180" s="21"/>
      <c r="Q2180" s="33">
        <v>4495.2700000000004</v>
      </c>
      <c r="S2180" s="21"/>
      <c r="T2180" s="19">
        <v>20</v>
      </c>
      <c r="U2180" s="19">
        <f t="shared" si="514"/>
        <v>0</v>
      </c>
      <c r="V2180" s="22">
        <f t="shared" si="515"/>
        <v>0</v>
      </c>
      <c r="W2180" s="23">
        <f t="shared" si="523"/>
        <v>240</v>
      </c>
      <c r="X2180" s="21">
        <f t="shared" si="522"/>
        <v>0</v>
      </c>
      <c r="Y2180" s="32">
        <f t="shared" si="527"/>
        <v>0</v>
      </c>
      <c r="Z2180" s="21">
        <f t="shared" si="528"/>
        <v>4495.2700000000004</v>
      </c>
      <c r="AA2180" s="21">
        <f t="shared" si="524"/>
        <v>0</v>
      </c>
      <c r="AC2180" s="5">
        <v>0</v>
      </c>
      <c r="AD2180" s="5">
        <v>0</v>
      </c>
      <c r="AE2180" s="5">
        <f t="shared" si="516"/>
        <v>0</v>
      </c>
    </row>
    <row r="2181" spans="1:31" ht="12.75" customHeight="1" x14ac:dyDescent="0.4">
      <c r="A2181" s="17" t="s">
        <v>4575</v>
      </c>
      <c r="B2181" s="17" t="s">
        <v>2151</v>
      </c>
      <c r="C2181" s="17" t="s">
        <v>3252</v>
      </c>
      <c r="D2181" s="18">
        <v>44927</v>
      </c>
      <c r="E2181" s="17" t="s">
        <v>118</v>
      </c>
      <c r="F2181" s="19">
        <v>20</v>
      </c>
      <c r="G2181" s="17">
        <v>20</v>
      </c>
      <c r="H2181" s="17">
        <v>0</v>
      </c>
      <c r="I2181" s="20">
        <f t="shared" si="510"/>
        <v>240</v>
      </c>
      <c r="J2181" s="33">
        <v>439.23</v>
      </c>
      <c r="K2181" s="18"/>
      <c r="L2181" s="21"/>
      <c r="M2181" s="21"/>
      <c r="N2181" s="21"/>
      <c r="O2181" s="21"/>
      <c r="P2181" s="21"/>
      <c r="Q2181" s="33">
        <v>439.23</v>
      </c>
      <c r="S2181" s="21"/>
      <c r="T2181" s="19">
        <v>20</v>
      </c>
      <c r="U2181" s="19">
        <f t="shared" si="514"/>
        <v>0</v>
      </c>
      <c r="V2181" s="22">
        <f t="shared" si="515"/>
        <v>0</v>
      </c>
      <c r="W2181" s="23">
        <f t="shared" si="523"/>
        <v>240</v>
      </c>
      <c r="X2181" s="21">
        <f t="shared" si="522"/>
        <v>0</v>
      </c>
      <c r="Y2181" s="32">
        <f t="shared" si="527"/>
        <v>0</v>
      </c>
      <c r="Z2181" s="21">
        <f t="shared" si="528"/>
        <v>439.23</v>
      </c>
      <c r="AA2181" s="21">
        <f t="shared" si="524"/>
        <v>0</v>
      </c>
      <c r="AC2181" s="5">
        <v>0</v>
      </c>
      <c r="AD2181" s="5">
        <v>0</v>
      </c>
      <c r="AE2181" s="5">
        <f t="shared" si="516"/>
        <v>0</v>
      </c>
    </row>
    <row r="2182" spans="1:31" ht="12.75" customHeight="1" x14ac:dyDescent="0.4">
      <c r="A2182" s="17" t="s">
        <v>4576</v>
      </c>
      <c r="B2182" s="17" t="s">
        <v>2151</v>
      </c>
      <c r="C2182" s="17" t="s">
        <v>4577</v>
      </c>
      <c r="D2182" s="18">
        <v>44926</v>
      </c>
      <c r="E2182" s="17" t="s">
        <v>118</v>
      </c>
      <c r="F2182" s="19">
        <v>20</v>
      </c>
      <c r="G2182" s="17">
        <v>20</v>
      </c>
      <c r="H2182" s="17">
        <v>0</v>
      </c>
      <c r="I2182" s="20">
        <f t="shared" si="510"/>
        <v>240</v>
      </c>
      <c r="J2182" s="33">
        <v>-13202.46</v>
      </c>
      <c r="K2182" s="18">
        <v>44926</v>
      </c>
      <c r="L2182" s="21">
        <v>50.79</v>
      </c>
      <c r="M2182" s="21"/>
      <c r="N2182" s="21"/>
      <c r="O2182" s="33">
        <v>-8225.09</v>
      </c>
      <c r="P2182" s="33">
        <v>-8225.09</v>
      </c>
      <c r="Q2182" s="33">
        <v>-4977.37</v>
      </c>
      <c r="S2182" s="21"/>
      <c r="T2182" s="19">
        <v>20</v>
      </c>
      <c r="U2182" s="19">
        <f t="shared" si="514"/>
        <v>0</v>
      </c>
      <c r="V2182" s="22">
        <f t="shared" si="515"/>
        <v>0</v>
      </c>
      <c r="W2182" s="23">
        <f t="shared" si="523"/>
        <v>240</v>
      </c>
      <c r="X2182" s="21">
        <f t="shared" si="522"/>
        <v>0</v>
      </c>
      <c r="Y2182" s="33">
        <v>-8225.09</v>
      </c>
      <c r="Z2182" s="21">
        <f t="shared" si="528"/>
        <v>-4977.37</v>
      </c>
      <c r="AA2182" s="21">
        <f t="shared" si="524"/>
        <v>0</v>
      </c>
      <c r="AC2182" s="5">
        <v>0</v>
      </c>
      <c r="AD2182" s="5">
        <v>-8225.09</v>
      </c>
      <c r="AE2182" s="5">
        <f t="shared" si="516"/>
        <v>-8225.09</v>
      </c>
    </row>
    <row r="2183" spans="1:31" ht="12.75" customHeight="1" x14ac:dyDescent="0.4">
      <c r="A2183" s="17" t="s">
        <v>4578</v>
      </c>
      <c r="B2183" s="17" t="s">
        <v>2151</v>
      </c>
      <c r="C2183" s="17" t="s">
        <v>4579</v>
      </c>
      <c r="D2183" s="18">
        <v>44927</v>
      </c>
      <c r="E2183" s="17" t="s">
        <v>118</v>
      </c>
      <c r="F2183" s="19">
        <v>20</v>
      </c>
      <c r="G2183" s="17">
        <v>20</v>
      </c>
      <c r="H2183" s="17">
        <v>0</v>
      </c>
      <c r="I2183" s="20">
        <f t="shared" si="510"/>
        <v>240</v>
      </c>
      <c r="J2183" s="33">
        <v>6003.1</v>
      </c>
      <c r="K2183" s="18"/>
      <c r="L2183" s="21"/>
      <c r="M2183" s="21"/>
      <c r="N2183" s="21"/>
      <c r="O2183" s="21"/>
      <c r="P2183" s="21"/>
      <c r="Q2183" s="33">
        <v>6003.1</v>
      </c>
      <c r="S2183" s="21"/>
      <c r="T2183" s="19">
        <v>20</v>
      </c>
      <c r="U2183" s="19">
        <f t="shared" ref="U2183:U2184" si="529">+T2183-F2183</f>
        <v>0</v>
      </c>
      <c r="V2183" s="22">
        <f t="shared" si="515"/>
        <v>0</v>
      </c>
      <c r="W2183" s="23">
        <f t="shared" si="523"/>
        <v>240</v>
      </c>
      <c r="X2183" s="21">
        <f t="shared" si="522"/>
        <v>0</v>
      </c>
      <c r="Y2183" s="32">
        <f t="shared" si="527"/>
        <v>0</v>
      </c>
      <c r="Z2183" s="21">
        <f t="shared" si="528"/>
        <v>6003.1</v>
      </c>
      <c r="AA2183" s="21">
        <f t="shared" si="524"/>
        <v>0</v>
      </c>
      <c r="AC2183" s="5">
        <v>0</v>
      </c>
      <c r="AD2183" s="5">
        <v>0</v>
      </c>
      <c r="AE2183" s="5">
        <f t="shared" ref="AE2183:AE2184" si="530">+AC2183+AD2183</f>
        <v>0</v>
      </c>
    </row>
    <row r="2184" spans="1:31" ht="12.75" customHeight="1" x14ac:dyDescent="0.4">
      <c r="A2184" s="17" t="s">
        <v>4580</v>
      </c>
      <c r="B2184" s="17" t="s">
        <v>2151</v>
      </c>
      <c r="C2184" s="17" t="s">
        <v>4581</v>
      </c>
      <c r="D2184" s="18">
        <v>44927</v>
      </c>
      <c r="E2184" s="17" t="s">
        <v>118</v>
      </c>
      <c r="F2184" s="19">
        <v>20</v>
      </c>
      <c r="G2184" s="17">
        <v>20</v>
      </c>
      <c r="H2184" s="17">
        <v>0</v>
      </c>
      <c r="I2184" s="20">
        <f t="shared" si="510"/>
        <v>240</v>
      </c>
      <c r="J2184" s="33">
        <v>552.94000000000005</v>
      </c>
      <c r="K2184" s="18"/>
      <c r="L2184" s="21"/>
      <c r="M2184" s="21"/>
      <c r="N2184" s="21"/>
      <c r="O2184" s="21"/>
      <c r="P2184" s="21"/>
      <c r="Q2184" s="33">
        <v>552.94000000000005</v>
      </c>
      <c r="S2184" s="21"/>
      <c r="T2184" s="19">
        <v>20</v>
      </c>
      <c r="U2184" s="19">
        <f t="shared" si="529"/>
        <v>0</v>
      </c>
      <c r="V2184" s="22">
        <f t="shared" si="515"/>
        <v>0</v>
      </c>
      <c r="W2184" s="23">
        <f t="shared" si="523"/>
        <v>240</v>
      </c>
      <c r="X2184" s="21">
        <f t="shared" si="522"/>
        <v>0</v>
      </c>
      <c r="Y2184" s="32">
        <f>+X2184*6</f>
        <v>0</v>
      </c>
      <c r="Z2184" s="21">
        <f t="shared" si="528"/>
        <v>552.94000000000005</v>
      </c>
      <c r="AA2184" s="21">
        <f t="shared" si="524"/>
        <v>0</v>
      </c>
      <c r="AC2184" s="5">
        <v>0</v>
      </c>
      <c r="AD2184" s="5">
        <v>0</v>
      </c>
      <c r="AE2184" s="5">
        <f t="shared" si="530"/>
        <v>0</v>
      </c>
    </row>
    <row r="2185" spans="1:31" ht="12.75" customHeight="1" x14ac:dyDescent="0.4">
      <c r="A2185" s="17" t="s">
        <v>3693</v>
      </c>
      <c r="J2185" s="32">
        <f>SUM(J1671:J2184)-6</f>
        <v>1618118.9099999995</v>
      </c>
      <c r="L2185" s="21">
        <v>369307.49</v>
      </c>
      <c r="M2185" s="21">
        <v>1225606.3600000001</v>
      </c>
      <c r="N2185" s="5">
        <f>SUM(N1671:N2184)</f>
        <v>48692.190000000031</v>
      </c>
      <c r="O2185" s="5">
        <f>SUM(O1671:O2184)</f>
        <v>18267.104166666682</v>
      </c>
      <c r="P2185" s="5">
        <f>SUM(P1671:P2184)</f>
        <v>66959.294166666659</v>
      </c>
      <c r="Q2185" s="23">
        <f>SUM(Q1671:Q2184)</f>
        <v>1230550.3158333334</v>
      </c>
      <c r="S2185" s="5">
        <f>SUM(S1671:S2184)</f>
        <v>1280699.3699999996</v>
      </c>
      <c r="T2185" s="3"/>
      <c r="U2185" s="3"/>
      <c r="V2185" s="4"/>
      <c r="X2185" s="5">
        <f>SUM(X1671:X2184)</f>
        <v>6633.6570494526586</v>
      </c>
      <c r="Y2185" s="5">
        <f>SUM(Y1671:Y2184)</f>
        <v>67028.102744947086</v>
      </c>
      <c r="Z2185" s="5">
        <f>SUM(Z1671:Z2184)</f>
        <v>1230481.5072550538</v>
      </c>
      <c r="AA2185" s="5">
        <f>SUM(AA1671:AA2184)</f>
        <v>-68.808578280430183</v>
      </c>
      <c r="AC2185" s="5">
        <f>SUM(AC1671:AC2184)+65</f>
        <v>75318.192744947082</v>
      </c>
      <c r="AD2185" s="5">
        <f t="shared" ref="AD2185" si="531">SUM(AD1671:AD2184)</f>
        <v>-8225.09</v>
      </c>
      <c r="AE2185" s="5">
        <f>SUM(AE1671:AE2184)+65</f>
        <v>67093.102744947086</v>
      </c>
    </row>
    <row r="2186" spans="1:31" ht="12.75" customHeight="1" x14ac:dyDescent="0.35">
      <c r="A2186" s="17" t="s">
        <v>69</v>
      </c>
      <c r="J2186" s="21">
        <v>0</v>
      </c>
      <c r="L2186" s="21">
        <v>0</v>
      </c>
      <c r="M2186" s="21">
        <v>0</v>
      </c>
      <c r="T2186" s="3"/>
      <c r="U2186" s="3"/>
      <c r="V2186" s="4"/>
      <c r="X2186" s="5"/>
      <c r="Y2186" s="5"/>
      <c r="Z2186" s="5"/>
      <c r="AA2186" s="5"/>
    </row>
    <row r="2187" spans="1:31" ht="12.75" customHeight="1" x14ac:dyDescent="0.35">
      <c r="A2187" s="17" t="s">
        <v>70</v>
      </c>
      <c r="T2187" s="3"/>
      <c r="U2187" s="3"/>
      <c r="V2187" s="4"/>
      <c r="X2187" s="5"/>
      <c r="Y2187" s="5"/>
      <c r="Z2187" s="5"/>
      <c r="AA2187" s="5"/>
    </row>
    <row r="2188" spans="1:31" ht="12.75" customHeight="1" x14ac:dyDescent="0.35">
      <c r="A2188" s="17" t="s">
        <v>71</v>
      </c>
      <c r="J2188" s="21">
        <f>+J2185</f>
        <v>1618118.9099999995</v>
      </c>
      <c r="L2188" s="21">
        <v>369307.49</v>
      </c>
      <c r="M2188" s="21">
        <v>1225606.3600000001</v>
      </c>
      <c r="T2188" s="3"/>
      <c r="U2188" s="3"/>
      <c r="V2188" s="4"/>
      <c r="X2188" s="5"/>
      <c r="Y2188" s="5"/>
      <c r="Z2188" s="5"/>
      <c r="AA2188" s="5"/>
    </row>
    <row r="2189" spans="1:31" ht="12.75" customHeight="1" x14ac:dyDescent="0.35">
      <c r="A2189" s="17" t="s">
        <v>4582</v>
      </c>
      <c r="T2189" s="3"/>
      <c r="U2189" s="3"/>
      <c r="V2189" s="4"/>
      <c r="X2189" s="5"/>
      <c r="Y2189" s="5"/>
      <c r="Z2189" s="5"/>
      <c r="AA2189" s="5"/>
    </row>
    <row r="2190" spans="1:31" ht="12.75" customHeight="1" x14ac:dyDescent="0.35">
      <c r="A2190" s="17" t="s">
        <v>73</v>
      </c>
      <c r="T2190" s="3"/>
      <c r="U2190" s="3"/>
      <c r="V2190" s="4"/>
      <c r="X2190" s="5"/>
      <c r="Y2190" s="5"/>
      <c r="Z2190" s="5"/>
      <c r="AA2190" s="5"/>
    </row>
    <row r="2191" spans="1:31" ht="12.75" customHeight="1" x14ac:dyDescent="0.35">
      <c r="A2191" s="17" t="s">
        <v>4583</v>
      </c>
      <c r="T2191" s="3"/>
      <c r="U2191" s="3"/>
      <c r="V2191" s="4"/>
      <c r="X2191" s="5"/>
      <c r="Y2191" s="5"/>
      <c r="Z2191" s="5"/>
      <c r="AA2191" s="5"/>
    </row>
    <row r="2192" spans="1:31" ht="12.75" customHeight="1" x14ac:dyDescent="0.4">
      <c r="A2192" s="17" t="s">
        <v>4584</v>
      </c>
      <c r="B2192" s="17" t="s">
        <v>4585</v>
      </c>
      <c r="C2192" s="17" t="s">
        <v>4586</v>
      </c>
      <c r="D2192" s="18">
        <v>25750</v>
      </c>
      <c r="E2192" s="17" t="s">
        <v>118</v>
      </c>
      <c r="F2192" s="19">
        <v>50</v>
      </c>
      <c r="G2192" s="17">
        <v>0</v>
      </c>
      <c r="H2192" s="17">
        <v>0</v>
      </c>
      <c r="I2192" s="20">
        <f t="shared" ref="I2192:I2255" si="532">(G2192*12)+H2192</f>
        <v>0</v>
      </c>
      <c r="J2192" s="21">
        <v>36143.03</v>
      </c>
      <c r="K2192" s="18">
        <v>44804</v>
      </c>
      <c r="L2192" s="21">
        <v>36143.03</v>
      </c>
      <c r="M2192" s="21">
        <v>0</v>
      </c>
      <c r="N2192" s="21">
        <v>0</v>
      </c>
      <c r="O2192" s="21">
        <f t="shared" ref="O2192:O2255" si="533">+N2192/8*4</f>
        <v>0</v>
      </c>
      <c r="P2192" s="21">
        <f t="shared" ref="P2192:P2255" si="534">+N2192+O2192</f>
        <v>0</v>
      </c>
      <c r="Q2192" s="21">
        <f t="shared" ref="Q2192:Q2255" si="535">+M2192-O2192</f>
        <v>0</v>
      </c>
      <c r="S2192" s="21">
        <f>+M2192+N2192</f>
        <v>0</v>
      </c>
      <c r="T2192" s="19">
        <v>45</v>
      </c>
      <c r="U2192" s="19">
        <f t="shared" ref="U2192:U2255" si="536">+T2192-F2192</f>
        <v>-5</v>
      </c>
      <c r="V2192" s="22">
        <f t="shared" ref="V2192:V2255" si="537">+U2192*12</f>
        <v>-60</v>
      </c>
      <c r="W2192" s="23">
        <f t="shared" ref="W2192:W2255" si="538">+I2192+8+V2192</f>
        <v>-52</v>
      </c>
      <c r="X2192" s="21">
        <v>0</v>
      </c>
      <c r="Y2192" s="21">
        <v>0</v>
      </c>
      <c r="Z2192" s="21">
        <v>0</v>
      </c>
      <c r="AA2192" s="21">
        <f>+Z2192-Q2192</f>
        <v>0</v>
      </c>
      <c r="AC2192" s="5">
        <v>0</v>
      </c>
      <c r="AD2192" s="5">
        <v>0</v>
      </c>
      <c r="AE2192" s="5">
        <f>+AC2192+AD2192</f>
        <v>0</v>
      </c>
    </row>
    <row r="2193" spans="1:31" ht="12.75" customHeight="1" x14ac:dyDescent="0.4">
      <c r="A2193" s="17" t="s">
        <v>4587</v>
      </c>
      <c r="B2193" s="17" t="s">
        <v>4588</v>
      </c>
      <c r="C2193" s="17" t="s">
        <v>4586</v>
      </c>
      <c r="D2193" s="18">
        <v>26115</v>
      </c>
      <c r="E2193" s="17" t="s">
        <v>118</v>
      </c>
      <c r="F2193" s="19">
        <v>50</v>
      </c>
      <c r="G2193" s="17">
        <v>0</v>
      </c>
      <c r="H2193" s="17">
        <v>0</v>
      </c>
      <c r="I2193" s="20">
        <f t="shared" si="532"/>
        <v>0</v>
      </c>
      <c r="J2193" s="21">
        <v>223.75</v>
      </c>
      <c r="K2193" s="18">
        <v>44804</v>
      </c>
      <c r="L2193" s="21">
        <v>223.75</v>
      </c>
      <c r="M2193" s="21">
        <v>0</v>
      </c>
      <c r="N2193" s="21">
        <v>0</v>
      </c>
      <c r="O2193" s="21">
        <f t="shared" si="533"/>
        <v>0</v>
      </c>
      <c r="P2193" s="21">
        <f t="shared" si="534"/>
        <v>0</v>
      </c>
      <c r="Q2193" s="21">
        <f t="shared" si="535"/>
        <v>0</v>
      </c>
      <c r="S2193" s="21">
        <f t="shared" ref="S2193:S2256" si="539">+M2193+N2193</f>
        <v>0</v>
      </c>
      <c r="T2193" s="19">
        <v>45</v>
      </c>
      <c r="U2193" s="19">
        <f t="shared" si="536"/>
        <v>-5</v>
      </c>
      <c r="V2193" s="22">
        <f t="shared" si="537"/>
        <v>-60</v>
      </c>
      <c r="W2193" s="23">
        <f t="shared" si="538"/>
        <v>-52</v>
      </c>
      <c r="X2193" s="21">
        <v>0</v>
      </c>
      <c r="Y2193" s="21">
        <v>0</v>
      </c>
      <c r="Z2193" s="21">
        <v>0</v>
      </c>
      <c r="AA2193" s="21">
        <f t="shared" ref="AA2193:AA2194" si="540">+Z2193-Q2193</f>
        <v>0</v>
      </c>
      <c r="AC2193" s="5">
        <v>0</v>
      </c>
      <c r="AD2193" s="5">
        <v>0</v>
      </c>
      <c r="AE2193" s="5">
        <f t="shared" ref="AE2193:AE2256" si="541">+AC2193+AD2193</f>
        <v>0</v>
      </c>
    </row>
    <row r="2194" spans="1:31" ht="12.75" customHeight="1" x14ac:dyDescent="0.4">
      <c r="A2194" s="17" t="s">
        <v>4589</v>
      </c>
      <c r="B2194" s="17" t="s">
        <v>4590</v>
      </c>
      <c r="C2194" s="17" t="s">
        <v>4586</v>
      </c>
      <c r="D2194" s="18">
        <v>26481</v>
      </c>
      <c r="E2194" s="17" t="s">
        <v>118</v>
      </c>
      <c r="F2194" s="19">
        <v>50</v>
      </c>
      <c r="G2194" s="17">
        <v>0</v>
      </c>
      <c r="H2194" s="17">
        <v>0</v>
      </c>
      <c r="I2194" s="20">
        <f t="shared" si="532"/>
        <v>0</v>
      </c>
      <c r="J2194" s="21">
        <v>524.9</v>
      </c>
      <c r="K2194" s="18">
        <v>44804</v>
      </c>
      <c r="L2194" s="21">
        <v>524.9</v>
      </c>
      <c r="M2194" s="21">
        <v>0</v>
      </c>
      <c r="N2194" s="21">
        <v>5.14</v>
      </c>
      <c r="O2194" s="21">
        <v>0</v>
      </c>
      <c r="P2194" s="21">
        <f t="shared" si="534"/>
        <v>5.14</v>
      </c>
      <c r="Q2194" s="21">
        <f t="shared" si="535"/>
        <v>0</v>
      </c>
      <c r="S2194" s="21">
        <f t="shared" si="539"/>
        <v>5.14</v>
      </c>
      <c r="T2194" s="19">
        <v>45</v>
      </c>
      <c r="U2194" s="19">
        <f t="shared" si="536"/>
        <v>-5</v>
      </c>
      <c r="V2194" s="22">
        <f t="shared" si="537"/>
        <v>-60</v>
      </c>
      <c r="W2194" s="23">
        <f t="shared" si="538"/>
        <v>-52</v>
      </c>
      <c r="X2194" s="21">
        <v>0</v>
      </c>
      <c r="Y2194" s="21">
        <v>5</v>
      </c>
      <c r="Z2194" s="21">
        <f>+S2194-Y2194</f>
        <v>0.13999999999999968</v>
      </c>
      <c r="AA2194" s="21">
        <f t="shared" si="540"/>
        <v>0.13999999999999968</v>
      </c>
      <c r="AC2194" s="5">
        <v>5</v>
      </c>
      <c r="AD2194" s="5">
        <v>5</v>
      </c>
      <c r="AE2194" s="5">
        <f t="shared" si="541"/>
        <v>10</v>
      </c>
    </row>
    <row r="2195" spans="1:31" ht="12.75" customHeight="1" x14ac:dyDescent="0.4">
      <c r="A2195" s="17" t="s">
        <v>4591</v>
      </c>
      <c r="B2195" s="17" t="s">
        <v>4592</v>
      </c>
      <c r="C2195" s="17" t="s">
        <v>4586</v>
      </c>
      <c r="D2195" s="18">
        <v>26846</v>
      </c>
      <c r="E2195" s="17" t="s">
        <v>118</v>
      </c>
      <c r="F2195" s="19">
        <v>50</v>
      </c>
      <c r="G2195" s="17">
        <v>0</v>
      </c>
      <c r="H2195" s="17">
        <v>10</v>
      </c>
      <c r="I2195" s="20">
        <f t="shared" si="532"/>
        <v>10</v>
      </c>
      <c r="J2195" s="21">
        <v>18060.84</v>
      </c>
      <c r="K2195" s="18">
        <v>44804</v>
      </c>
      <c r="L2195" s="21">
        <v>17759.98</v>
      </c>
      <c r="M2195" s="21">
        <v>300.86</v>
      </c>
      <c r="N2195" s="21">
        <v>240.81</v>
      </c>
      <c r="O2195" s="21">
        <f t="shared" si="533"/>
        <v>120.405</v>
      </c>
      <c r="P2195" s="21">
        <f t="shared" si="534"/>
        <v>361.21500000000003</v>
      </c>
      <c r="Q2195" s="21">
        <f t="shared" si="535"/>
        <v>180.45500000000001</v>
      </c>
      <c r="S2195" s="21">
        <f t="shared" si="539"/>
        <v>541.67000000000007</v>
      </c>
      <c r="T2195" s="19">
        <v>45</v>
      </c>
      <c r="U2195" s="19">
        <f t="shared" si="536"/>
        <v>-5</v>
      </c>
      <c r="V2195" s="22">
        <f t="shared" si="537"/>
        <v>-60</v>
      </c>
      <c r="W2195" s="23">
        <f t="shared" si="538"/>
        <v>-42</v>
      </c>
      <c r="X2195" s="21">
        <v>0</v>
      </c>
      <c r="Y2195" s="21">
        <v>0</v>
      </c>
      <c r="Z2195" s="21">
        <v>0</v>
      </c>
      <c r="AA2195" s="21">
        <f>+Z2195-Q2195</f>
        <v>-180.45500000000001</v>
      </c>
      <c r="AC2195" s="5">
        <v>0</v>
      </c>
      <c r="AD2195" s="5">
        <v>541.67000000000007</v>
      </c>
      <c r="AE2195" s="5">
        <f t="shared" si="541"/>
        <v>541.67000000000007</v>
      </c>
    </row>
    <row r="2196" spans="1:31" ht="12.75" customHeight="1" x14ac:dyDescent="0.4">
      <c r="A2196" s="17" t="s">
        <v>4593</v>
      </c>
      <c r="B2196" s="17" t="s">
        <v>4594</v>
      </c>
      <c r="C2196" s="17" t="s">
        <v>4586</v>
      </c>
      <c r="D2196" s="18">
        <v>27211</v>
      </c>
      <c r="E2196" s="17" t="s">
        <v>118</v>
      </c>
      <c r="F2196" s="19">
        <v>50</v>
      </c>
      <c r="G2196" s="17">
        <v>1</v>
      </c>
      <c r="H2196" s="17">
        <v>10</v>
      </c>
      <c r="I2196" s="20">
        <f t="shared" si="532"/>
        <v>22</v>
      </c>
      <c r="J2196" s="21">
        <v>452.44</v>
      </c>
      <c r="K2196" s="18">
        <v>44804</v>
      </c>
      <c r="L2196" s="21">
        <v>435.91</v>
      </c>
      <c r="M2196" s="21">
        <v>16.53</v>
      </c>
      <c r="N2196" s="21">
        <v>6.03</v>
      </c>
      <c r="O2196" s="21">
        <f t="shared" si="533"/>
        <v>3.0150000000000001</v>
      </c>
      <c r="P2196" s="21">
        <f t="shared" si="534"/>
        <v>9.0449999999999999</v>
      </c>
      <c r="Q2196" s="21">
        <f t="shared" si="535"/>
        <v>13.515000000000001</v>
      </c>
      <c r="S2196" s="21">
        <f t="shared" si="539"/>
        <v>22.560000000000002</v>
      </c>
      <c r="T2196" s="19">
        <v>45</v>
      </c>
      <c r="U2196" s="19">
        <f t="shared" si="536"/>
        <v>-5</v>
      </c>
      <c r="V2196" s="22">
        <f t="shared" si="537"/>
        <v>-60</v>
      </c>
      <c r="W2196" s="23">
        <f t="shared" si="538"/>
        <v>-30</v>
      </c>
      <c r="X2196" s="21">
        <v>0</v>
      </c>
      <c r="Y2196" s="21">
        <v>0</v>
      </c>
      <c r="Z2196" s="21">
        <v>0</v>
      </c>
      <c r="AA2196" s="21">
        <f t="shared" ref="AA2196:AA2199" si="542">+Z2196-Q2196</f>
        <v>-13.515000000000001</v>
      </c>
      <c r="AC2196" s="5">
        <v>0</v>
      </c>
      <c r="AD2196" s="5">
        <v>22.560000000000002</v>
      </c>
      <c r="AE2196" s="5">
        <f t="shared" si="541"/>
        <v>22.560000000000002</v>
      </c>
    </row>
    <row r="2197" spans="1:31" ht="12.75" customHeight="1" x14ac:dyDescent="0.4">
      <c r="A2197" s="17" t="s">
        <v>4595</v>
      </c>
      <c r="B2197" s="17" t="s">
        <v>4596</v>
      </c>
      <c r="C2197" s="17" t="s">
        <v>4586</v>
      </c>
      <c r="D2197" s="18">
        <v>27576</v>
      </c>
      <c r="E2197" s="17" t="s">
        <v>118</v>
      </c>
      <c r="F2197" s="19">
        <v>50</v>
      </c>
      <c r="G2197" s="17">
        <v>2</v>
      </c>
      <c r="H2197" s="17">
        <v>10</v>
      </c>
      <c r="I2197" s="20">
        <f t="shared" si="532"/>
        <v>34</v>
      </c>
      <c r="J2197" s="21">
        <v>431.18</v>
      </c>
      <c r="K2197" s="18">
        <v>44804</v>
      </c>
      <c r="L2197" s="21">
        <v>406.58</v>
      </c>
      <c r="M2197" s="21">
        <v>24.6</v>
      </c>
      <c r="N2197" s="21">
        <v>5.74</v>
      </c>
      <c r="O2197" s="21">
        <f t="shared" si="533"/>
        <v>2.87</v>
      </c>
      <c r="P2197" s="21">
        <f t="shared" si="534"/>
        <v>8.61</v>
      </c>
      <c r="Q2197" s="21">
        <f t="shared" si="535"/>
        <v>21.73</v>
      </c>
      <c r="S2197" s="21">
        <f t="shared" si="539"/>
        <v>30.340000000000003</v>
      </c>
      <c r="T2197" s="19">
        <v>45</v>
      </c>
      <c r="U2197" s="19">
        <f t="shared" si="536"/>
        <v>-5</v>
      </c>
      <c r="V2197" s="22">
        <f t="shared" si="537"/>
        <v>-60</v>
      </c>
      <c r="W2197" s="23">
        <f t="shared" si="538"/>
        <v>-18</v>
      </c>
      <c r="X2197" s="21">
        <v>0</v>
      </c>
      <c r="Y2197" s="21">
        <v>0</v>
      </c>
      <c r="Z2197" s="21">
        <v>0</v>
      </c>
      <c r="AA2197" s="21">
        <f t="shared" si="542"/>
        <v>-21.73</v>
      </c>
      <c r="AC2197" s="5">
        <v>0</v>
      </c>
      <c r="AD2197" s="5">
        <v>30.34</v>
      </c>
      <c r="AE2197" s="5">
        <f t="shared" si="541"/>
        <v>30.34</v>
      </c>
    </row>
    <row r="2198" spans="1:31" ht="12.75" customHeight="1" x14ac:dyDescent="0.4">
      <c r="A2198" s="17" t="s">
        <v>4597</v>
      </c>
      <c r="B2198" s="17" t="s">
        <v>4598</v>
      </c>
      <c r="C2198" s="17" t="s">
        <v>4586</v>
      </c>
      <c r="D2198" s="18">
        <v>27942</v>
      </c>
      <c r="E2198" s="17" t="s">
        <v>118</v>
      </c>
      <c r="F2198" s="19">
        <v>50</v>
      </c>
      <c r="G2198" s="17">
        <v>3</v>
      </c>
      <c r="H2198" s="17">
        <v>10</v>
      </c>
      <c r="I2198" s="20">
        <f t="shared" si="532"/>
        <v>46</v>
      </c>
      <c r="J2198" s="21">
        <v>2778.62</v>
      </c>
      <c r="K2198" s="18">
        <v>44804</v>
      </c>
      <c r="L2198" s="21">
        <v>2565.48</v>
      </c>
      <c r="M2198" s="21">
        <v>213.14</v>
      </c>
      <c r="N2198" s="21">
        <v>37.04</v>
      </c>
      <c r="O2198" s="21">
        <f t="shared" si="533"/>
        <v>18.52</v>
      </c>
      <c r="P2198" s="21">
        <f t="shared" si="534"/>
        <v>55.56</v>
      </c>
      <c r="Q2198" s="21">
        <f t="shared" si="535"/>
        <v>194.61999999999998</v>
      </c>
      <c r="S2198" s="21">
        <f t="shared" si="539"/>
        <v>250.17999999999998</v>
      </c>
      <c r="T2198" s="19">
        <v>45</v>
      </c>
      <c r="U2198" s="19">
        <f t="shared" si="536"/>
        <v>-5</v>
      </c>
      <c r="V2198" s="22">
        <f t="shared" si="537"/>
        <v>-60</v>
      </c>
      <c r="W2198" s="23">
        <f t="shared" si="538"/>
        <v>-6</v>
      </c>
      <c r="X2198" s="21">
        <v>0</v>
      </c>
      <c r="Y2198" s="21">
        <v>0</v>
      </c>
      <c r="Z2198" s="21">
        <v>0</v>
      </c>
      <c r="AA2198" s="21">
        <f t="shared" si="542"/>
        <v>-194.61999999999998</v>
      </c>
      <c r="AC2198" s="5">
        <v>0</v>
      </c>
      <c r="AD2198" s="5">
        <v>250.17999999999998</v>
      </c>
      <c r="AE2198" s="5">
        <f t="shared" si="541"/>
        <v>250.17999999999998</v>
      </c>
    </row>
    <row r="2199" spans="1:31" ht="12.75" customHeight="1" x14ac:dyDescent="0.4">
      <c r="A2199" s="17" t="s">
        <v>4599</v>
      </c>
      <c r="B2199" s="17" t="s">
        <v>4600</v>
      </c>
      <c r="C2199" s="17" t="s">
        <v>4586</v>
      </c>
      <c r="D2199" s="18">
        <v>28307</v>
      </c>
      <c r="E2199" s="17" t="s">
        <v>118</v>
      </c>
      <c r="F2199" s="19">
        <v>50</v>
      </c>
      <c r="G2199" s="17">
        <v>4</v>
      </c>
      <c r="H2199" s="17">
        <v>10</v>
      </c>
      <c r="I2199" s="20">
        <f t="shared" si="532"/>
        <v>58</v>
      </c>
      <c r="J2199" s="21">
        <v>2960.24</v>
      </c>
      <c r="K2199" s="18">
        <v>44804</v>
      </c>
      <c r="L2199" s="21">
        <v>2674.31</v>
      </c>
      <c r="M2199" s="21">
        <v>285.93</v>
      </c>
      <c r="N2199" s="21">
        <v>39.47</v>
      </c>
      <c r="O2199" s="21">
        <f t="shared" si="533"/>
        <v>19.734999999999999</v>
      </c>
      <c r="P2199" s="21">
        <f t="shared" si="534"/>
        <v>59.204999999999998</v>
      </c>
      <c r="Q2199" s="21">
        <f t="shared" si="535"/>
        <v>266.19499999999999</v>
      </c>
      <c r="S2199" s="21">
        <f t="shared" si="539"/>
        <v>325.39999999999998</v>
      </c>
      <c r="T2199" s="19">
        <v>45</v>
      </c>
      <c r="U2199" s="19">
        <f t="shared" si="536"/>
        <v>-5</v>
      </c>
      <c r="V2199" s="22">
        <f t="shared" si="537"/>
        <v>-60</v>
      </c>
      <c r="W2199" s="23">
        <f t="shared" si="538"/>
        <v>6</v>
      </c>
      <c r="X2199" s="21">
        <f>+S2199/W2199</f>
        <v>54.233333333333327</v>
      </c>
      <c r="Y2199" s="21">
        <f>+X2199*W2199</f>
        <v>325.39999999999998</v>
      </c>
      <c r="Z2199" s="21">
        <f>+S2199-Y2199</f>
        <v>0</v>
      </c>
      <c r="AA2199" s="21">
        <f t="shared" si="542"/>
        <v>-266.19499999999999</v>
      </c>
      <c r="AC2199" s="5">
        <v>325.39999999999998</v>
      </c>
      <c r="AD2199" s="5">
        <v>0</v>
      </c>
      <c r="AE2199" s="5">
        <f t="shared" si="541"/>
        <v>325.39999999999998</v>
      </c>
    </row>
    <row r="2200" spans="1:31" ht="12.75" customHeight="1" x14ac:dyDescent="0.35">
      <c r="A2200" s="17" t="s">
        <v>4601</v>
      </c>
      <c r="B2200" s="17" t="s">
        <v>4602</v>
      </c>
      <c r="C2200" s="17" t="s">
        <v>4586</v>
      </c>
      <c r="D2200" s="18">
        <v>28672</v>
      </c>
      <c r="E2200" s="17" t="s">
        <v>118</v>
      </c>
      <c r="F2200" s="19">
        <v>50</v>
      </c>
      <c r="G2200" s="17">
        <v>5</v>
      </c>
      <c r="H2200" s="17">
        <v>10</v>
      </c>
      <c r="I2200" s="20">
        <f t="shared" si="532"/>
        <v>70</v>
      </c>
      <c r="J2200" s="21">
        <v>7253.28</v>
      </c>
      <c r="K2200" s="18">
        <v>44804</v>
      </c>
      <c r="L2200" s="21">
        <v>6407.26</v>
      </c>
      <c r="M2200" s="21">
        <v>846.02</v>
      </c>
      <c r="N2200" s="21">
        <v>96.71</v>
      </c>
      <c r="O2200" s="21">
        <f t="shared" si="533"/>
        <v>48.354999999999997</v>
      </c>
      <c r="P2200" s="21">
        <f t="shared" si="534"/>
        <v>145.065</v>
      </c>
      <c r="Q2200" s="21">
        <f t="shared" si="535"/>
        <v>797.66499999999996</v>
      </c>
      <c r="S2200" s="21">
        <f t="shared" si="539"/>
        <v>942.73</v>
      </c>
      <c r="T2200" s="19">
        <v>45</v>
      </c>
      <c r="U2200" s="19">
        <f t="shared" si="536"/>
        <v>-5</v>
      </c>
      <c r="V2200" s="22">
        <f t="shared" si="537"/>
        <v>-60</v>
      </c>
      <c r="W2200" s="5">
        <f t="shared" si="538"/>
        <v>18</v>
      </c>
      <c r="X2200" s="21">
        <f>+S2200/W2200</f>
        <v>52.373888888888892</v>
      </c>
      <c r="Y2200" s="21">
        <f>+X2200*12</f>
        <v>628.48666666666668</v>
      </c>
      <c r="Z2200" s="21">
        <f>+S2200-Y2200</f>
        <v>314.24333333333334</v>
      </c>
      <c r="AA2200" s="21">
        <f>+Z2200-Q2200</f>
        <v>-483.42166666666662</v>
      </c>
      <c r="AC2200" s="5">
        <v>628.48666666666668</v>
      </c>
      <c r="AD2200" s="5">
        <v>0</v>
      </c>
      <c r="AE2200" s="5">
        <f t="shared" si="541"/>
        <v>628.48666666666668</v>
      </c>
    </row>
    <row r="2201" spans="1:31" ht="12.75" customHeight="1" x14ac:dyDescent="0.35">
      <c r="A2201" s="17" t="s">
        <v>4603</v>
      </c>
      <c r="B2201" s="17" t="s">
        <v>4604</v>
      </c>
      <c r="C2201" s="17" t="s">
        <v>4586</v>
      </c>
      <c r="D2201" s="18">
        <v>29037</v>
      </c>
      <c r="E2201" s="17" t="s">
        <v>118</v>
      </c>
      <c r="F2201" s="19">
        <v>50</v>
      </c>
      <c r="G2201" s="17">
        <v>6</v>
      </c>
      <c r="H2201" s="17">
        <v>10</v>
      </c>
      <c r="I2201" s="20">
        <f t="shared" si="532"/>
        <v>82</v>
      </c>
      <c r="J2201" s="21">
        <v>13458.53</v>
      </c>
      <c r="K2201" s="18">
        <v>44804</v>
      </c>
      <c r="L2201" s="21">
        <v>11619.17</v>
      </c>
      <c r="M2201" s="21">
        <v>1839.36</v>
      </c>
      <c r="N2201" s="21">
        <v>179.44</v>
      </c>
      <c r="O2201" s="21">
        <f t="shared" si="533"/>
        <v>89.72</v>
      </c>
      <c r="P2201" s="21">
        <f t="shared" si="534"/>
        <v>269.15999999999997</v>
      </c>
      <c r="Q2201" s="21">
        <f t="shared" si="535"/>
        <v>1749.6399999999999</v>
      </c>
      <c r="S2201" s="21">
        <f t="shared" si="539"/>
        <v>2018.8</v>
      </c>
      <c r="T2201" s="19">
        <v>45</v>
      </c>
      <c r="U2201" s="19">
        <f t="shared" si="536"/>
        <v>-5</v>
      </c>
      <c r="V2201" s="22">
        <f t="shared" si="537"/>
        <v>-60</v>
      </c>
      <c r="W2201" s="5">
        <f t="shared" si="538"/>
        <v>30</v>
      </c>
      <c r="X2201" s="21">
        <f t="shared" ref="X2201:X2264" si="543">+S2201/W2201</f>
        <v>67.293333333333337</v>
      </c>
      <c r="Y2201" s="21">
        <f t="shared" ref="Y2201:Y2264" si="544">+X2201*12</f>
        <v>807.52</v>
      </c>
      <c r="Z2201" s="21">
        <f t="shared" ref="Z2201:Z2264" si="545">+S2201-Y2201</f>
        <v>1211.28</v>
      </c>
      <c r="AA2201" s="21">
        <f t="shared" ref="AA2201:AA2264" si="546">+Z2201-Q2201</f>
        <v>-538.3599999999999</v>
      </c>
      <c r="AC2201" s="5">
        <v>807.52</v>
      </c>
      <c r="AD2201" s="5">
        <v>0</v>
      </c>
      <c r="AE2201" s="5">
        <f t="shared" si="541"/>
        <v>807.52</v>
      </c>
    </row>
    <row r="2202" spans="1:31" ht="12.75" customHeight="1" x14ac:dyDescent="0.35">
      <c r="A2202" s="17" t="s">
        <v>4605</v>
      </c>
      <c r="B2202" s="17" t="s">
        <v>4606</v>
      </c>
      <c r="C2202" s="17" t="s">
        <v>4586</v>
      </c>
      <c r="D2202" s="18">
        <v>29403</v>
      </c>
      <c r="E2202" s="17" t="s">
        <v>118</v>
      </c>
      <c r="F2202" s="19">
        <v>50</v>
      </c>
      <c r="G2202" s="17">
        <v>7</v>
      </c>
      <c r="H2202" s="17">
        <v>10</v>
      </c>
      <c r="I2202" s="20">
        <f t="shared" si="532"/>
        <v>94</v>
      </c>
      <c r="J2202" s="21">
        <v>2726.99</v>
      </c>
      <c r="K2202" s="18">
        <v>44804</v>
      </c>
      <c r="L2202" s="21">
        <v>2299.7800000000002</v>
      </c>
      <c r="M2202" s="21">
        <v>427.21</v>
      </c>
      <c r="N2202" s="21">
        <v>36.36</v>
      </c>
      <c r="O2202" s="21">
        <f t="shared" si="533"/>
        <v>18.18</v>
      </c>
      <c r="P2202" s="21">
        <f t="shared" si="534"/>
        <v>54.54</v>
      </c>
      <c r="Q2202" s="21">
        <f t="shared" si="535"/>
        <v>409.03</v>
      </c>
      <c r="S2202" s="21">
        <f t="shared" si="539"/>
        <v>463.57</v>
      </c>
      <c r="T2202" s="19">
        <v>45</v>
      </c>
      <c r="U2202" s="19">
        <f t="shared" si="536"/>
        <v>-5</v>
      </c>
      <c r="V2202" s="22">
        <f t="shared" si="537"/>
        <v>-60</v>
      </c>
      <c r="W2202" s="5">
        <f t="shared" si="538"/>
        <v>42</v>
      </c>
      <c r="X2202" s="21">
        <f t="shared" si="543"/>
        <v>11.037380952380952</v>
      </c>
      <c r="Y2202" s="21">
        <f t="shared" si="544"/>
        <v>132.44857142857143</v>
      </c>
      <c r="Z2202" s="21">
        <f t="shared" si="545"/>
        <v>331.12142857142857</v>
      </c>
      <c r="AA2202" s="21">
        <f t="shared" si="546"/>
        <v>-77.908571428571406</v>
      </c>
      <c r="AC2202" s="5">
        <v>132.44857142857143</v>
      </c>
      <c r="AD2202" s="5">
        <v>0</v>
      </c>
      <c r="AE2202" s="5">
        <f t="shared" si="541"/>
        <v>132.44857142857143</v>
      </c>
    </row>
    <row r="2203" spans="1:31" ht="12.75" customHeight="1" x14ac:dyDescent="0.35">
      <c r="A2203" s="17" t="s">
        <v>4607</v>
      </c>
      <c r="B2203" s="17" t="s">
        <v>4608</v>
      </c>
      <c r="C2203" s="17" t="s">
        <v>4586</v>
      </c>
      <c r="D2203" s="18">
        <v>29768</v>
      </c>
      <c r="E2203" s="17" t="s">
        <v>118</v>
      </c>
      <c r="F2203" s="19">
        <v>50</v>
      </c>
      <c r="G2203" s="17">
        <v>8</v>
      </c>
      <c r="H2203" s="17">
        <v>10</v>
      </c>
      <c r="I2203" s="20">
        <f t="shared" si="532"/>
        <v>106</v>
      </c>
      <c r="J2203" s="21">
        <v>5047.3999999999996</v>
      </c>
      <c r="K2203" s="18">
        <v>44804</v>
      </c>
      <c r="L2203" s="21">
        <v>4155.76</v>
      </c>
      <c r="M2203" s="21">
        <v>891.64</v>
      </c>
      <c r="N2203" s="21">
        <v>67.3</v>
      </c>
      <c r="O2203" s="21">
        <f t="shared" si="533"/>
        <v>33.65</v>
      </c>
      <c r="P2203" s="21">
        <f t="shared" si="534"/>
        <v>100.94999999999999</v>
      </c>
      <c r="Q2203" s="21">
        <f t="shared" si="535"/>
        <v>857.99</v>
      </c>
      <c r="S2203" s="21">
        <f t="shared" si="539"/>
        <v>958.93999999999994</v>
      </c>
      <c r="T2203" s="19">
        <v>45</v>
      </c>
      <c r="U2203" s="19">
        <f t="shared" si="536"/>
        <v>-5</v>
      </c>
      <c r="V2203" s="22">
        <f t="shared" si="537"/>
        <v>-60</v>
      </c>
      <c r="W2203" s="5">
        <f t="shared" si="538"/>
        <v>54</v>
      </c>
      <c r="X2203" s="21">
        <f t="shared" si="543"/>
        <v>17.758148148148148</v>
      </c>
      <c r="Y2203" s="21">
        <f t="shared" si="544"/>
        <v>213.09777777777776</v>
      </c>
      <c r="Z2203" s="21">
        <f t="shared" si="545"/>
        <v>745.84222222222218</v>
      </c>
      <c r="AA2203" s="21">
        <f t="shared" si="546"/>
        <v>-112.14777777777783</v>
      </c>
      <c r="AC2203" s="5">
        <v>213.09777777777776</v>
      </c>
      <c r="AD2203" s="5">
        <v>0</v>
      </c>
      <c r="AE2203" s="5">
        <f t="shared" si="541"/>
        <v>213.09777777777776</v>
      </c>
    </row>
    <row r="2204" spans="1:31" ht="12.75" customHeight="1" x14ac:dyDescent="0.35">
      <c r="A2204" s="17" t="s">
        <v>4609</v>
      </c>
      <c r="B2204" s="17" t="s">
        <v>4610</v>
      </c>
      <c r="C2204" s="17" t="s">
        <v>4586</v>
      </c>
      <c r="D2204" s="18">
        <v>30133</v>
      </c>
      <c r="E2204" s="17" t="s">
        <v>118</v>
      </c>
      <c r="F2204" s="19">
        <v>50</v>
      </c>
      <c r="G2204" s="17">
        <v>9</v>
      </c>
      <c r="H2204" s="17">
        <v>10</v>
      </c>
      <c r="I2204" s="20">
        <f t="shared" si="532"/>
        <v>118</v>
      </c>
      <c r="J2204" s="21">
        <v>3652.75</v>
      </c>
      <c r="K2204" s="18">
        <v>44804</v>
      </c>
      <c r="L2204" s="21">
        <v>2934.58</v>
      </c>
      <c r="M2204" s="21">
        <v>718.17</v>
      </c>
      <c r="N2204" s="21">
        <v>48.7</v>
      </c>
      <c r="O2204" s="21">
        <f t="shared" si="533"/>
        <v>24.35</v>
      </c>
      <c r="P2204" s="21">
        <f t="shared" si="534"/>
        <v>73.050000000000011</v>
      </c>
      <c r="Q2204" s="21">
        <f t="shared" si="535"/>
        <v>693.81999999999994</v>
      </c>
      <c r="S2204" s="21">
        <f t="shared" si="539"/>
        <v>766.87</v>
      </c>
      <c r="T2204" s="19">
        <v>45</v>
      </c>
      <c r="U2204" s="19">
        <f t="shared" si="536"/>
        <v>-5</v>
      </c>
      <c r="V2204" s="22">
        <f t="shared" si="537"/>
        <v>-60</v>
      </c>
      <c r="W2204" s="5">
        <f t="shared" si="538"/>
        <v>66</v>
      </c>
      <c r="X2204" s="21">
        <f t="shared" si="543"/>
        <v>11.619242424242424</v>
      </c>
      <c r="Y2204" s="21">
        <f t="shared" si="544"/>
        <v>139.4309090909091</v>
      </c>
      <c r="Z2204" s="21">
        <f t="shared" si="545"/>
        <v>627.43909090909096</v>
      </c>
      <c r="AA2204" s="21">
        <f t="shared" si="546"/>
        <v>-66.380909090908972</v>
      </c>
      <c r="AC2204" s="5">
        <v>139.4309090909091</v>
      </c>
      <c r="AD2204" s="5">
        <v>0</v>
      </c>
      <c r="AE2204" s="5">
        <f t="shared" si="541"/>
        <v>139.4309090909091</v>
      </c>
    </row>
    <row r="2205" spans="1:31" ht="12.75" customHeight="1" x14ac:dyDescent="0.35">
      <c r="A2205" s="17" t="s">
        <v>4611</v>
      </c>
      <c r="B2205" s="17" t="s">
        <v>4612</v>
      </c>
      <c r="C2205" s="17" t="s">
        <v>4586</v>
      </c>
      <c r="D2205" s="18">
        <v>30498</v>
      </c>
      <c r="E2205" s="17" t="s">
        <v>118</v>
      </c>
      <c r="F2205" s="19">
        <v>50</v>
      </c>
      <c r="G2205" s="17">
        <v>10</v>
      </c>
      <c r="H2205" s="17">
        <v>10</v>
      </c>
      <c r="I2205" s="20">
        <f t="shared" si="532"/>
        <v>130</v>
      </c>
      <c r="J2205" s="21">
        <v>6535.2</v>
      </c>
      <c r="K2205" s="18">
        <v>44804</v>
      </c>
      <c r="L2205" s="21">
        <v>5119.08</v>
      </c>
      <c r="M2205" s="21">
        <v>1416.12</v>
      </c>
      <c r="N2205" s="21">
        <v>87.13</v>
      </c>
      <c r="O2205" s="21">
        <f t="shared" si="533"/>
        <v>43.564999999999998</v>
      </c>
      <c r="P2205" s="21">
        <f t="shared" si="534"/>
        <v>130.69499999999999</v>
      </c>
      <c r="Q2205" s="21">
        <f t="shared" si="535"/>
        <v>1372.5549999999998</v>
      </c>
      <c r="S2205" s="21">
        <f t="shared" si="539"/>
        <v>1503.25</v>
      </c>
      <c r="T2205" s="19">
        <v>45</v>
      </c>
      <c r="U2205" s="19">
        <f t="shared" si="536"/>
        <v>-5</v>
      </c>
      <c r="V2205" s="22">
        <f t="shared" si="537"/>
        <v>-60</v>
      </c>
      <c r="W2205" s="5">
        <f t="shared" si="538"/>
        <v>78</v>
      </c>
      <c r="X2205" s="21">
        <f t="shared" si="543"/>
        <v>19.272435897435898</v>
      </c>
      <c r="Y2205" s="21">
        <f t="shared" si="544"/>
        <v>231.26923076923077</v>
      </c>
      <c r="Z2205" s="21">
        <f t="shared" si="545"/>
        <v>1271.9807692307693</v>
      </c>
      <c r="AA2205" s="21">
        <f t="shared" si="546"/>
        <v>-100.57423076923055</v>
      </c>
      <c r="AC2205" s="5">
        <v>231.26923076923077</v>
      </c>
      <c r="AD2205" s="5">
        <v>0</v>
      </c>
      <c r="AE2205" s="5">
        <f t="shared" si="541"/>
        <v>231.26923076923077</v>
      </c>
    </row>
    <row r="2206" spans="1:31" ht="12.75" customHeight="1" x14ac:dyDescent="0.35">
      <c r="A2206" s="17" t="s">
        <v>4613</v>
      </c>
      <c r="B2206" s="17" t="s">
        <v>4614</v>
      </c>
      <c r="C2206" s="17" t="s">
        <v>4586</v>
      </c>
      <c r="D2206" s="18">
        <v>30864</v>
      </c>
      <c r="E2206" s="17" t="s">
        <v>118</v>
      </c>
      <c r="F2206" s="19">
        <v>50</v>
      </c>
      <c r="G2206" s="17">
        <v>11</v>
      </c>
      <c r="H2206" s="17">
        <v>10</v>
      </c>
      <c r="I2206" s="20">
        <f t="shared" si="532"/>
        <v>142</v>
      </c>
      <c r="J2206" s="21">
        <v>83162.03</v>
      </c>
      <c r="K2206" s="18">
        <v>44804</v>
      </c>
      <c r="L2206" s="21">
        <v>63480.32</v>
      </c>
      <c r="M2206" s="21">
        <v>19681.71</v>
      </c>
      <c r="N2206" s="21">
        <v>1108.82</v>
      </c>
      <c r="O2206" s="21">
        <f t="shared" si="533"/>
        <v>554.41</v>
      </c>
      <c r="P2206" s="21">
        <f t="shared" si="534"/>
        <v>1663.23</v>
      </c>
      <c r="Q2206" s="21">
        <f t="shared" si="535"/>
        <v>19127.3</v>
      </c>
      <c r="S2206" s="21">
        <f t="shared" si="539"/>
        <v>20790.53</v>
      </c>
      <c r="T2206" s="19">
        <v>45</v>
      </c>
      <c r="U2206" s="19">
        <f t="shared" si="536"/>
        <v>-5</v>
      </c>
      <c r="V2206" s="22">
        <f t="shared" si="537"/>
        <v>-60</v>
      </c>
      <c r="W2206" s="5">
        <f t="shared" si="538"/>
        <v>90</v>
      </c>
      <c r="X2206" s="21">
        <f t="shared" si="543"/>
        <v>231.00588888888888</v>
      </c>
      <c r="Y2206" s="21">
        <f t="shared" si="544"/>
        <v>2772.0706666666665</v>
      </c>
      <c r="Z2206" s="21">
        <f t="shared" si="545"/>
        <v>18018.459333333332</v>
      </c>
      <c r="AA2206" s="21">
        <f t="shared" si="546"/>
        <v>-1108.8406666666669</v>
      </c>
      <c r="AC2206" s="5">
        <v>2772.0706666666665</v>
      </c>
      <c r="AD2206" s="5">
        <v>0</v>
      </c>
      <c r="AE2206" s="5">
        <f t="shared" si="541"/>
        <v>2772.0706666666665</v>
      </c>
    </row>
    <row r="2207" spans="1:31" ht="12.75" customHeight="1" x14ac:dyDescent="0.35">
      <c r="A2207" s="17" t="s">
        <v>4615</v>
      </c>
      <c r="B2207" s="17" t="s">
        <v>4616</v>
      </c>
      <c r="C2207" s="17" t="s">
        <v>4586</v>
      </c>
      <c r="D2207" s="18">
        <v>31229</v>
      </c>
      <c r="E2207" s="17" t="s">
        <v>118</v>
      </c>
      <c r="F2207" s="19">
        <v>50</v>
      </c>
      <c r="G2207" s="17">
        <v>12</v>
      </c>
      <c r="H2207" s="17">
        <v>10</v>
      </c>
      <c r="I2207" s="20">
        <f t="shared" si="532"/>
        <v>154</v>
      </c>
      <c r="J2207" s="21">
        <v>7227.66</v>
      </c>
      <c r="K2207" s="18">
        <v>44804</v>
      </c>
      <c r="L2207" s="21">
        <v>5372.45</v>
      </c>
      <c r="M2207" s="21">
        <v>1855.21</v>
      </c>
      <c r="N2207" s="21">
        <v>96.36</v>
      </c>
      <c r="O2207" s="21">
        <f t="shared" si="533"/>
        <v>48.18</v>
      </c>
      <c r="P2207" s="21">
        <f t="shared" si="534"/>
        <v>144.54</v>
      </c>
      <c r="Q2207" s="21">
        <f t="shared" si="535"/>
        <v>1807.03</v>
      </c>
      <c r="S2207" s="21">
        <f t="shared" si="539"/>
        <v>1951.57</v>
      </c>
      <c r="T2207" s="19">
        <v>45</v>
      </c>
      <c r="U2207" s="19">
        <f t="shared" si="536"/>
        <v>-5</v>
      </c>
      <c r="V2207" s="22">
        <f t="shared" si="537"/>
        <v>-60</v>
      </c>
      <c r="W2207" s="5">
        <f t="shared" si="538"/>
        <v>102</v>
      </c>
      <c r="X2207" s="21">
        <f t="shared" si="543"/>
        <v>19.133039215686274</v>
      </c>
      <c r="Y2207" s="21">
        <f t="shared" si="544"/>
        <v>229.59647058823529</v>
      </c>
      <c r="Z2207" s="21">
        <f t="shared" si="545"/>
        <v>1721.9735294117647</v>
      </c>
      <c r="AA2207" s="21">
        <f t="shared" si="546"/>
        <v>-85.056470588235243</v>
      </c>
      <c r="AC2207" s="5">
        <v>229.59647058823529</v>
      </c>
      <c r="AD2207" s="5">
        <v>0</v>
      </c>
      <c r="AE2207" s="5">
        <f t="shared" si="541"/>
        <v>229.59647058823529</v>
      </c>
    </row>
    <row r="2208" spans="1:31" ht="12.75" customHeight="1" x14ac:dyDescent="0.35">
      <c r="A2208" s="17" t="s">
        <v>4617</v>
      </c>
      <c r="B2208" s="17" t="s">
        <v>4618</v>
      </c>
      <c r="C2208" s="17" t="s">
        <v>4586</v>
      </c>
      <c r="D2208" s="18">
        <v>31594</v>
      </c>
      <c r="E2208" s="17" t="s">
        <v>118</v>
      </c>
      <c r="F2208" s="19">
        <v>50</v>
      </c>
      <c r="G2208" s="17">
        <v>13</v>
      </c>
      <c r="H2208" s="17">
        <v>10</v>
      </c>
      <c r="I2208" s="20">
        <f t="shared" si="532"/>
        <v>166</v>
      </c>
      <c r="J2208" s="21">
        <v>5612.91</v>
      </c>
      <c r="K2208" s="18">
        <v>44804</v>
      </c>
      <c r="L2208" s="21">
        <v>4060.08</v>
      </c>
      <c r="M2208" s="21">
        <v>1552.83</v>
      </c>
      <c r="N2208" s="21">
        <v>74.84</v>
      </c>
      <c r="O2208" s="21">
        <f t="shared" si="533"/>
        <v>37.42</v>
      </c>
      <c r="P2208" s="21">
        <f t="shared" si="534"/>
        <v>112.26</v>
      </c>
      <c r="Q2208" s="21">
        <f t="shared" si="535"/>
        <v>1515.4099999999999</v>
      </c>
      <c r="S2208" s="21">
        <f t="shared" si="539"/>
        <v>1627.6699999999998</v>
      </c>
      <c r="T2208" s="19">
        <v>45</v>
      </c>
      <c r="U2208" s="19">
        <f t="shared" si="536"/>
        <v>-5</v>
      </c>
      <c r="V2208" s="22">
        <f t="shared" si="537"/>
        <v>-60</v>
      </c>
      <c r="W2208" s="5">
        <f t="shared" si="538"/>
        <v>114</v>
      </c>
      <c r="X2208" s="21">
        <f t="shared" si="543"/>
        <v>14.277807017543859</v>
      </c>
      <c r="Y2208" s="21">
        <f t="shared" si="544"/>
        <v>171.33368421052631</v>
      </c>
      <c r="Z2208" s="21">
        <f t="shared" si="545"/>
        <v>1456.3363157894735</v>
      </c>
      <c r="AA2208" s="21">
        <f t="shared" si="546"/>
        <v>-59.07368421052638</v>
      </c>
      <c r="AC2208" s="5">
        <v>171.33368421052631</v>
      </c>
      <c r="AD2208" s="5">
        <v>0</v>
      </c>
      <c r="AE2208" s="5">
        <f t="shared" si="541"/>
        <v>171.33368421052631</v>
      </c>
    </row>
    <row r="2209" spans="1:31" ht="12.75" customHeight="1" x14ac:dyDescent="0.35">
      <c r="A2209" s="17" t="s">
        <v>4619</v>
      </c>
      <c r="B2209" s="17" t="s">
        <v>4620</v>
      </c>
      <c r="C2209" s="17" t="s">
        <v>4586</v>
      </c>
      <c r="D2209" s="18">
        <v>31959</v>
      </c>
      <c r="E2209" s="17" t="s">
        <v>118</v>
      </c>
      <c r="F2209" s="19">
        <v>50</v>
      </c>
      <c r="G2209" s="17">
        <v>14</v>
      </c>
      <c r="H2209" s="17">
        <v>10</v>
      </c>
      <c r="I2209" s="20">
        <f t="shared" si="532"/>
        <v>178</v>
      </c>
      <c r="J2209" s="21">
        <v>6740.12</v>
      </c>
      <c r="K2209" s="18">
        <v>44804</v>
      </c>
      <c r="L2209" s="21">
        <v>4740.3999999999996</v>
      </c>
      <c r="M2209" s="21">
        <v>1999.72</v>
      </c>
      <c r="N2209" s="21">
        <v>89.86</v>
      </c>
      <c r="O2209" s="21">
        <f t="shared" si="533"/>
        <v>44.93</v>
      </c>
      <c r="P2209" s="21">
        <f t="shared" si="534"/>
        <v>134.79</v>
      </c>
      <c r="Q2209" s="21">
        <f t="shared" si="535"/>
        <v>1954.79</v>
      </c>
      <c r="S2209" s="21">
        <f t="shared" si="539"/>
        <v>2089.58</v>
      </c>
      <c r="T2209" s="19">
        <v>45</v>
      </c>
      <c r="U2209" s="19">
        <f t="shared" si="536"/>
        <v>-5</v>
      </c>
      <c r="V2209" s="22">
        <f t="shared" si="537"/>
        <v>-60</v>
      </c>
      <c r="W2209" s="5">
        <f t="shared" si="538"/>
        <v>126</v>
      </c>
      <c r="X2209" s="21">
        <f t="shared" si="543"/>
        <v>16.583968253968255</v>
      </c>
      <c r="Y2209" s="21">
        <f t="shared" si="544"/>
        <v>199.00761904761907</v>
      </c>
      <c r="Z2209" s="21">
        <f t="shared" si="545"/>
        <v>1890.5723809523809</v>
      </c>
      <c r="AA2209" s="21">
        <f t="shared" si="546"/>
        <v>-64.21761904761911</v>
      </c>
      <c r="AC2209" s="5">
        <v>199.00761904761907</v>
      </c>
      <c r="AD2209" s="5">
        <v>0</v>
      </c>
      <c r="AE2209" s="5">
        <f t="shared" si="541"/>
        <v>199.00761904761907</v>
      </c>
    </row>
    <row r="2210" spans="1:31" ht="12.75" customHeight="1" x14ac:dyDescent="0.35">
      <c r="A2210" s="17" t="s">
        <v>4621</v>
      </c>
      <c r="B2210" s="17" t="s">
        <v>4622</v>
      </c>
      <c r="C2210" s="17" t="s">
        <v>4586</v>
      </c>
      <c r="D2210" s="18">
        <v>32325</v>
      </c>
      <c r="E2210" s="17" t="s">
        <v>118</v>
      </c>
      <c r="F2210" s="19">
        <v>50</v>
      </c>
      <c r="G2210" s="17">
        <v>15</v>
      </c>
      <c r="H2210" s="17">
        <v>10</v>
      </c>
      <c r="I2210" s="20">
        <f t="shared" si="532"/>
        <v>190</v>
      </c>
      <c r="J2210" s="21">
        <v>4886.08</v>
      </c>
      <c r="K2210" s="18">
        <v>44804</v>
      </c>
      <c r="L2210" s="21">
        <v>3338.7</v>
      </c>
      <c r="M2210" s="21">
        <v>1547.38</v>
      </c>
      <c r="N2210" s="21">
        <v>65.14</v>
      </c>
      <c r="O2210" s="21">
        <f t="shared" si="533"/>
        <v>32.57</v>
      </c>
      <c r="P2210" s="21">
        <f t="shared" si="534"/>
        <v>97.710000000000008</v>
      </c>
      <c r="Q2210" s="21">
        <f t="shared" si="535"/>
        <v>1514.8100000000002</v>
      </c>
      <c r="S2210" s="21">
        <f t="shared" si="539"/>
        <v>1612.5200000000002</v>
      </c>
      <c r="T2210" s="19">
        <v>45</v>
      </c>
      <c r="U2210" s="19">
        <f t="shared" si="536"/>
        <v>-5</v>
      </c>
      <c r="V2210" s="22">
        <f t="shared" si="537"/>
        <v>-60</v>
      </c>
      <c r="W2210" s="5">
        <f t="shared" si="538"/>
        <v>138</v>
      </c>
      <c r="X2210" s="21">
        <f t="shared" si="543"/>
        <v>11.684927536231886</v>
      </c>
      <c r="Y2210" s="21">
        <f t="shared" si="544"/>
        <v>140.21913043478264</v>
      </c>
      <c r="Z2210" s="21">
        <f t="shared" si="545"/>
        <v>1472.3008695652175</v>
      </c>
      <c r="AA2210" s="21">
        <f t="shared" si="546"/>
        <v>-42.509130434782719</v>
      </c>
      <c r="AC2210" s="5">
        <v>140.21913043478264</v>
      </c>
      <c r="AD2210" s="5">
        <v>0</v>
      </c>
      <c r="AE2210" s="5">
        <f t="shared" si="541"/>
        <v>140.21913043478264</v>
      </c>
    </row>
    <row r="2211" spans="1:31" ht="12.75" customHeight="1" x14ac:dyDescent="0.35">
      <c r="A2211" s="17" t="s">
        <v>4623</v>
      </c>
      <c r="B2211" s="17" t="s">
        <v>4624</v>
      </c>
      <c r="C2211" s="17" t="s">
        <v>4586</v>
      </c>
      <c r="D2211" s="18">
        <v>32690</v>
      </c>
      <c r="E2211" s="17" t="s">
        <v>118</v>
      </c>
      <c r="F2211" s="19">
        <v>50</v>
      </c>
      <c r="G2211" s="17">
        <v>16</v>
      </c>
      <c r="H2211" s="17">
        <v>10</v>
      </c>
      <c r="I2211" s="20">
        <f t="shared" si="532"/>
        <v>202</v>
      </c>
      <c r="J2211" s="21">
        <v>5981.01</v>
      </c>
      <c r="K2211" s="18">
        <v>44804</v>
      </c>
      <c r="L2211" s="21">
        <v>3967.4</v>
      </c>
      <c r="M2211" s="21">
        <v>2013.61</v>
      </c>
      <c r="N2211" s="21">
        <v>79.739999999999995</v>
      </c>
      <c r="O2211" s="21">
        <f t="shared" si="533"/>
        <v>39.869999999999997</v>
      </c>
      <c r="P2211" s="21">
        <f t="shared" si="534"/>
        <v>119.60999999999999</v>
      </c>
      <c r="Q2211" s="21">
        <f t="shared" si="535"/>
        <v>1973.74</v>
      </c>
      <c r="S2211" s="21">
        <f t="shared" si="539"/>
        <v>2093.35</v>
      </c>
      <c r="T2211" s="19">
        <v>45</v>
      </c>
      <c r="U2211" s="19">
        <f t="shared" si="536"/>
        <v>-5</v>
      </c>
      <c r="V2211" s="22">
        <f t="shared" si="537"/>
        <v>-60</v>
      </c>
      <c r="W2211" s="5">
        <f t="shared" si="538"/>
        <v>150</v>
      </c>
      <c r="X2211" s="21">
        <f t="shared" si="543"/>
        <v>13.955666666666666</v>
      </c>
      <c r="Y2211" s="21">
        <f t="shared" si="544"/>
        <v>167.46799999999999</v>
      </c>
      <c r="Z2211" s="21">
        <f t="shared" si="545"/>
        <v>1925.8819999999998</v>
      </c>
      <c r="AA2211" s="21">
        <f t="shared" si="546"/>
        <v>-47.858000000000175</v>
      </c>
      <c r="AC2211" s="5">
        <v>167.46799999999999</v>
      </c>
      <c r="AD2211" s="5">
        <v>0</v>
      </c>
      <c r="AE2211" s="5">
        <f t="shared" si="541"/>
        <v>167.46799999999999</v>
      </c>
    </row>
    <row r="2212" spans="1:31" ht="12.75" customHeight="1" x14ac:dyDescent="0.35">
      <c r="A2212" s="17" t="s">
        <v>4625</v>
      </c>
      <c r="B2212" s="17" t="s">
        <v>4626</v>
      </c>
      <c r="C2212" s="17" t="s">
        <v>4586</v>
      </c>
      <c r="D2212" s="18">
        <v>33055</v>
      </c>
      <c r="E2212" s="17" t="s">
        <v>118</v>
      </c>
      <c r="F2212" s="19">
        <v>50</v>
      </c>
      <c r="G2212" s="17">
        <v>17</v>
      </c>
      <c r="H2212" s="17">
        <v>10</v>
      </c>
      <c r="I2212" s="20">
        <f t="shared" si="532"/>
        <v>214</v>
      </c>
      <c r="J2212" s="21">
        <v>9574.9599999999991</v>
      </c>
      <c r="K2212" s="18">
        <v>44804</v>
      </c>
      <c r="L2212" s="21">
        <v>6159.92</v>
      </c>
      <c r="M2212" s="21">
        <v>3415.04</v>
      </c>
      <c r="N2212" s="21">
        <v>127.66</v>
      </c>
      <c r="O2212" s="21">
        <f t="shared" si="533"/>
        <v>63.83</v>
      </c>
      <c r="P2212" s="21">
        <f t="shared" si="534"/>
        <v>191.49</v>
      </c>
      <c r="Q2212" s="21">
        <f t="shared" si="535"/>
        <v>3351.21</v>
      </c>
      <c r="S2212" s="21">
        <f t="shared" si="539"/>
        <v>3542.7</v>
      </c>
      <c r="T2212" s="19">
        <v>45</v>
      </c>
      <c r="U2212" s="19">
        <f t="shared" si="536"/>
        <v>-5</v>
      </c>
      <c r="V2212" s="22">
        <f t="shared" si="537"/>
        <v>-60</v>
      </c>
      <c r="W2212" s="5">
        <f t="shared" si="538"/>
        <v>162</v>
      </c>
      <c r="X2212" s="21">
        <f t="shared" si="543"/>
        <v>21.868518518518517</v>
      </c>
      <c r="Y2212" s="21">
        <f t="shared" si="544"/>
        <v>262.42222222222222</v>
      </c>
      <c r="Z2212" s="21">
        <f t="shared" si="545"/>
        <v>3280.2777777777774</v>
      </c>
      <c r="AA2212" s="21">
        <f t="shared" si="546"/>
        <v>-70.932222222222663</v>
      </c>
      <c r="AC2212" s="5">
        <v>262.42222222222222</v>
      </c>
      <c r="AD2212" s="5">
        <v>0</v>
      </c>
      <c r="AE2212" s="5">
        <f t="shared" si="541"/>
        <v>262.42222222222222</v>
      </c>
    </row>
    <row r="2213" spans="1:31" ht="12.75" customHeight="1" x14ac:dyDescent="0.35">
      <c r="A2213" s="17" t="s">
        <v>4627</v>
      </c>
      <c r="B2213" s="17" t="s">
        <v>4628</v>
      </c>
      <c r="C2213" s="17" t="s">
        <v>4629</v>
      </c>
      <c r="D2213" s="18">
        <v>33419</v>
      </c>
      <c r="E2213" s="17" t="s">
        <v>118</v>
      </c>
      <c r="F2213" s="19">
        <v>50</v>
      </c>
      <c r="G2213" s="17">
        <v>18</v>
      </c>
      <c r="H2213" s="17">
        <v>10</v>
      </c>
      <c r="I2213" s="20">
        <f t="shared" si="532"/>
        <v>226</v>
      </c>
      <c r="J2213" s="21">
        <v>4377.49</v>
      </c>
      <c r="K2213" s="18">
        <v>44804</v>
      </c>
      <c r="L2213" s="21">
        <v>2684.87</v>
      </c>
      <c r="M2213" s="21">
        <v>1692.62</v>
      </c>
      <c r="N2213" s="21">
        <v>58.36</v>
      </c>
      <c r="O2213" s="21">
        <f t="shared" si="533"/>
        <v>29.18</v>
      </c>
      <c r="P2213" s="21">
        <f t="shared" si="534"/>
        <v>87.539999999999992</v>
      </c>
      <c r="Q2213" s="21">
        <f t="shared" si="535"/>
        <v>1663.4399999999998</v>
      </c>
      <c r="S2213" s="21">
        <f t="shared" si="539"/>
        <v>1750.9799999999998</v>
      </c>
      <c r="T2213" s="19">
        <v>45</v>
      </c>
      <c r="U2213" s="19">
        <f t="shared" si="536"/>
        <v>-5</v>
      </c>
      <c r="V2213" s="22">
        <f t="shared" si="537"/>
        <v>-60</v>
      </c>
      <c r="W2213" s="5">
        <f t="shared" si="538"/>
        <v>174</v>
      </c>
      <c r="X2213" s="21">
        <f t="shared" si="543"/>
        <v>10.063103448275861</v>
      </c>
      <c r="Y2213" s="21">
        <f t="shared" si="544"/>
        <v>120.75724137931033</v>
      </c>
      <c r="Z2213" s="21">
        <f t="shared" si="545"/>
        <v>1630.2227586206895</v>
      </c>
      <c r="AA2213" s="21">
        <f t="shared" si="546"/>
        <v>-33.217241379310281</v>
      </c>
      <c r="AC2213" s="5">
        <v>120.75724137931033</v>
      </c>
      <c r="AD2213" s="5">
        <v>0</v>
      </c>
      <c r="AE2213" s="5">
        <f t="shared" si="541"/>
        <v>120.75724137931033</v>
      </c>
    </row>
    <row r="2214" spans="1:31" ht="12.75" customHeight="1" x14ac:dyDescent="0.35">
      <c r="A2214" s="17" t="s">
        <v>4630</v>
      </c>
      <c r="B2214" s="17" t="s">
        <v>4631</v>
      </c>
      <c r="C2214" s="17" t="s">
        <v>4632</v>
      </c>
      <c r="D2214" s="18">
        <v>33419</v>
      </c>
      <c r="E2214" s="17" t="s">
        <v>118</v>
      </c>
      <c r="F2214" s="19">
        <v>50</v>
      </c>
      <c r="G2214" s="17">
        <v>18</v>
      </c>
      <c r="H2214" s="17">
        <v>10</v>
      </c>
      <c r="I2214" s="20">
        <f t="shared" si="532"/>
        <v>226</v>
      </c>
      <c r="J2214" s="21">
        <v>1538.1</v>
      </c>
      <c r="K2214" s="18">
        <v>44804</v>
      </c>
      <c r="L2214" s="21">
        <v>943.32</v>
      </c>
      <c r="M2214" s="21">
        <v>594.78</v>
      </c>
      <c r="N2214" s="21">
        <v>20.5</v>
      </c>
      <c r="O2214" s="21">
        <f t="shared" si="533"/>
        <v>10.25</v>
      </c>
      <c r="P2214" s="21">
        <f t="shared" si="534"/>
        <v>30.75</v>
      </c>
      <c r="Q2214" s="21">
        <f t="shared" si="535"/>
        <v>584.53</v>
      </c>
      <c r="S2214" s="21">
        <f t="shared" si="539"/>
        <v>615.28</v>
      </c>
      <c r="T2214" s="19">
        <v>45</v>
      </c>
      <c r="U2214" s="19">
        <f t="shared" si="536"/>
        <v>-5</v>
      </c>
      <c r="V2214" s="22">
        <f t="shared" si="537"/>
        <v>-60</v>
      </c>
      <c r="W2214" s="5">
        <f t="shared" si="538"/>
        <v>174</v>
      </c>
      <c r="X2214" s="21">
        <f t="shared" si="543"/>
        <v>3.5360919540229885</v>
      </c>
      <c r="Y2214" s="21">
        <f t="shared" si="544"/>
        <v>42.433103448275858</v>
      </c>
      <c r="Z2214" s="21">
        <f t="shared" si="545"/>
        <v>572.84689655172406</v>
      </c>
      <c r="AA2214" s="21">
        <f t="shared" si="546"/>
        <v>-11.683103448275915</v>
      </c>
      <c r="AC2214" s="5">
        <v>42.433103448275858</v>
      </c>
      <c r="AD2214" s="5">
        <v>0</v>
      </c>
      <c r="AE2214" s="5">
        <f t="shared" si="541"/>
        <v>42.433103448275858</v>
      </c>
    </row>
    <row r="2215" spans="1:31" ht="12.75" customHeight="1" x14ac:dyDescent="0.35">
      <c r="A2215" s="17" t="s">
        <v>4633</v>
      </c>
      <c r="B2215" s="17" t="s">
        <v>4634</v>
      </c>
      <c r="C2215" s="17" t="s">
        <v>4635</v>
      </c>
      <c r="D2215" s="18">
        <v>33419</v>
      </c>
      <c r="E2215" s="17" t="s">
        <v>118</v>
      </c>
      <c r="F2215" s="19">
        <v>50</v>
      </c>
      <c r="G2215" s="17">
        <v>18</v>
      </c>
      <c r="H2215" s="17">
        <v>10</v>
      </c>
      <c r="I2215" s="20">
        <f t="shared" si="532"/>
        <v>226</v>
      </c>
      <c r="J2215" s="21">
        <v>237.75</v>
      </c>
      <c r="K2215" s="18">
        <v>44804</v>
      </c>
      <c r="L2215" s="21">
        <v>145.94</v>
      </c>
      <c r="M2215" s="21">
        <v>91.81</v>
      </c>
      <c r="N2215" s="21">
        <v>3.17</v>
      </c>
      <c r="O2215" s="21">
        <f t="shared" si="533"/>
        <v>1.585</v>
      </c>
      <c r="P2215" s="21">
        <f t="shared" si="534"/>
        <v>4.7549999999999999</v>
      </c>
      <c r="Q2215" s="21">
        <f t="shared" si="535"/>
        <v>90.225000000000009</v>
      </c>
      <c r="S2215" s="21">
        <f t="shared" si="539"/>
        <v>94.98</v>
      </c>
      <c r="T2215" s="19">
        <v>45</v>
      </c>
      <c r="U2215" s="19">
        <f t="shared" si="536"/>
        <v>-5</v>
      </c>
      <c r="V2215" s="22">
        <f t="shared" si="537"/>
        <v>-60</v>
      </c>
      <c r="W2215" s="5">
        <f t="shared" si="538"/>
        <v>174</v>
      </c>
      <c r="X2215" s="21">
        <f t="shared" si="543"/>
        <v>0.54586206896551726</v>
      </c>
      <c r="Y2215" s="21">
        <f t="shared" si="544"/>
        <v>6.5503448275862066</v>
      </c>
      <c r="Z2215" s="21">
        <f t="shared" si="545"/>
        <v>88.429655172413803</v>
      </c>
      <c r="AA2215" s="21">
        <f t="shared" si="546"/>
        <v>-1.7953448275862058</v>
      </c>
      <c r="AC2215" s="5">
        <v>6.5503448275862066</v>
      </c>
      <c r="AD2215" s="5">
        <v>0</v>
      </c>
      <c r="AE2215" s="5">
        <f t="shared" si="541"/>
        <v>6.5503448275862066</v>
      </c>
    </row>
    <row r="2216" spans="1:31" ht="12.75" customHeight="1" x14ac:dyDescent="0.35">
      <c r="A2216" s="17" t="s">
        <v>4636</v>
      </c>
      <c r="B2216" s="17" t="s">
        <v>4637</v>
      </c>
      <c r="C2216" s="17" t="s">
        <v>4629</v>
      </c>
      <c r="D2216" s="18">
        <v>33419</v>
      </c>
      <c r="E2216" s="17" t="s">
        <v>118</v>
      </c>
      <c r="F2216" s="19">
        <v>50</v>
      </c>
      <c r="G2216" s="17">
        <v>18</v>
      </c>
      <c r="H2216" s="17">
        <v>10</v>
      </c>
      <c r="I2216" s="20">
        <f t="shared" si="532"/>
        <v>226</v>
      </c>
      <c r="J2216" s="21">
        <v>1164.83</v>
      </c>
      <c r="K2216" s="18">
        <v>44804</v>
      </c>
      <c r="L2216" s="21">
        <v>714.5</v>
      </c>
      <c r="M2216" s="21">
        <v>450.33</v>
      </c>
      <c r="N2216" s="21">
        <v>15.53</v>
      </c>
      <c r="O2216" s="21">
        <f t="shared" si="533"/>
        <v>7.7649999999999997</v>
      </c>
      <c r="P2216" s="21">
        <f t="shared" si="534"/>
        <v>23.294999999999998</v>
      </c>
      <c r="Q2216" s="21">
        <f t="shared" si="535"/>
        <v>442.565</v>
      </c>
      <c r="S2216" s="21">
        <f t="shared" si="539"/>
        <v>465.85999999999996</v>
      </c>
      <c r="T2216" s="19">
        <v>45</v>
      </c>
      <c r="U2216" s="19">
        <f t="shared" si="536"/>
        <v>-5</v>
      </c>
      <c r="V2216" s="22">
        <f t="shared" si="537"/>
        <v>-60</v>
      </c>
      <c r="W2216" s="5">
        <f t="shared" si="538"/>
        <v>174</v>
      </c>
      <c r="X2216" s="21">
        <f t="shared" si="543"/>
        <v>2.6773563218390803</v>
      </c>
      <c r="Y2216" s="21">
        <f t="shared" si="544"/>
        <v>32.128275862068961</v>
      </c>
      <c r="Z2216" s="21">
        <f t="shared" si="545"/>
        <v>433.731724137931</v>
      </c>
      <c r="AA2216" s="21">
        <f t="shared" si="546"/>
        <v>-8.8332758620690015</v>
      </c>
      <c r="AC2216" s="5">
        <v>32.128275862068961</v>
      </c>
      <c r="AD2216" s="5">
        <v>0</v>
      </c>
      <c r="AE2216" s="5">
        <f t="shared" si="541"/>
        <v>32.128275862068961</v>
      </c>
    </row>
    <row r="2217" spans="1:31" ht="12.75" customHeight="1" x14ac:dyDescent="0.35">
      <c r="A2217" s="17" t="s">
        <v>4638</v>
      </c>
      <c r="B2217" s="17" t="s">
        <v>4639</v>
      </c>
      <c r="C2217" s="17" t="s">
        <v>4640</v>
      </c>
      <c r="D2217" s="18">
        <v>33419</v>
      </c>
      <c r="E2217" s="17" t="s">
        <v>118</v>
      </c>
      <c r="F2217" s="19">
        <v>50</v>
      </c>
      <c r="G2217" s="17">
        <v>18</v>
      </c>
      <c r="H2217" s="17">
        <v>10</v>
      </c>
      <c r="I2217" s="20">
        <f t="shared" si="532"/>
        <v>226</v>
      </c>
      <c r="J2217" s="21">
        <v>163.57</v>
      </c>
      <c r="K2217" s="18">
        <v>44804</v>
      </c>
      <c r="L2217" s="21">
        <v>100.23</v>
      </c>
      <c r="M2217" s="21">
        <v>63.34</v>
      </c>
      <c r="N2217" s="21">
        <v>2.1800000000000002</v>
      </c>
      <c r="O2217" s="21">
        <f t="shared" si="533"/>
        <v>1.0900000000000001</v>
      </c>
      <c r="P2217" s="21">
        <f t="shared" si="534"/>
        <v>3.2700000000000005</v>
      </c>
      <c r="Q2217" s="21">
        <f t="shared" si="535"/>
        <v>62.25</v>
      </c>
      <c r="S2217" s="21">
        <f t="shared" si="539"/>
        <v>65.52000000000001</v>
      </c>
      <c r="T2217" s="19">
        <v>45</v>
      </c>
      <c r="U2217" s="19">
        <f t="shared" si="536"/>
        <v>-5</v>
      </c>
      <c r="V2217" s="22">
        <f t="shared" si="537"/>
        <v>-60</v>
      </c>
      <c r="W2217" s="5">
        <f t="shared" si="538"/>
        <v>174</v>
      </c>
      <c r="X2217" s="21">
        <f t="shared" si="543"/>
        <v>0.37655172413793109</v>
      </c>
      <c r="Y2217" s="21">
        <f t="shared" si="544"/>
        <v>4.5186206896551733</v>
      </c>
      <c r="Z2217" s="21">
        <f t="shared" si="545"/>
        <v>61.001379310344838</v>
      </c>
      <c r="AA2217" s="21">
        <f t="shared" si="546"/>
        <v>-1.2486206896551622</v>
      </c>
      <c r="AC2217" s="5">
        <v>4.5186206896551733</v>
      </c>
      <c r="AD2217" s="5">
        <v>0</v>
      </c>
      <c r="AE2217" s="5">
        <f t="shared" si="541"/>
        <v>4.5186206896551733</v>
      </c>
    </row>
    <row r="2218" spans="1:31" ht="12.75" customHeight="1" x14ac:dyDescent="0.35">
      <c r="A2218" s="17" t="s">
        <v>4641</v>
      </c>
      <c r="B2218" s="17" t="s">
        <v>4642</v>
      </c>
      <c r="C2218" s="17" t="s">
        <v>4640</v>
      </c>
      <c r="D2218" s="18">
        <v>33785</v>
      </c>
      <c r="E2218" s="17" t="s">
        <v>118</v>
      </c>
      <c r="F2218" s="19">
        <v>50</v>
      </c>
      <c r="G2218" s="17">
        <v>19</v>
      </c>
      <c r="H2218" s="17">
        <v>10</v>
      </c>
      <c r="I2218" s="20">
        <f t="shared" si="532"/>
        <v>238</v>
      </c>
      <c r="J2218" s="21">
        <v>591.04999999999995</v>
      </c>
      <c r="K2218" s="18">
        <v>44804</v>
      </c>
      <c r="L2218" s="21">
        <v>350.68</v>
      </c>
      <c r="M2218" s="21">
        <v>240.37</v>
      </c>
      <c r="N2218" s="21">
        <v>7.88</v>
      </c>
      <c r="O2218" s="21">
        <f t="shared" si="533"/>
        <v>3.94</v>
      </c>
      <c r="P2218" s="21">
        <f t="shared" si="534"/>
        <v>11.82</v>
      </c>
      <c r="Q2218" s="21">
        <f t="shared" si="535"/>
        <v>236.43</v>
      </c>
      <c r="S2218" s="21">
        <f t="shared" si="539"/>
        <v>248.25</v>
      </c>
      <c r="T2218" s="19">
        <v>45</v>
      </c>
      <c r="U2218" s="19">
        <f t="shared" si="536"/>
        <v>-5</v>
      </c>
      <c r="V2218" s="22">
        <f t="shared" si="537"/>
        <v>-60</v>
      </c>
      <c r="W2218" s="5">
        <f t="shared" si="538"/>
        <v>186</v>
      </c>
      <c r="X2218" s="21">
        <f t="shared" si="543"/>
        <v>1.3346774193548387</v>
      </c>
      <c r="Y2218" s="21">
        <f t="shared" si="544"/>
        <v>16.016129032258064</v>
      </c>
      <c r="Z2218" s="21">
        <f t="shared" si="545"/>
        <v>232.23387096774195</v>
      </c>
      <c r="AA2218" s="21">
        <f t="shared" si="546"/>
        <v>-4.1961290322580567</v>
      </c>
      <c r="AC2218" s="5">
        <v>16.016129032258064</v>
      </c>
      <c r="AD2218" s="5">
        <v>0</v>
      </c>
      <c r="AE2218" s="5">
        <f t="shared" si="541"/>
        <v>16.016129032258064</v>
      </c>
    </row>
    <row r="2219" spans="1:31" ht="12.75" customHeight="1" x14ac:dyDescent="0.35">
      <c r="A2219" s="17" t="s">
        <v>4643</v>
      </c>
      <c r="B2219" s="17" t="s">
        <v>4644</v>
      </c>
      <c r="C2219" s="17" t="s">
        <v>4629</v>
      </c>
      <c r="D2219" s="18">
        <v>33785</v>
      </c>
      <c r="E2219" s="17" t="s">
        <v>118</v>
      </c>
      <c r="F2219" s="19">
        <v>50</v>
      </c>
      <c r="G2219" s="17">
        <v>19</v>
      </c>
      <c r="H2219" s="17">
        <v>10</v>
      </c>
      <c r="I2219" s="20">
        <f t="shared" si="532"/>
        <v>238</v>
      </c>
      <c r="J2219" s="21">
        <v>6046.66</v>
      </c>
      <c r="K2219" s="18">
        <v>44804</v>
      </c>
      <c r="L2219" s="21">
        <v>3587.62</v>
      </c>
      <c r="M2219" s="21">
        <v>2459.04</v>
      </c>
      <c r="N2219" s="21">
        <v>80.62</v>
      </c>
      <c r="O2219" s="21">
        <f t="shared" si="533"/>
        <v>40.31</v>
      </c>
      <c r="P2219" s="21">
        <f t="shared" si="534"/>
        <v>120.93</v>
      </c>
      <c r="Q2219" s="21">
        <f t="shared" si="535"/>
        <v>2418.73</v>
      </c>
      <c r="S2219" s="21">
        <f t="shared" si="539"/>
        <v>2539.66</v>
      </c>
      <c r="T2219" s="19">
        <v>45</v>
      </c>
      <c r="U2219" s="19">
        <f t="shared" si="536"/>
        <v>-5</v>
      </c>
      <c r="V2219" s="22">
        <f t="shared" si="537"/>
        <v>-60</v>
      </c>
      <c r="W2219" s="5">
        <f t="shared" si="538"/>
        <v>186</v>
      </c>
      <c r="X2219" s="21">
        <f t="shared" si="543"/>
        <v>13.654086021505375</v>
      </c>
      <c r="Y2219" s="21">
        <f t="shared" si="544"/>
        <v>163.84903225806448</v>
      </c>
      <c r="Z2219" s="21">
        <f t="shared" si="545"/>
        <v>2375.8109677419352</v>
      </c>
      <c r="AA2219" s="21">
        <f t="shared" si="546"/>
        <v>-42.919032258064817</v>
      </c>
      <c r="AC2219" s="5">
        <v>163.84903225806448</v>
      </c>
      <c r="AD2219" s="5">
        <v>0</v>
      </c>
      <c r="AE2219" s="5">
        <f t="shared" si="541"/>
        <v>163.84903225806448</v>
      </c>
    </row>
    <row r="2220" spans="1:31" ht="12.75" customHeight="1" x14ac:dyDescent="0.35">
      <c r="A2220" s="17" t="s">
        <v>4645</v>
      </c>
      <c r="B2220" s="17" t="s">
        <v>4646</v>
      </c>
      <c r="C2220" s="17" t="s">
        <v>4632</v>
      </c>
      <c r="D2220" s="18">
        <v>33785</v>
      </c>
      <c r="E2220" s="17" t="s">
        <v>118</v>
      </c>
      <c r="F2220" s="19">
        <v>50</v>
      </c>
      <c r="G2220" s="17">
        <v>19</v>
      </c>
      <c r="H2220" s="17">
        <v>10</v>
      </c>
      <c r="I2220" s="20">
        <f t="shared" si="532"/>
        <v>238</v>
      </c>
      <c r="J2220" s="21">
        <v>430.69</v>
      </c>
      <c r="K2220" s="18">
        <v>44804</v>
      </c>
      <c r="L2220" s="21">
        <v>255.47</v>
      </c>
      <c r="M2220" s="21">
        <v>175.22</v>
      </c>
      <c r="N2220" s="21">
        <v>5.74</v>
      </c>
      <c r="O2220" s="21">
        <f t="shared" si="533"/>
        <v>2.87</v>
      </c>
      <c r="P2220" s="21">
        <f t="shared" si="534"/>
        <v>8.61</v>
      </c>
      <c r="Q2220" s="21">
        <f t="shared" si="535"/>
        <v>172.35</v>
      </c>
      <c r="S2220" s="21">
        <f t="shared" si="539"/>
        <v>180.96</v>
      </c>
      <c r="T2220" s="19">
        <v>45</v>
      </c>
      <c r="U2220" s="19">
        <f t="shared" si="536"/>
        <v>-5</v>
      </c>
      <c r="V2220" s="22">
        <f t="shared" si="537"/>
        <v>-60</v>
      </c>
      <c r="W2220" s="5">
        <f t="shared" si="538"/>
        <v>186</v>
      </c>
      <c r="X2220" s="21">
        <f t="shared" si="543"/>
        <v>0.97290322580645161</v>
      </c>
      <c r="Y2220" s="21">
        <f t="shared" si="544"/>
        <v>11.67483870967742</v>
      </c>
      <c r="Z2220" s="21">
        <f t="shared" si="545"/>
        <v>169.28516129032258</v>
      </c>
      <c r="AA2220" s="21">
        <f t="shared" si="546"/>
        <v>-3.0648387096774172</v>
      </c>
      <c r="AC2220" s="5">
        <v>11.67483870967742</v>
      </c>
      <c r="AD2220" s="5">
        <v>0</v>
      </c>
      <c r="AE2220" s="5">
        <f t="shared" si="541"/>
        <v>11.67483870967742</v>
      </c>
    </row>
    <row r="2221" spans="1:31" ht="12.75" customHeight="1" x14ac:dyDescent="0.35">
      <c r="A2221" s="17" t="s">
        <v>4647</v>
      </c>
      <c r="B2221" s="17" t="s">
        <v>4648</v>
      </c>
      <c r="C2221" s="17" t="s">
        <v>4649</v>
      </c>
      <c r="D2221" s="18">
        <v>33785</v>
      </c>
      <c r="E2221" s="17" t="s">
        <v>118</v>
      </c>
      <c r="F2221" s="19">
        <v>50</v>
      </c>
      <c r="G2221" s="17">
        <v>19</v>
      </c>
      <c r="H2221" s="17">
        <v>10</v>
      </c>
      <c r="I2221" s="20">
        <f t="shared" si="532"/>
        <v>238</v>
      </c>
      <c r="J2221" s="21">
        <v>1093.1300000000001</v>
      </c>
      <c r="K2221" s="18">
        <v>44804</v>
      </c>
      <c r="L2221" s="21">
        <v>648.53</v>
      </c>
      <c r="M2221" s="21">
        <v>444.6</v>
      </c>
      <c r="N2221" s="21">
        <v>14.57</v>
      </c>
      <c r="O2221" s="21">
        <f t="shared" si="533"/>
        <v>7.2850000000000001</v>
      </c>
      <c r="P2221" s="21">
        <f t="shared" si="534"/>
        <v>21.855</v>
      </c>
      <c r="Q2221" s="21">
        <f t="shared" si="535"/>
        <v>437.315</v>
      </c>
      <c r="S2221" s="21">
        <f t="shared" si="539"/>
        <v>459.17</v>
      </c>
      <c r="T2221" s="19">
        <v>45</v>
      </c>
      <c r="U2221" s="19">
        <f t="shared" si="536"/>
        <v>-5</v>
      </c>
      <c r="V2221" s="22">
        <f t="shared" si="537"/>
        <v>-60</v>
      </c>
      <c r="W2221" s="5">
        <f t="shared" si="538"/>
        <v>186</v>
      </c>
      <c r="X2221" s="21">
        <f t="shared" si="543"/>
        <v>2.4686559139784947</v>
      </c>
      <c r="Y2221" s="21">
        <f t="shared" si="544"/>
        <v>29.623870967741937</v>
      </c>
      <c r="Z2221" s="21">
        <f t="shared" si="545"/>
        <v>429.54612903225808</v>
      </c>
      <c r="AA2221" s="21">
        <f t="shared" si="546"/>
        <v>-7.7688709677419183</v>
      </c>
      <c r="AC2221" s="5">
        <v>29.623870967741937</v>
      </c>
      <c r="AD2221" s="5">
        <v>0</v>
      </c>
      <c r="AE2221" s="5">
        <f t="shared" si="541"/>
        <v>29.623870967741937</v>
      </c>
    </row>
    <row r="2222" spans="1:31" ht="12.75" customHeight="1" x14ac:dyDescent="0.35">
      <c r="A2222" s="17" t="s">
        <v>4650</v>
      </c>
      <c r="B2222" s="17" t="s">
        <v>4651</v>
      </c>
      <c r="C2222" s="17" t="s">
        <v>4629</v>
      </c>
      <c r="D2222" s="18">
        <v>34150</v>
      </c>
      <c r="E2222" s="17" t="s">
        <v>118</v>
      </c>
      <c r="F2222" s="19">
        <v>50</v>
      </c>
      <c r="G2222" s="17">
        <v>20</v>
      </c>
      <c r="H2222" s="17">
        <v>10</v>
      </c>
      <c r="I2222" s="20">
        <f t="shared" si="532"/>
        <v>250</v>
      </c>
      <c r="J2222" s="21">
        <v>31029.19</v>
      </c>
      <c r="K2222" s="18">
        <v>44804</v>
      </c>
      <c r="L2222" s="21">
        <v>17789.990000000002</v>
      </c>
      <c r="M2222" s="21">
        <v>13239.2</v>
      </c>
      <c r="N2222" s="21">
        <v>413.72</v>
      </c>
      <c r="O2222" s="21">
        <f t="shared" si="533"/>
        <v>206.86</v>
      </c>
      <c r="P2222" s="21">
        <f t="shared" si="534"/>
        <v>620.58000000000004</v>
      </c>
      <c r="Q2222" s="21">
        <f t="shared" si="535"/>
        <v>13032.34</v>
      </c>
      <c r="S2222" s="21">
        <f t="shared" si="539"/>
        <v>13652.92</v>
      </c>
      <c r="T2222" s="19">
        <v>45</v>
      </c>
      <c r="U2222" s="19">
        <f t="shared" si="536"/>
        <v>-5</v>
      </c>
      <c r="V2222" s="22">
        <f t="shared" si="537"/>
        <v>-60</v>
      </c>
      <c r="W2222" s="5">
        <f t="shared" si="538"/>
        <v>198</v>
      </c>
      <c r="X2222" s="21">
        <f t="shared" si="543"/>
        <v>68.954141414141418</v>
      </c>
      <c r="Y2222" s="21">
        <f t="shared" si="544"/>
        <v>827.44969696969702</v>
      </c>
      <c r="Z2222" s="21">
        <f t="shared" si="545"/>
        <v>12825.470303030303</v>
      </c>
      <c r="AA2222" s="21">
        <f t="shared" si="546"/>
        <v>-206.86969696969754</v>
      </c>
      <c r="AC2222" s="5">
        <v>827.44969696969702</v>
      </c>
      <c r="AD2222" s="5">
        <v>0</v>
      </c>
      <c r="AE2222" s="5">
        <f t="shared" si="541"/>
        <v>827.44969696969702</v>
      </c>
    </row>
    <row r="2223" spans="1:31" ht="12.75" customHeight="1" x14ac:dyDescent="0.35">
      <c r="A2223" s="17" t="s">
        <v>4652</v>
      </c>
      <c r="B2223" s="17" t="s">
        <v>4653</v>
      </c>
      <c r="C2223" s="17" t="s">
        <v>4654</v>
      </c>
      <c r="D2223" s="18">
        <v>34150</v>
      </c>
      <c r="E2223" s="17" t="s">
        <v>118</v>
      </c>
      <c r="F2223" s="19">
        <v>50</v>
      </c>
      <c r="G2223" s="17">
        <v>20</v>
      </c>
      <c r="H2223" s="17">
        <v>10</v>
      </c>
      <c r="I2223" s="20">
        <f t="shared" si="532"/>
        <v>250</v>
      </c>
      <c r="J2223" s="21">
        <v>1579.11</v>
      </c>
      <c r="K2223" s="18">
        <v>44804</v>
      </c>
      <c r="L2223" s="21">
        <v>905.3</v>
      </c>
      <c r="M2223" s="21">
        <v>673.81</v>
      </c>
      <c r="N2223" s="21">
        <v>21.05</v>
      </c>
      <c r="O2223" s="21">
        <f t="shared" si="533"/>
        <v>10.525</v>
      </c>
      <c r="P2223" s="21">
        <f t="shared" si="534"/>
        <v>31.575000000000003</v>
      </c>
      <c r="Q2223" s="21">
        <f t="shared" si="535"/>
        <v>663.28499999999997</v>
      </c>
      <c r="S2223" s="21">
        <f t="shared" si="539"/>
        <v>694.8599999999999</v>
      </c>
      <c r="T2223" s="19">
        <v>45</v>
      </c>
      <c r="U2223" s="19">
        <f t="shared" si="536"/>
        <v>-5</v>
      </c>
      <c r="V2223" s="22">
        <f t="shared" si="537"/>
        <v>-60</v>
      </c>
      <c r="W2223" s="5">
        <f t="shared" si="538"/>
        <v>198</v>
      </c>
      <c r="X2223" s="21">
        <f t="shared" si="543"/>
        <v>3.5093939393939388</v>
      </c>
      <c r="Y2223" s="21">
        <f t="shared" si="544"/>
        <v>42.11272727272727</v>
      </c>
      <c r="Z2223" s="21">
        <f t="shared" si="545"/>
        <v>652.74727272727262</v>
      </c>
      <c r="AA2223" s="21">
        <f t="shared" si="546"/>
        <v>-10.537727272727352</v>
      </c>
      <c r="AC2223" s="5">
        <v>42.11272727272727</v>
      </c>
      <c r="AD2223" s="5">
        <v>0</v>
      </c>
      <c r="AE2223" s="5">
        <f t="shared" si="541"/>
        <v>42.11272727272727</v>
      </c>
    </row>
    <row r="2224" spans="1:31" ht="12.75" customHeight="1" x14ac:dyDescent="0.35">
      <c r="A2224" s="17" t="s">
        <v>4655</v>
      </c>
      <c r="B2224" s="17" t="s">
        <v>4656</v>
      </c>
      <c r="C2224" s="17" t="s">
        <v>4640</v>
      </c>
      <c r="D2224" s="18">
        <v>34150</v>
      </c>
      <c r="E2224" s="17" t="s">
        <v>118</v>
      </c>
      <c r="F2224" s="19">
        <v>50</v>
      </c>
      <c r="G2224" s="17">
        <v>20</v>
      </c>
      <c r="H2224" s="17">
        <v>10</v>
      </c>
      <c r="I2224" s="20">
        <f t="shared" si="532"/>
        <v>250</v>
      </c>
      <c r="J2224" s="21">
        <v>167.7</v>
      </c>
      <c r="K2224" s="18">
        <v>44804</v>
      </c>
      <c r="L2224" s="21">
        <v>96.06</v>
      </c>
      <c r="M2224" s="21">
        <v>71.64</v>
      </c>
      <c r="N2224" s="21">
        <v>2.23</v>
      </c>
      <c r="O2224" s="21">
        <f t="shared" si="533"/>
        <v>1.115</v>
      </c>
      <c r="P2224" s="21">
        <f t="shared" si="534"/>
        <v>3.3449999999999998</v>
      </c>
      <c r="Q2224" s="21">
        <f t="shared" si="535"/>
        <v>70.525000000000006</v>
      </c>
      <c r="S2224" s="21">
        <f t="shared" si="539"/>
        <v>73.87</v>
      </c>
      <c r="T2224" s="19">
        <v>45</v>
      </c>
      <c r="U2224" s="19">
        <f t="shared" si="536"/>
        <v>-5</v>
      </c>
      <c r="V2224" s="22">
        <f t="shared" si="537"/>
        <v>-60</v>
      </c>
      <c r="W2224" s="5">
        <f t="shared" si="538"/>
        <v>198</v>
      </c>
      <c r="X2224" s="21">
        <f t="shared" si="543"/>
        <v>0.37308080808080812</v>
      </c>
      <c r="Y2224" s="21">
        <f t="shared" si="544"/>
        <v>4.4769696969696975</v>
      </c>
      <c r="Z2224" s="21">
        <f t="shared" si="545"/>
        <v>69.393030303030301</v>
      </c>
      <c r="AA2224" s="21">
        <f t="shared" si="546"/>
        <v>-1.1319696969697048</v>
      </c>
      <c r="AC2224" s="5">
        <v>4.4769696969696975</v>
      </c>
      <c r="AD2224" s="5">
        <v>0</v>
      </c>
      <c r="AE2224" s="5">
        <f t="shared" si="541"/>
        <v>4.4769696969696975</v>
      </c>
    </row>
    <row r="2225" spans="1:31" ht="12.75" customHeight="1" x14ac:dyDescent="0.35">
      <c r="A2225" s="17" t="s">
        <v>4657</v>
      </c>
      <c r="B2225" s="17" t="s">
        <v>4658</v>
      </c>
      <c r="C2225" s="17" t="s">
        <v>4659</v>
      </c>
      <c r="D2225" s="18">
        <v>34515</v>
      </c>
      <c r="E2225" s="17" t="s">
        <v>118</v>
      </c>
      <c r="F2225" s="19">
        <v>50</v>
      </c>
      <c r="G2225" s="17">
        <v>21</v>
      </c>
      <c r="H2225" s="17">
        <v>10</v>
      </c>
      <c r="I2225" s="20">
        <f t="shared" si="532"/>
        <v>262</v>
      </c>
      <c r="J2225" s="21">
        <v>6348.36</v>
      </c>
      <c r="K2225" s="18">
        <v>44804</v>
      </c>
      <c r="L2225" s="21">
        <v>3512.76</v>
      </c>
      <c r="M2225" s="21">
        <v>2835.6</v>
      </c>
      <c r="N2225" s="21">
        <v>84.64</v>
      </c>
      <c r="O2225" s="21">
        <f t="shared" si="533"/>
        <v>42.32</v>
      </c>
      <c r="P2225" s="21">
        <f t="shared" si="534"/>
        <v>126.96000000000001</v>
      </c>
      <c r="Q2225" s="21">
        <f t="shared" si="535"/>
        <v>2793.2799999999997</v>
      </c>
      <c r="S2225" s="21">
        <f t="shared" si="539"/>
        <v>2920.24</v>
      </c>
      <c r="T2225" s="19">
        <v>45</v>
      </c>
      <c r="U2225" s="19">
        <f t="shared" si="536"/>
        <v>-5</v>
      </c>
      <c r="V2225" s="22">
        <f t="shared" si="537"/>
        <v>-60</v>
      </c>
      <c r="W2225" s="5">
        <f t="shared" si="538"/>
        <v>210</v>
      </c>
      <c r="X2225" s="21">
        <f t="shared" si="543"/>
        <v>13.905904761904761</v>
      </c>
      <c r="Y2225" s="21">
        <f t="shared" si="544"/>
        <v>166.87085714285712</v>
      </c>
      <c r="Z2225" s="21">
        <f t="shared" si="545"/>
        <v>2753.3691428571428</v>
      </c>
      <c r="AA2225" s="21">
        <f t="shared" si="546"/>
        <v>-39.910857142856912</v>
      </c>
      <c r="AC2225" s="5">
        <v>166.87085714285712</v>
      </c>
      <c r="AD2225" s="5">
        <v>0</v>
      </c>
      <c r="AE2225" s="5">
        <f t="shared" si="541"/>
        <v>166.87085714285712</v>
      </c>
    </row>
    <row r="2226" spans="1:31" ht="12.75" customHeight="1" x14ac:dyDescent="0.35">
      <c r="A2226" s="17" t="s">
        <v>4660</v>
      </c>
      <c r="B2226" s="17" t="s">
        <v>4661</v>
      </c>
      <c r="C2226" s="17" t="s">
        <v>4632</v>
      </c>
      <c r="D2226" s="18">
        <v>34515</v>
      </c>
      <c r="E2226" s="17" t="s">
        <v>118</v>
      </c>
      <c r="F2226" s="19">
        <v>50</v>
      </c>
      <c r="G2226" s="17">
        <v>21</v>
      </c>
      <c r="H2226" s="17">
        <v>10</v>
      </c>
      <c r="I2226" s="20">
        <f t="shared" si="532"/>
        <v>262</v>
      </c>
      <c r="J2226" s="21">
        <v>1946.78</v>
      </c>
      <c r="K2226" s="18">
        <v>44804</v>
      </c>
      <c r="L2226" s="21">
        <v>1077.33</v>
      </c>
      <c r="M2226" s="21">
        <v>869.45</v>
      </c>
      <c r="N2226" s="21">
        <v>25.96</v>
      </c>
      <c r="O2226" s="21">
        <f t="shared" si="533"/>
        <v>12.98</v>
      </c>
      <c r="P2226" s="21">
        <f t="shared" si="534"/>
        <v>38.94</v>
      </c>
      <c r="Q2226" s="21">
        <f t="shared" si="535"/>
        <v>856.47</v>
      </c>
      <c r="S2226" s="21">
        <f t="shared" si="539"/>
        <v>895.41000000000008</v>
      </c>
      <c r="T2226" s="19">
        <v>45</v>
      </c>
      <c r="U2226" s="19">
        <f t="shared" si="536"/>
        <v>-5</v>
      </c>
      <c r="V2226" s="22">
        <f t="shared" si="537"/>
        <v>-60</v>
      </c>
      <c r="W2226" s="5">
        <f t="shared" si="538"/>
        <v>210</v>
      </c>
      <c r="X2226" s="21">
        <f t="shared" si="543"/>
        <v>4.2638571428571437</v>
      </c>
      <c r="Y2226" s="21">
        <f t="shared" si="544"/>
        <v>51.166285714285721</v>
      </c>
      <c r="Z2226" s="21">
        <f t="shared" si="545"/>
        <v>844.2437142857143</v>
      </c>
      <c r="AA2226" s="21">
        <f t="shared" si="546"/>
        <v>-12.226285714285723</v>
      </c>
      <c r="AC2226" s="5">
        <v>51.166285714285721</v>
      </c>
      <c r="AD2226" s="5">
        <v>0</v>
      </c>
      <c r="AE2226" s="5">
        <f t="shared" si="541"/>
        <v>51.166285714285721</v>
      </c>
    </row>
    <row r="2227" spans="1:31" ht="12.75" customHeight="1" x14ac:dyDescent="0.35">
      <c r="A2227" s="17" t="s">
        <v>4662</v>
      </c>
      <c r="B2227" s="17" t="s">
        <v>4663</v>
      </c>
      <c r="C2227" s="17" t="s">
        <v>4649</v>
      </c>
      <c r="D2227" s="18">
        <v>34515</v>
      </c>
      <c r="E2227" s="17" t="s">
        <v>118</v>
      </c>
      <c r="F2227" s="19">
        <v>50</v>
      </c>
      <c r="G2227" s="17">
        <v>21</v>
      </c>
      <c r="H2227" s="17">
        <v>10</v>
      </c>
      <c r="I2227" s="20">
        <f t="shared" si="532"/>
        <v>262</v>
      </c>
      <c r="J2227" s="21">
        <v>1720.93</v>
      </c>
      <c r="K2227" s="18">
        <v>44804</v>
      </c>
      <c r="L2227" s="21">
        <v>952.28</v>
      </c>
      <c r="M2227" s="21">
        <v>768.65</v>
      </c>
      <c r="N2227" s="21">
        <v>22.94</v>
      </c>
      <c r="O2227" s="21">
        <f t="shared" si="533"/>
        <v>11.47</v>
      </c>
      <c r="P2227" s="21">
        <f t="shared" si="534"/>
        <v>34.410000000000004</v>
      </c>
      <c r="Q2227" s="21">
        <f t="shared" si="535"/>
        <v>757.18</v>
      </c>
      <c r="S2227" s="21">
        <f t="shared" si="539"/>
        <v>791.59</v>
      </c>
      <c r="T2227" s="19">
        <v>45</v>
      </c>
      <c r="U2227" s="19">
        <f t="shared" si="536"/>
        <v>-5</v>
      </c>
      <c r="V2227" s="22">
        <f t="shared" si="537"/>
        <v>-60</v>
      </c>
      <c r="W2227" s="5">
        <f t="shared" si="538"/>
        <v>210</v>
      </c>
      <c r="X2227" s="21">
        <f t="shared" si="543"/>
        <v>3.7694761904761904</v>
      </c>
      <c r="Y2227" s="21">
        <f t="shared" si="544"/>
        <v>45.233714285714285</v>
      </c>
      <c r="Z2227" s="21">
        <f t="shared" si="545"/>
        <v>746.35628571428572</v>
      </c>
      <c r="AA2227" s="21">
        <f t="shared" si="546"/>
        <v>-10.823714285714232</v>
      </c>
      <c r="AC2227" s="5">
        <v>45.233714285714285</v>
      </c>
      <c r="AD2227" s="5">
        <v>0</v>
      </c>
      <c r="AE2227" s="5">
        <f t="shared" si="541"/>
        <v>45.233714285714285</v>
      </c>
    </row>
    <row r="2228" spans="1:31" ht="12.75" customHeight="1" x14ac:dyDescent="0.35">
      <c r="A2228" s="17" t="s">
        <v>4664</v>
      </c>
      <c r="B2228" s="17" t="s">
        <v>4665</v>
      </c>
      <c r="C2228" s="17" t="s">
        <v>4640</v>
      </c>
      <c r="D2228" s="18">
        <v>34515</v>
      </c>
      <c r="E2228" s="17" t="s">
        <v>118</v>
      </c>
      <c r="F2228" s="19">
        <v>50</v>
      </c>
      <c r="G2228" s="17">
        <v>21</v>
      </c>
      <c r="H2228" s="17">
        <v>10</v>
      </c>
      <c r="I2228" s="20">
        <f t="shared" si="532"/>
        <v>262</v>
      </c>
      <c r="J2228" s="21">
        <v>723.95</v>
      </c>
      <c r="K2228" s="18">
        <v>44804</v>
      </c>
      <c r="L2228" s="21">
        <v>400.62</v>
      </c>
      <c r="M2228" s="21">
        <v>323.33</v>
      </c>
      <c r="N2228" s="21">
        <v>9.65</v>
      </c>
      <c r="O2228" s="21">
        <f t="shared" si="533"/>
        <v>4.8250000000000002</v>
      </c>
      <c r="P2228" s="21">
        <f t="shared" si="534"/>
        <v>14.475000000000001</v>
      </c>
      <c r="Q2228" s="21">
        <f t="shared" si="535"/>
        <v>318.505</v>
      </c>
      <c r="S2228" s="21">
        <f t="shared" si="539"/>
        <v>332.97999999999996</v>
      </c>
      <c r="T2228" s="19">
        <v>45</v>
      </c>
      <c r="U2228" s="19">
        <f t="shared" si="536"/>
        <v>-5</v>
      </c>
      <c r="V2228" s="22">
        <f t="shared" si="537"/>
        <v>-60</v>
      </c>
      <c r="W2228" s="5">
        <f t="shared" si="538"/>
        <v>210</v>
      </c>
      <c r="X2228" s="21">
        <f t="shared" si="543"/>
        <v>1.5856190476190475</v>
      </c>
      <c r="Y2228" s="21">
        <f t="shared" si="544"/>
        <v>19.027428571428569</v>
      </c>
      <c r="Z2228" s="21">
        <f t="shared" si="545"/>
        <v>313.95257142857139</v>
      </c>
      <c r="AA2228" s="21">
        <f t="shared" si="546"/>
        <v>-4.5524285714286066</v>
      </c>
      <c r="AC2228" s="5">
        <v>19.027428571428569</v>
      </c>
      <c r="AD2228" s="5">
        <v>0</v>
      </c>
      <c r="AE2228" s="5">
        <f t="shared" si="541"/>
        <v>19.027428571428569</v>
      </c>
    </row>
    <row r="2229" spans="1:31" ht="12.75" customHeight="1" x14ac:dyDescent="0.35">
      <c r="A2229" s="17" t="s">
        <v>4666</v>
      </c>
      <c r="B2229" s="17" t="s">
        <v>4667</v>
      </c>
      <c r="C2229" s="17" t="s">
        <v>4668</v>
      </c>
      <c r="D2229" s="18">
        <v>34515</v>
      </c>
      <c r="E2229" s="17" t="s">
        <v>118</v>
      </c>
      <c r="F2229" s="19">
        <v>50</v>
      </c>
      <c r="G2229" s="17">
        <v>21</v>
      </c>
      <c r="H2229" s="17">
        <v>10</v>
      </c>
      <c r="I2229" s="20">
        <f t="shared" si="532"/>
        <v>262</v>
      </c>
      <c r="J2229" s="21">
        <v>1237.8399999999999</v>
      </c>
      <c r="K2229" s="18">
        <v>44804</v>
      </c>
      <c r="L2229" s="21">
        <v>685</v>
      </c>
      <c r="M2229" s="21">
        <v>552.84</v>
      </c>
      <c r="N2229" s="21">
        <v>16.5</v>
      </c>
      <c r="O2229" s="21">
        <f t="shared" si="533"/>
        <v>8.25</v>
      </c>
      <c r="P2229" s="21">
        <f t="shared" si="534"/>
        <v>24.75</v>
      </c>
      <c r="Q2229" s="21">
        <f t="shared" si="535"/>
        <v>544.59</v>
      </c>
      <c r="S2229" s="21">
        <f t="shared" si="539"/>
        <v>569.34</v>
      </c>
      <c r="T2229" s="19">
        <v>45</v>
      </c>
      <c r="U2229" s="19">
        <f t="shared" si="536"/>
        <v>-5</v>
      </c>
      <c r="V2229" s="22">
        <f t="shared" si="537"/>
        <v>-60</v>
      </c>
      <c r="W2229" s="5">
        <f t="shared" si="538"/>
        <v>210</v>
      </c>
      <c r="X2229" s="21">
        <f t="shared" si="543"/>
        <v>2.7111428571428573</v>
      </c>
      <c r="Y2229" s="21">
        <f t="shared" si="544"/>
        <v>32.533714285714289</v>
      </c>
      <c r="Z2229" s="21">
        <f t="shared" si="545"/>
        <v>536.80628571428576</v>
      </c>
      <c r="AA2229" s="21">
        <f t="shared" si="546"/>
        <v>-7.783714285714268</v>
      </c>
      <c r="AC2229" s="5">
        <v>32.533714285714289</v>
      </c>
      <c r="AD2229" s="5">
        <v>0</v>
      </c>
      <c r="AE2229" s="5">
        <f t="shared" si="541"/>
        <v>32.533714285714289</v>
      </c>
    </row>
    <row r="2230" spans="1:31" ht="12.75" customHeight="1" x14ac:dyDescent="0.35">
      <c r="A2230" s="17" t="s">
        <v>4669</v>
      </c>
      <c r="B2230" s="17" t="s">
        <v>4670</v>
      </c>
      <c r="C2230" s="17" t="s">
        <v>4629</v>
      </c>
      <c r="D2230" s="18">
        <v>34880</v>
      </c>
      <c r="E2230" s="17" t="s">
        <v>118</v>
      </c>
      <c r="F2230" s="19">
        <v>50</v>
      </c>
      <c r="G2230" s="17">
        <v>22</v>
      </c>
      <c r="H2230" s="17">
        <v>10</v>
      </c>
      <c r="I2230" s="20">
        <f t="shared" si="532"/>
        <v>274</v>
      </c>
      <c r="J2230" s="21">
        <v>12463.97</v>
      </c>
      <c r="K2230" s="18">
        <v>44804</v>
      </c>
      <c r="L2230" s="21">
        <v>6647.45</v>
      </c>
      <c r="M2230" s="21">
        <v>5816.52</v>
      </c>
      <c r="N2230" s="21">
        <v>166.18</v>
      </c>
      <c r="O2230" s="21">
        <f t="shared" si="533"/>
        <v>83.09</v>
      </c>
      <c r="P2230" s="21">
        <f t="shared" si="534"/>
        <v>249.27</v>
      </c>
      <c r="Q2230" s="21">
        <f t="shared" si="535"/>
        <v>5733.43</v>
      </c>
      <c r="S2230" s="21">
        <f t="shared" si="539"/>
        <v>5982.7000000000007</v>
      </c>
      <c r="T2230" s="19">
        <v>45</v>
      </c>
      <c r="U2230" s="19">
        <f t="shared" si="536"/>
        <v>-5</v>
      </c>
      <c r="V2230" s="22">
        <f t="shared" si="537"/>
        <v>-60</v>
      </c>
      <c r="W2230" s="5">
        <f t="shared" si="538"/>
        <v>222</v>
      </c>
      <c r="X2230" s="21">
        <f t="shared" si="543"/>
        <v>26.949099099099101</v>
      </c>
      <c r="Y2230" s="21">
        <f t="shared" si="544"/>
        <v>323.38918918918921</v>
      </c>
      <c r="Z2230" s="21">
        <f t="shared" si="545"/>
        <v>5659.3108108108117</v>
      </c>
      <c r="AA2230" s="21">
        <f t="shared" si="546"/>
        <v>-74.119189189188546</v>
      </c>
      <c r="AC2230" s="5">
        <v>323.38918918918921</v>
      </c>
      <c r="AD2230" s="5">
        <v>0</v>
      </c>
      <c r="AE2230" s="5">
        <f t="shared" si="541"/>
        <v>323.38918918918921</v>
      </c>
    </row>
    <row r="2231" spans="1:31" ht="12.75" customHeight="1" x14ac:dyDescent="0.35">
      <c r="A2231" s="17" t="s">
        <v>4671</v>
      </c>
      <c r="B2231" s="17" t="s">
        <v>4672</v>
      </c>
      <c r="C2231" s="17" t="s">
        <v>4673</v>
      </c>
      <c r="D2231" s="18">
        <v>34880</v>
      </c>
      <c r="E2231" s="17" t="s">
        <v>118</v>
      </c>
      <c r="F2231" s="19">
        <v>50</v>
      </c>
      <c r="G2231" s="17">
        <v>22</v>
      </c>
      <c r="H2231" s="17">
        <v>10</v>
      </c>
      <c r="I2231" s="20">
        <f t="shared" si="532"/>
        <v>274</v>
      </c>
      <c r="J2231" s="21">
        <v>3465.76</v>
      </c>
      <c r="K2231" s="18">
        <v>44804</v>
      </c>
      <c r="L2231" s="21">
        <v>1848.52</v>
      </c>
      <c r="M2231" s="21">
        <v>1617.24</v>
      </c>
      <c r="N2231" s="21">
        <v>46.21</v>
      </c>
      <c r="O2231" s="21">
        <f t="shared" si="533"/>
        <v>23.105</v>
      </c>
      <c r="P2231" s="21">
        <f t="shared" si="534"/>
        <v>69.314999999999998</v>
      </c>
      <c r="Q2231" s="21">
        <f t="shared" si="535"/>
        <v>1594.135</v>
      </c>
      <c r="S2231" s="21">
        <f t="shared" si="539"/>
        <v>1663.45</v>
      </c>
      <c r="T2231" s="19">
        <v>45</v>
      </c>
      <c r="U2231" s="19">
        <f t="shared" si="536"/>
        <v>-5</v>
      </c>
      <c r="V2231" s="22">
        <f t="shared" si="537"/>
        <v>-60</v>
      </c>
      <c r="W2231" s="5">
        <f t="shared" si="538"/>
        <v>222</v>
      </c>
      <c r="X2231" s="21">
        <f t="shared" si="543"/>
        <v>7.4930180180180184</v>
      </c>
      <c r="Y2231" s="21">
        <f t="shared" si="544"/>
        <v>89.916216216216213</v>
      </c>
      <c r="Z2231" s="21">
        <f t="shared" si="545"/>
        <v>1573.5337837837837</v>
      </c>
      <c r="AA2231" s="21">
        <f t="shared" si="546"/>
        <v>-20.601216216216244</v>
      </c>
      <c r="AC2231" s="5">
        <v>89.916216216216213</v>
      </c>
      <c r="AD2231" s="5">
        <v>0</v>
      </c>
      <c r="AE2231" s="5">
        <f t="shared" si="541"/>
        <v>89.916216216216213</v>
      </c>
    </row>
    <row r="2232" spans="1:31" ht="12.75" customHeight="1" x14ac:dyDescent="0.35">
      <c r="A2232" s="17" t="s">
        <v>4674</v>
      </c>
      <c r="B2232" s="17" t="s">
        <v>4675</v>
      </c>
      <c r="C2232" s="17" t="s">
        <v>4676</v>
      </c>
      <c r="D2232" s="18">
        <v>34880</v>
      </c>
      <c r="E2232" s="17" t="s">
        <v>118</v>
      </c>
      <c r="F2232" s="19">
        <v>50</v>
      </c>
      <c r="G2232" s="17">
        <v>22</v>
      </c>
      <c r="H2232" s="17">
        <v>10</v>
      </c>
      <c r="I2232" s="20">
        <f t="shared" si="532"/>
        <v>274</v>
      </c>
      <c r="J2232" s="21">
        <v>899.32</v>
      </c>
      <c r="K2232" s="18">
        <v>44804</v>
      </c>
      <c r="L2232" s="21">
        <v>479.73</v>
      </c>
      <c r="M2232" s="21">
        <v>419.59</v>
      </c>
      <c r="N2232" s="21">
        <v>11.99</v>
      </c>
      <c r="O2232" s="21">
        <f t="shared" si="533"/>
        <v>5.9950000000000001</v>
      </c>
      <c r="P2232" s="21">
        <f t="shared" si="534"/>
        <v>17.984999999999999</v>
      </c>
      <c r="Q2232" s="21">
        <f t="shared" si="535"/>
        <v>413.59499999999997</v>
      </c>
      <c r="S2232" s="21">
        <f t="shared" si="539"/>
        <v>431.58</v>
      </c>
      <c r="T2232" s="19">
        <v>45</v>
      </c>
      <c r="U2232" s="19">
        <f t="shared" si="536"/>
        <v>-5</v>
      </c>
      <c r="V2232" s="22">
        <f t="shared" si="537"/>
        <v>-60</v>
      </c>
      <c r="W2232" s="5">
        <f t="shared" si="538"/>
        <v>222</v>
      </c>
      <c r="X2232" s="21">
        <f t="shared" si="543"/>
        <v>1.9440540540540541</v>
      </c>
      <c r="Y2232" s="21">
        <f t="shared" si="544"/>
        <v>23.328648648648649</v>
      </c>
      <c r="Z2232" s="21">
        <f t="shared" si="545"/>
        <v>408.25135135135133</v>
      </c>
      <c r="AA2232" s="21">
        <f t="shared" si="546"/>
        <v>-5.3436486486486388</v>
      </c>
      <c r="AC2232" s="5">
        <v>23.328648648648649</v>
      </c>
      <c r="AD2232" s="5">
        <v>0</v>
      </c>
      <c r="AE2232" s="5">
        <f t="shared" si="541"/>
        <v>23.328648648648649</v>
      </c>
    </row>
    <row r="2233" spans="1:31" ht="12.75" customHeight="1" x14ac:dyDescent="0.35">
      <c r="A2233" s="17" t="s">
        <v>4677</v>
      </c>
      <c r="B2233" s="17" t="s">
        <v>4678</v>
      </c>
      <c r="C2233" s="17" t="s">
        <v>4679</v>
      </c>
      <c r="D2233" s="18">
        <v>34880</v>
      </c>
      <c r="E2233" s="17" t="s">
        <v>118</v>
      </c>
      <c r="F2233" s="19">
        <v>50</v>
      </c>
      <c r="G2233" s="17">
        <v>22</v>
      </c>
      <c r="H2233" s="17">
        <v>10</v>
      </c>
      <c r="I2233" s="20">
        <f t="shared" si="532"/>
        <v>274</v>
      </c>
      <c r="J2233" s="21">
        <v>1461.56</v>
      </c>
      <c r="K2233" s="18">
        <v>44804</v>
      </c>
      <c r="L2233" s="21">
        <v>779.47</v>
      </c>
      <c r="M2233" s="21">
        <v>682.09</v>
      </c>
      <c r="N2233" s="21">
        <v>19.48</v>
      </c>
      <c r="O2233" s="21">
        <f t="shared" si="533"/>
        <v>9.74</v>
      </c>
      <c r="P2233" s="21">
        <f t="shared" si="534"/>
        <v>29.22</v>
      </c>
      <c r="Q2233" s="21">
        <f t="shared" si="535"/>
        <v>672.35</v>
      </c>
      <c r="S2233" s="21">
        <f t="shared" si="539"/>
        <v>701.57</v>
      </c>
      <c r="T2233" s="19">
        <v>45</v>
      </c>
      <c r="U2233" s="19">
        <f t="shared" si="536"/>
        <v>-5</v>
      </c>
      <c r="V2233" s="22">
        <f t="shared" si="537"/>
        <v>-60</v>
      </c>
      <c r="W2233" s="5">
        <f t="shared" si="538"/>
        <v>222</v>
      </c>
      <c r="X2233" s="21">
        <f t="shared" si="543"/>
        <v>3.1602252252252256</v>
      </c>
      <c r="Y2233" s="21">
        <f t="shared" si="544"/>
        <v>37.922702702702708</v>
      </c>
      <c r="Z2233" s="21">
        <f t="shared" si="545"/>
        <v>663.64729729729731</v>
      </c>
      <c r="AA2233" s="21">
        <f t="shared" si="546"/>
        <v>-8.7027027027027088</v>
      </c>
      <c r="AC2233" s="5">
        <v>37.922702702702708</v>
      </c>
      <c r="AD2233" s="5">
        <v>0</v>
      </c>
      <c r="AE2233" s="5">
        <f t="shared" si="541"/>
        <v>37.922702702702708</v>
      </c>
    </row>
    <row r="2234" spans="1:31" ht="12.75" customHeight="1" x14ac:dyDescent="0.35">
      <c r="A2234" s="17" t="s">
        <v>4680</v>
      </c>
      <c r="B2234" s="17" t="s">
        <v>4681</v>
      </c>
      <c r="C2234" s="17" t="s">
        <v>4682</v>
      </c>
      <c r="D2234" s="18">
        <v>34880</v>
      </c>
      <c r="E2234" s="17" t="s">
        <v>118</v>
      </c>
      <c r="F2234" s="19">
        <v>50</v>
      </c>
      <c r="G2234" s="17">
        <v>22</v>
      </c>
      <c r="H2234" s="17">
        <v>10</v>
      </c>
      <c r="I2234" s="20">
        <f t="shared" si="532"/>
        <v>274</v>
      </c>
      <c r="J2234" s="21">
        <v>380.91</v>
      </c>
      <c r="K2234" s="18">
        <v>44804</v>
      </c>
      <c r="L2234" s="21">
        <v>203.2</v>
      </c>
      <c r="M2234" s="21">
        <v>177.71</v>
      </c>
      <c r="N2234" s="21">
        <v>5.08</v>
      </c>
      <c r="O2234" s="21">
        <f t="shared" si="533"/>
        <v>2.54</v>
      </c>
      <c r="P2234" s="21">
        <f t="shared" si="534"/>
        <v>7.62</v>
      </c>
      <c r="Q2234" s="21">
        <f t="shared" si="535"/>
        <v>175.17000000000002</v>
      </c>
      <c r="S2234" s="21">
        <f t="shared" si="539"/>
        <v>182.79000000000002</v>
      </c>
      <c r="T2234" s="19">
        <v>45</v>
      </c>
      <c r="U2234" s="19">
        <f t="shared" si="536"/>
        <v>-5</v>
      </c>
      <c r="V2234" s="22">
        <f t="shared" si="537"/>
        <v>-60</v>
      </c>
      <c r="W2234" s="5">
        <f t="shared" si="538"/>
        <v>222</v>
      </c>
      <c r="X2234" s="21">
        <f t="shared" si="543"/>
        <v>0.82337837837837846</v>
      </c>
      <c r="Y2234" s="21">
        <f t="shared" si="544"/>
        <v>9.880540540540542</v>
      </c>
      <c r="Z2234" s="21">
        <f t="shared" si="545"/>
        <v>172.90945945945947</v>
      </c>
      <c r="AA2234" s="21">
        <f t="shared" si="546"/>
        <v>-2.2605405405405463</v>
      </c>
      <c r="AC2234" s="5">
        <v>9.880540540540542</v>
      </c>
      <c r="AD2234" s="5">
        <v>0</v>
      </c>
      <c r="AE2234" s="5">
        <f t="shared" si="541"/>
        <v>9.880540540540542</v>
      </c>
    </row>
    <row r="2235" spans="1:31" ht="12.75" customHeight="1" x14ac:dyDescent="0.35">
      <c r="A2235" s="17" t="s">
        <v>4683</v>
      </c>
      <c r="B2235" s="17" t="s">
        <v>4684</v>
      </c>
      <c r="C2235" s="17" t="s">
        <v>4685</v>
      </c>
      <c r="D2235" s="18">
        <v>34880</v>
      </c>
      <c r="E2235" s="17" t="s">
        <v>118</v>
      </c>
      <c r="F2235" s="19">
        <v>50</v>
      </c>
      <c r="G2235" s="17">
        <v>22</v>
      </c>
      <c r="H2235" s="17">
        <v>10</v>
      </c>
      <c r="I2235" s="20">
        <f t="shared" si="532"/>
        <v>274</v>
      </c>
      <c r="J2235" s="21">
        <v>453.04</v>
      </c>
      <c r="K2235" s="18">
        <v>44804</v>
      </c>
      <c r="L2235" s="21">
        <v>241.61</v>
      </c>
      <c r="M2235" s="21">
        <v>211.43</v>
      </c>
      <c r="N2235" s="21">
        <v>6.04</v>
      </c>
      <c r="O2235" s="21">
        <f t="shared" si="533"/>
        <v>3.02</v>
      </c>
      <c r="P2235" s="21">
        <f t="shared" si="534"/>
        <v>9.06</v>
      </c>
      <c r="Q2235" s="21">
        <f t="shared" si="535"/>
        <v>208.41</v>
      </c>
      <c r="S2235" s="21">
        <f t="shared" si="539"/>
        <v>217.47</v>
      </c>
      <c r="T2235" s="19">
        <v>45</v>
      </c>
      <c r="U2235" s="19">
        <f t="shared" si="536"/>
        <v>-5</v>
      </c>
      <c r="V2235" s="22">
        <f t="shared" si="537"/>
        <v>-60</v>
      </c>
      <c r="W2235" s="5">
        <f t="shared" si="538"/>
        <v>222</v>
      </c>
      <c r="X2235" s="21">
        <f t="shared" si="543"/>
        <v>0.97959459459459464</v>
      </c>
      <c r="Y2235" s="21">
        <f t="shared" si="544"/>
        <v>11.755135135135136</v>
      </c>
      <c r="Z2235" s="21">
        <f t="shared" si="545"/>
        <v>205.71486486486486</v>
      </c>
      <c r="AA2235" s="21">
        <f t="shared" si="546"/>
        <v>-2.695135135135132</v>
      </c>
      <c r="AC2235" s="5">
        <v>11.755135135135136</v>
      </c>
      <c r="AD2235" s="5">
        <v>0</v>
      </c>
      <c r="AE2235" s="5">
        <f t="shared" si="541"/>
        <v>11.755135135135136</v>
      </c>
    </row>
    <row r="2236" spans="1:31" ht="12.75" customHeight="1" x14ac:dyDescent="0.35">
      <c r="A2236" s="17" t="s">
        <v>4686</v>
      </c>
      <c r="B2236" s="17" t="s">
        <v>4687</v>
      </c>
      <c r="C2236" s="17" t="s">
        <v>4688</v>
      </c>
      <c r="D2236" s="18">
        <v>34880</v>
      </c>
      <c r="E2236" s="17" t="s">
        <v>118</v>
      </c>
      <c r="F2236" s="19">
        <v>50</v>
      </c>
      <c r="G2236" s="17">
        <v>22</v>
      </c>
      <c r="H2236" s="17">
        <v>10</v>
      </c>
      <c r="I2236" s="20">
        <f t="shared" si="532"/>
        <v>274</v>
      </c>
      <c r="J2236" s="21">
        <v>332.35</v>
      </c>
      <c r="K2236" s="18">
        <v>44804</v>
      </c>
      <c r="L2236" s="21">
        <v>177.32</v>
      </c>
      <c r="M2236" s="21">
        <v>155.03</v>
      </c>
      <c r="N2236" s="21">
        <v>4.43</v>
      </c>
      <c r="O2236" s="21">
        <f t="shared" si="533"/>
        <v>2.2149999999999999</v>
      </c>
      <c r="P2236" s="21">
        <f t="shared" si="534"/>
        <v>6.6449999999999996</v>
      </c>
      <c r="Q2236" s="21">
        <f t="shared" si="535"/>
        <v>152.815</v>
      </c>
      <c r="S2236" s="21">
        <f t="shared" si="539"/>
        <v>159.46</v>
      </c>
      <c r="T2236" s="19">
        <v>45</v>
      </c>
      <c r="U2236" s="19">
        <f t="shared" si="536"/>
        <v>-5</v>
      </c>
      <c r="V2236" s="22">
        <f t="shared" si="537"/>
        <v>-60</v>
      </c>
      <c r="W2236" s="5">
        <f t="shared" si="538"/>
        <v>222</v>
      </c>
      <c r="X2236" s="21">
        <f t="shared" si="543"/>
        <v>0.71828828828828828</v>
      </c>
      <c r="Y2236" s="21">
        <f t="shared" si="544"/>
        <v>8.6194594594594598</v>
      </c>
      <c r="Z2236" s="21">
        <f t="shared" si="545"/>
        <v>150.84054054054056</v>
      </c>
      <c r="AA2236" s="21">
        <f t="shared" si="546"/>
        <v>-1.9744594594594389</v>
      </c>
      <c r="AC2236" s="5">
        <v>8.6194594594594598</v>
      </c>
      <c r="AD2236" s="5">
        <v>0</v>
      </c>
      <c r="AE2236" s="5">
        <f t="shared" si="541"/>
        <v>8.6194594594594598</v>
      </c>
    </row>
    <row r="2237" spans="1:31" ht="12.75" customHeight="1" x14ac:dyDescent="0.35">
      <c r="A2237" s="17" t="s">
        <v>4689</v>
      </c>
      <c r="B2237" s="17" t="s">
        <v>4690</v>
      </c>
      <c r="C2237" s="17" t="s">
        <v>4629</v>
      </c>
      <c r="D2237" s="18">
        <v>35246</v>
      </c>
      <c r="E2237" s="17" t="s">
        <v>118</v>
      </c>
      <c r="F2237" s="19">
        <v>50</v>
      </c>
      <c r="G2237" s="17">
        <v>23</v>
      </c>
      <c r="H2237" s="17">
        <v>10</v>
      </c>
      <c r="I2237" s="20">
        <f t="shared" si="532"/>
        <v>286</v>
      </c>
      <c r="J2237" s="21">
        <v>45056.37</v>
      </c>
      <c r="K2237" s="18">
        <v>44804</v>
      </c>
      <c r="L2237" s="21">
        <v>23128.99</v>
      </c>
      <c r="M2237" s="21">
        <v>21927.38</v>
      </c>
      <c r="N2237" s="21">
        <v>600.75</v>
      </c>
      <c r="O2237" s="21">
        <f t="shared" si="533"/>
        <v>300.375</v>
      </c>
      <c r="P2237" s="21">
        <f t="shared" si="534"/>
        <v>901.125</v>
      </c>
      <c r="Q2237" s="21">
        <f t="shared" si="535"/>
        <v>21627.005000000001</v>
      </c>
      <c r="S2237" s="21">
        <f t="shared" si="539"/>
        <v>22528.13</v>
      </c>
      <c r="T2237" s="19">
        <v>45</v>
      </c>
      <c r="U2237" s="19">
        <f t="shared" si="536"/>
        <v>-5</v>
      </c>
      <c r="V2237" s="22">
        <f t="shared" si="537"/>
        <v>-60</v>
      </c>
      <c r="W2237" s="5">
        <f t="shared" si="538"/>
        <v>234</v>
      </c>
      <c r="X2237" s="21">
        <f t="shared" si="543"/>
        <v>96.274059829059837</v>
      </c>
      <c r="Y2237" s="21">
        <f t="shared" si="544"/>
        <v>1155.2887179487179</v>
      </c>
      <c r="Z2237" s="21">
        <f t="shared" si="545"/>
        <v>21372.841282051282</v>
      </c>
      <c r="AA2237" s="21">
        <f t="shared" si="546"/>
        <v>-254.16371794871884</v>
      </c>
      <c r="AC2237" s="5">
        <v>1155.2887179487179</v>
      </c>
      <c r="AD2237" s="5">
        <v>0</v>
      </c>
      <c r="AE2237" s="5">
        <f t="shared" si="541"/>
        <v>1155.2887179487179</v>
      </c>
    </row>
    <row r="2238" spans="1:31" ht="12.75" customHeight="1" x14ac:dyDescent="0.35">
      <c r="A2238" s="17" t="s">
        <v>4691</v>
      </c>
      <c r="B2238" s="17" t="s">
        <v>4692</v>
      </c>
      <c r="C2238" s="17" t="s">
        <v>4649</v>
      </c>
      <c r="D2238" s="18">
        <v>35246</v>
      </c>
      <c r="E2238" s="17" t="s">
        <v>118</v>
      </c>
      <c r="F2238" s="19">
        <v>50</v>
      </c>
      <c r="G2238" s="17">
        <v>23</v>
      </c>
      <c r="H2238" s="17">
        <v>10</v>
      </c>
      <c r="I2238" s="20">
        <f t="shared" si="532"/>
        <v>286</v>
      </c>
      <c r="J2238" s="21">
        <v>2714.24</v>
      </c>
      <c r="K2238" s="18">
        <v>44804</v>
      </c>
      <c r="L2238" s="21">
        <v>1393.42</v>
      </c>
      <c r="M2238" s="21">
        <v>1320.82</v>
      </c>
      <c r="N2238" s="21">
        <v>36.19</v>
      </c>
      <c r="O2238" s="21">
        <f t="shared" si="533"/>
        <v>18.094999999999999</v>
      </c>
      <c r="P2238" s="21">
        <f t="shared" si="534"/>
        <v>54.284999999999997</v>
      </c>
      <c r="Q2238" s="21">
        <f t="shared" si="535"/>
        <v>1302.7249999999999</v>
      </c>
      <c r="S2238" s="21">
        <f t="shared" si="539"/>
        <v>1357.01</v>
      </c>
      <c r="T2238" s="19">
        <v>45</v>
      </c>
      <c r="U2238" s="19">
        <f t="shared" si="536"/>
        <v>-5</v>
      </c>
      <c r="V2238" s="22">
        <f t="shared" si="537"/>
        <v>-60</v>
      </c>
      <c r="W2238" s="5">
        <f t="shared" si="538"/>
        <v>234</v>
      </c>
      <c r="X2238" s="21">
        <f t="shared" si="543"/>
        <v>5.7991880341880337</v>
      </c>
      <c r="Y2238" s="21">
        <f t="shared" si="544"/>
        <v>69.590256410256401</v>
      </c>
      <c r="Z2238" s="21">
        <f t="shared" si="545"/>
        <v>1287.4197435897436</v>
      </c>
      <c r="AA2238" s="21">
        <f t="shared" si="546"/>
        <v>-15.305256410256334</v>
      </c>
      <c r="AC2238" s="5">
        <v>69.590256410256401</v>
      </c>
      <c r="AD2238" s="5">
        <v>0</v>
      </c>
      <c r="AE2238" s="5">
        <f t="shared" si="541"/>
        <v>69.590256410256401</v>
      </c>
    </row>
    <row r="2239" spans="1:31" ht="12.75" customHeight="1" x14ac:dyDescent="0.35">
      <c r="A2239" s="17" t="s">
        <v>4693</v>
      </c>
      <c r="B2239" s="17" t="s">
        <v>4694</v>
      </c>
      <c r="C2239" s="17" t="s">
        <v>4640</v>
      </c>
      <c r="D2239" s="18">
        <v>35246</v>
      </c>
      <c r="E2239" s="17" t="s">
        <v>118</v>
      </c>
      <c r="F2239" s="19">
        <v>50</v>
      </c>
      <c r="G2239" s="17">
        <v>23</v>
      </c>
      <c r="H2239" s="17">
        <v>10</v>
      </c>
      <c r="I2239" s="20">
        <f t="shared" si="532"/>
        <v>286</v>
      </c>
      <c r="J2239" s="21">
        <v>591.04</v>
      </c>
      <c r="K2239" s="18">
        <v>44804</v>
      </c>
      <c r="L2239" s="21">
        <v>303.39</v>
      </c>
      <c r="M2239" s="21">
        <v>287.64999999999998</v>
      </c>
      <c r="N2239" s="21">
        <v>7.88</v>
      </c>
      <c r="O2239" s="21">
        <f t="shared" si="533"/>
        <v>3.94</v>
      </c>
      <c r="P2239" s="21">
        <f t="shared" si="534"/>
        <v>11.82</v>
      </c>
      <c r="Q2239" s="21">
        <f t="shared" si="535"/>
        <v>283.70999999999998</v>
      </c>
      <c r="S2239" s="21">
        <f t="shared" si="539"/>
        <v>295.52999999999997</v>
      </c>
      <c r="T2239" s="19">
        <v>45</v>
      </c>
      <c r="U2239" s="19">
        <f t="shared" si="536"/>
        <v>-5</v>
      </c>
      <c r="V2239" s="22">
        <f t="shared" si="537"/>
        <v>-60</v>
      </c>
      <c r="W2239" s="5">
        <f t="shared" si="538"/>
        <v>234</v>
      </c>
      <c r="X2239" s="21">
        <f t="shared" si="543"/>
        <v>1.2629487179487178</v>
      </c>
      <c r="Y2239" s="21">
        <f t="shared" si="544"/>
        <v>15.155384615384612</v>
      </c>
      <c r="Z2239" s="21">
        <f t="shared" si="545"/>
        <v>280.37461538461537</v>
      </c>
      <c r="AA2239" s="21">
        <f t="shared" si="546"/>
        <v>-3.3353846153846121</v>
      </c>
      <c r="AC2239" s="5">
        <v>15.155384615384612</v>
      </c>
      <c r="AD2239" s="5">
        <v>0</v>
      </c>
      <c r="AE2239" s="5">
        <f t="shared" si="541"/>
        <v>15.155384615384612</v>
      </c>
    </row>
    <row r="2240" spans="1:31" ht="12.75" customHeight="1" x14ac:dyDescent="0.35">
      <c r="A2240" s="17" t="s">
        <v>4695</v>
      </c>
      <c r="B2240" s="17" t="s">
        <v>4696</v>
      </c>
      <c r="C2240" s="17" t="s">
        <v>4697</v>
      </c>
      <c r="D2240" s="18">
        <v>35611</v>
      </c>
      <c r="E2240" s="17" t="s">
        <v>118</v>
      </c>
      <c r="F2240" s="19">
        <v>50</v>
      </c>
      <c r="G2240" s="17">
        <v>24</v>
      </c>
      <c r="H2240" s="17">
        <v>10</v>
      </c>
      <c r="I2240" s="20">
        <f t="shared" si="532"/>
        <v>298</v>
      </c>
      <c r="J2240" s="21">
        <v>16455.03</v>
      </c>
      <c r="K2240" s="18">
        <v>44804</v>
      </c>
      <c r="L2240" s="21">
        <v>8117.81</v>
      </c>
      <c r="M2240" s="21">
        <v>8337.2199999999993</v>
      </c>
      <c r="N2240" s="21">
        <v>219.4</v>
      </c>
      <c r="O2240" s="21">
        <f t="shared" si="533"/>
        <v>109.7</v>
      </c>
      <c r="P2240" s="21">
        <f t="shared" si="534"/>
        <v>329.1</v>
      </c>
      <c r="Q2240" s="21">
        <f t="shared" si="535"/>
        <v>8227.5199999999986</v>
      </c>
      <c r="S2240" s="21">
        <f t="shared" si="539"/>
        <v>8556.619999999999</v>
      </c>
      <c r="T2240" s="19">
        <v>45</v>
      </c>
      <c r="U2240" s="19">
        <f t="shared" si="536"/>
        <v>-5</v>
      </c>
      <c r="V2240" s="22">
        <f t="shared" si="537"/>
        <v>-60</v>
      </c>
      <c r="W2240" s="5">
        <f t="shared" si="538"/>
        <v>246</v>
      </c>
      <c r="X2240" s="21">
        <f t="shared" si="543"/>
        <v>34.783008130081299</v>
      </c>
      <c r="Y2240" s="21">
        <f t="shared" si="544"/>
        <v>417.39609756097559</v>
      </c>
      <c r="Z2240" s="21">
        <f t="shared" si="545"/>
        <v>8139.2239024390237</v>
      </c>
      <c r="AA2240" s="21">
        <f t="shared" si="546"/>
        <v>-88.296097560974886</v>
      </c>
      <c r="AC2240" s="5">
        <v>417.39609756097559</v>
      </c>
      <c r="AD2240" s="5">
        <v>0</v>
      </c>
      <c r="AE2240" s="5">
        <f t="shared" si="541"/>
        <v>417.39609756097559</v>
      </c>
    </row>
    <row r="2241" spans="1:31" ht="12.75" customHeight="1" x14ac:dyDescent="0.35">
      <c r="A2241" s="17" t="s">
        <v>4698</v>
      </c>
      <c r="B2241" s="17" t="s">
        <v>4699</v>
      </c>
      <c r="C2241" s="17" t="s">
        <v>4673</v>
      </c>
      <c r="D2241" s="18">
        <v>35611</v>
      </c>
      <c r="E2241" s="17" t="s">
        <v>118</v>
      </c>
      <c r="F2241" s="19">
        <v>50</v>
      </c>
      <c r="G2241" s="17">
        <v>24</v>
      </c>
      <c r="H2241" s="17">
        <v>10</v>
      </c>
      <c r="I2241" s="20">
        <f t="shared" si="532"/>
        <v>298</v>
      </c>
      <c r="J2241" s="21">
        <v>3068.74</v>
      </c>
      <c r="K2241" s="18">
        <v>44804</v>
      </c>
      <c r="L2241" s="21">
        <v>1514.04</v>
      </c>
      <c r="M2241" s="21">
        <v>1554.7</v>
      </c>
      <c r="N2241" s="21">
        <v>40.92</v>
      </c>
      <c r="O2241" s="21">
        <f t="shared" si="533"/>
        <v>20.46</v>
      </c>
      <c r="P2241" s="21">
        <f t="shared" si="534"/>
        <v>61.38</v>
      </c>
      <c r="Q2241" s="21">
        <f t="shared" si="535"/>
        <v>1534.24</v>
      </c>
      <c r="S2241" s="21">
        <f t="shared" si="539"/>
        <v>1595.6200000000001</v>
      </c>
      <c r="T2241" s="19">
        <v>45</v>
      </c>
      <c r="U2241" s="19">
        <f t="shared" si="536"/>
        <v>-5</v>
      </c>
      <c r="V2241" s="22">
        <f t="shared" si="537"/>
        <v>-60</v>
      </c>
      <c r="W2241" s="5">
        <f t="shared" si="538"/>
        <v>246</v>
      </c>
      <c r="X2241" s="21">
        <f t="shared" si="543"/>
        <v>6.4862601626016261</v>
      </c>
      <c r="Y2241" s="21">
        <f t="shared" si="544"/>
        <v>77.83512195121952</v>
      </c>
      <c r="Z2241" s="21">
        <f t="shared" si="545"/>
        <v>1517.7848780487807</v>
      </c>
      <c r="AA2241" s="21">
        <f t="shared" si="546"/>
        <v>-16.455121951219326</v>
      </c>
      <c r="AC2241" s="5">
        <v>77.83512195121952</v>
      </c>
      <c r="AD2241" s="5">
        <v>0</v>
      </c>
      <c r="AE2241" s="5">
        <f t="shared" si="541"/>
        <v>77.83512195121952</v>
      </c>
    </row>
    <row r="2242" spans="1:31" ht="12.75" customHeight="1" x14ac:dyDescent="0.35">
      <c r="A2242" s="17" t="s">
        <v>4700</v>
      </c>
      <c r="B2242" s="17" t="s">
        <v>4701</v>
      </c>
      <c r="C2242" s="17" t="s">
        <v>4649</v>
      </c>
      <c r="D2242" s="18">
        <v>35611</v>
      </c>
      <c r="E2242" s="17" t="s">
        <v>118</v>
      </c>
      <c r="F2242" s="19">
        <v>50</v>
      </c>
      <c r="G2242" s="17">
        <v>24</v>
      </c>
      <c r="H2242" s="17">
        <v>10</v>
      </c>
      <c r="I2242" s="20">
        <f t="shared" si="532"/>
        <v>298</v>
      </c>
      <c r="J2242" s="21">
        <v>4259.58</v>
      </c>
      <c r="K2242" s="18">
        <v>44804</v>
      </c>
      <c r="L2242" s="21">
        <v>2101.36</v>
      </c>
      <c r="M2242" s="21">
        <v>2158.2199999999998</v>
      </c>
      <c r="N2242" s="21">
        <v>56.79</v>
      </c>
      <c r="O2242" s="21">
        <f t="shared" si="533"/>
        <v>28.395</v>
      </c>
      <c r="P2242" s="21">
        <f t="shared" si="534"/>
        <v>85.185000000000002</v>
      </c>
      <c r="Q2242" s="21">
        <f t="shared" si="535"/>
        <v>2129.8249999999998</v>
      </c>
      <c r="S2242" s="21">
        <f t="shared" si="539"/>
        <v>2215.0099999999998</v>
      </c>
      <c r="T2242" s="19">
        <v>45</v>
      </c>
      <c r="U2242" s="19">
        <f t="shared" si="536"/>
        <v>-5</v>
      </c>
      <c r="V2242" s="22">
        <f t="shared" si="537"/>
        <v>-60</v>
      </c>
      <c r="W2242" s="5">
        <f t="shared" si="538"/>
        <v>246</v>
      </c>
      <c r="X2242" s="21">
        <f t="shared" si="543"/>
        <v>9.0041056910569104</v>
      </c>
      <c r="Y2242" s="21">
        <f t="shared" si="544"/>
        <v>108.04926829268292</v>
      </c>
      <c r="Z2242" s="21">
        <f t="shared" si="545"/>
        <v>2106.9607317073169</v>
      </c>
      <c r="AA2242" s="21">
        <f t="shared" si="546"/>
        <v>-22.864268292682937</v>
      </c>
      <c r="AC2242" s="5">
        <v>108.04926829268292</v>
      </c>
      <c r="AD2242" s="5">
        <v>0</v>
      </c>
      <c r="AE2242" s="5">
        <f t="shared" si="541"/>
        <v>108.04926829268292</v>
      </c>
    </row>
    <row r="2243" spans="1:31" ht="12.75" customHeight="1" x14ac:dyDescent="0.35">
      <c r="A2243" s="17" t="s">
        <v>4702</v>
      </c>
      <c r="B2243" s="17" t="s">
        <v>4703</v>
      </c>
      <c r="C2243" s="17" t="s">
        <v>4640</v>
      </c>
      <c r="D2243" s="18">
        <v>35611</v>
      </c>
      <c r="E2243" s="17" t="s">
        <v>118</v>
      </c>
      <c r="F2243" s="19">
        <v>50</v>
      </c>
      <c r="G2243" s="17">
        <v>24</v>
      </c>
      <c r="H2243" s="17">
        <v>10</v>
      </c>
      <c r="I2243" s="20">
        <f t="shared" si="532"/>
        <v>298</v>
      </c>
      <c r="J2243" s="21">
        <v>289.61</v>
      </c>
      <c r="K2243" s="18">
        <v>44804</v>
      </c>
      <c r="L2243" s="21">
        <v>142.82</v>
      </c>
      <c r="M2243" s="21">
        <v>146.79</v>
      </c>
      <c r="N2243" s="21">
        <v>3.86</v>
      </c>
      <c r="O2243" s="21">
        <f t="shared" si="533"/>
        <v>1.93</v>
      </c>
      <c r="P2243" s="21">
        <f t="shared" si="534"/>
        <v>5.79</v>
      </c>
      <c r="Q2243" s="21">
        <f t="shared" si="535"/>
        <v>144.85999999999999</v>
      </c>
      <c r="S2243" s="21">
        <f t="shared" si="539"/>
        <v>150.65</v>
      </c>
      <c r="T2243" s="19">
        <v>45</v>
      </c>
      <c r="U2243" s="19">
        <f t="shared" si="536"/>
        <v>-5</v>
      </c>
      <c r="V2243" s="22">
        <f t="shared" si="537"/>
        <v>-60</v>
      </c>
      <c r="W2243" s="5">
        <f t="shared" si="538"/>
        <v>246</v>
      </c>
      <c r="X2243" s="21">
        <f t="shared" si="543"/>
        <v>0.61239837398373986</v>
      </c>
      <c r="Y2243" s="21">
        <f t="shared" si="544"/>
        <v>7.3487804878048788</v>
      </c>
      <c r="Z2243" s="21">
        <f t="shared" si="545"/>
        <v>143.30121951219513</v>
      </c>
      <c r="AA2243" s="21">
        <f t="shared" si="546"/>
        <v>-1.558780487804853</v>
      </c>
      <c r="AC2243" s="5">
        <v>7.3487804878048788</v>
      </c>
      <c r="AD2243" s="5">
        <v>0</v>
      </c>
      <c r="AE2243" s="5">
        <f t="shared" si="541"/>
        <v>7.3487804878048788</v>
      </c>
    </row>
    <row r="2244" spans="1:31" ht="12.75" customHeight="1" x14ac:dyDescent="0.35">
      <c r="A2244" s="17" t="s">
        <v>4704</v>
      </c>
      <c r="B2244" s="17" t="s">
        <v>4705</v>
      </c>
      <c r="C2244" s="17" t="s">
        <v>4706</v>
      </c>
      <c r="D2244" s="18">
        <v>35611</v>
      </c>
      <c r="E2244" s="17" t="s">
        <v>118</v>
      </c>
      <c r="F2244" s="19">
        <v>50</v>
      </c>
      <c r="G2244" s="17">
        <v>24</v>
      </c>
      <c r="H2244" s="17">
        <v>10</v>
      </c>
      <c r="I2244" s="20">
        <f t="shared" si="532"/>
        <v>298</v>
      </c>
      <c r="J2244" s="21">
        <v>2089.75</v>
      </c>
      <c r="K2244" s="18">
        <v>44804</v>
      </c>
      <c r="L2244" s="21">
        <v>1031.05</v>
      </c>
      <c r="M2244" s="21">
        <v>1058.7</v>
      </c>
      <c r="N2244" s="21">
        <v>27.86</v>
      </c>
      <c r="O2244" s="21">
        <f t="shared" si="533"/>
        <v>13.93</v>
      </c>
      <c r="P2244" s="21">
        <f t="shared" si="534"/>
        <v>41.79</v>
      </c>
      <c r="Q2244" s="21">
        <f t="shared" si="535"/>
        <v>1044.77</v>
      </c>
      <c r="S2244" s="21">
        <f t="shared" si="539"/>
        <v>1086.56</v>
      </c>
      <c r="T2244" s="19">
        <v>45</v>
      </c>
      <c r="U2244" s="19">
        <f t="shared" si="536"/>
        <v>-5</v>
      </c>
      <c r="V2244" s="22">
        <f t="shared" si="537"/>
        <v>-60</v>
      </c>
      <c r="W2244" s="5">
        <f t="shared" si="538"/>
        <v>246</v>
      </c>
      <c r="X2244" s="21">
        <f t="shared" si="543"/>
        <v>4.4169105691056911</v>
      </c>
      <c r="Y2244" s="21">
        <f t="shared" si="544"/>
        <v>53.00292682926829</v>
      </c>
      <c r="Z2244" s="21">
        <f t="shared" si="545"/>
        <v>1033.5570731707317</v>
      </c>
      <c r="AA2244" s="21">
        <f t="shared" si="546"/>
        <v>-11.212926829268326</v>
      </c>
      <c r="AC2244" s="5">
        <v>53.00292682926829</v>
      </c>
      <c r="AD2244" s="5">
        <v>0</v>
      </c>
      <c r="AE2244" s="5">
        <f t="shared" si="541"/>
        <v>53.00292682926829</v>
      </c>
    </row>
    <row r="2245" spans="1:31" ht="12.75" customHeight="1" x14ac:dyDescent="0.35">
      <c r="A2245" s="17" t="s">
        <v>4707</v>
      </c>
      <c r="B2245" s="17" t="s">
        <v>4708</v>
      </c>
      <c r="C2245" s="17" t="s">
        <v>2632</v>
      </c>
      <c r="D2245" s="18">
        <v>37803</v>
      </c>
      <c r="E2245" s="17" t="s">
        <v>118</v>
      </c>
      <c r="F2245" s="19">
        <v>50</v>
      </c>
      <c r="G2245" s="17">
        <v>30</v>
      </c>
      <c r="H2245" s="17">
        <v>10</v>
      </c>
      <c r="I2245" s="20">
        <f t="shared" si="532"/>
        <v>370</v>
      </c>
      <c r="J2245" s="21">
        <v>151.85</v>
      </c>
      <c r="K2245" s="18">
        <v>44804</v>
      </c>
      <c r="L2245" s="21">
        <v>58.26</v>
      </c>
      <c r="M2245" s="21">
        <v>93.59</v>
      </c>
      <c r="N2245" s="21">
        <v>2.02</v>
      </c>
      <c r="O2245" s="21">
        <f t="shared" si="533"/>
        <v>1.01</v>
      </c>
      <c r="P2245" s="21">
        <f t="shared" si="534"/>
        <v>3.0300000000000002</v>
      </c>
      <c r="Q2245" s="21">
        <f t="shared" si="535"/>
        <v>92.58</v>
      </c>
      <c r="S2245" s="21">
        <f t="shared" si="539"/>
        <v>95.61</v>
      </c>
      <c r="T2245" s="19">
        <v>45</v>
      </c>
      <c r="U2245" s="19">
        <f t="shared" si="536"/>
        <v>-5</v>
      </c>
      <c r="V2245" s="22">
        <f t="shared" si="537"/>
        <v>-60</v>
      </c>
      <c r="W2245" s="5">
        <f t="shared" si="538"/>
        <v>318</v>
      </c>
      <c r="X2245" s="21">
        <f t="shared" si="543"/>
        <v>0.30066037735849055</v>
      </c>
      <c r="Y2245" s="21">
        <f t="shared" si="544"/>
        <v>3.6079245283018864</v>
      </c>
      <c r="Z2245" s="21">
        <f t="shared" si="545"/>
        <v>92.002075471698106</v>
      </c>
      <c r="AA2245" s="21">
        <f t="shared" si="546"/>
        <v>-0.57792452830189234</v>
      </c>
      <c r="AC2245" s="5">
        <v>3.6079245283018864</v>
      </c>
      <c r="AD2245" s="5">
        <v>0</v>
      </c>
      <c r="AE2245" s="5">
        <f t="shared" si="541"/>
        <v>3.6079245283018864</v>
      </c>
    </row>
    <row r="2246" spans="1:31" ht="12.75" customHeight="1" x14ac:dyDescent="0.35">
      <c r="A2246" s="17" t="s">
        <v>4709</v>
      </c>
      <c r="B2246" s="17" t="s">
        <v>4710</v>
      </c>
      <c r="C2246" s="17" t="s">
        <v>2711</v>
      </c>
      <c r="D2246" s="18">
        <v>35976</v>
      </c>
      <c r="E2246" s="17" t="s">
        <v>118</v>
      </c>
      <c r="F2246" s="19">
        <v>50</v>
      </c>
      <c r="G2246" s="17">
        <v>25</v>
      </c>
      <c r="H2246" s="17">
        <v>10</v>
      </c>
      <c r="I2246" s="20">
        <f t="shared" si="532"/>
        <v>310</v>
      </c>
      <c r="J2246" s="21">
        <v>15205.84</v>
      </c>
      <c r="K2246" s="18">
        <v>44804</v>
      </c>
      <c r="L2246" s="21">
        <v>7197.5</v>
      </c>
      <c r="M2246" s="21">
        <v>8008.34</v>
      </c>
      <c r="N2246" s="21">
        <v>202.74</v>
      </c>
      <c r="O2246" s="21">
        <f t="shared" si="533"/>
        <v>101.37</v>
      </c>
      <c r="P2246" s="21">
        <f t="shared" si="534"/>
        <v>304.11</v>
      </c>
      <c r="Q2246" s="21">
        <f t="shared" si="535"/>
        <v>7906.97</v>
      </c>
      <c r="S2246" s="21">
        <f t="shared" si="539"/>
        <v>8211.08</v>
      </c>
      <c r="T2246" s="19">
        <v>45</v>
      </c>
      <c r="U2246" s="19">
        <f t="shared" si="536"/>
        <v>-5</v>
      </c>
      <c r="V2246" s="22">
        <f t="shared" si="537"/>
        <v>-60</v>
      </c>
      <c r="W2246" s="5">
        <f t="shared" si="538"/>
        <v>258</v>
      </c>
      <c r="X2246" s="21">
        <f t="shared" si="543"/>
        <v>31.825891472868218</v>
      </c>
      <c r="Y2246" s="21">
        <f t="shared" si="544"/>
        <v>381.9106976744186</v>
      </c>
      <c r="Z2246" s="21">
        <f t="shared" si="545"/>
        <v>7829.1693023255812</v>
      </c>
      <c r="AA2246" s="21">
        <f t="shared" si="546"/>
        <v>-77.800697674419098</v>
      </c>
      <c r="AC2246" s="5">
        <v>381.9106976744186</v>
      </c>
      <c r="AD2246" s="5">
        <v>0</v>
      </c>
      <c r="AE2246" s="5">
        <f t="shared" si="541"/>
        <v>381.9106976744186</v>
      </c>
    </row>
    <row r="2247" spans="1:31" ht="12.75" customHeight="1" x14ac:dyDescent="0.35">
      <c r="A2247" s="17" t="s">
        <v>4711</v>
      </c>
      <c r="B2247" s="17" t="s">
        <v>4712</v>
      </c>
      <c r="C2247" s="17" t="s">
        <v>4713</v>
      </c>
      <c r="D2247" s="18">
        <v>35976</v>
      </c>
      <c r="E2247" s="17" t="s">
        <v>118</v>
      </c>
      <c r="F2247" s="19">
        <v>50</v>
      </c>
      <c r="G2247" s="17">
        <v>25</v>
      </c>
      <c r="H2247" s="17">
        <v>10</v>
      </c>
      <c r="I2247" s="20">
        <f t="shared" si="532"/>
        <v>310</v>
      </c>
      <c r="J2247" s="21">
        <v>2466.37</v>
      </c>
      <c r="K2247" s="18">
        <v>44804</v>
      </c>
      <c r="L2247" s="21">
        <v>1167.47</v>
      </c>
      <c r="M2247" s="21">
        <v>1298.9000000000001</v>
      </c>
      <c r="N2247" s="21">
        <v>32.880000000000003</v>
      </c>
      <c r="O2247" s="21">
        <f t="shared" si="533"/>
        <v>16.440000000000001</v>
      </c>
      <c r="P2247" s="21">
        <f t="shared" si="534"/>
        <v>49.320000000000007</v>
      </c>
      <c r="Q2247" s="21">
        <f t="shared" si="535"/>
        <v>1282.46</v>
      </c>
      <c r="S2247" s="21">
        <f t="shared" si="539"/>
        <v>1331.7800000000002</v>
      </c>
      <c r="T2247" s="19">
        <v>45</v>
      </c>
      <c r="U2247" s="19">
        <f t="shared" si="536"/>
        <v>-5</v>
      </c>
      <c r="V2247" s="22">
        <f t="shared" si="537"/>
        <v>-60</v>
      </c>
      <c r="W2247" s="5">
        <f t="shared" si="538"/>
        <v>258</v>
      </c>
      <c r="X2247" s="21">
        <f t="shared" si="543"/>
        <v>5.1619379844961246</v>
      </c>
      <c r="Y2247" s="21">
        <f t="shared" si="544"/>
        <v>61.943255813953499</v>
      </c>
      <c r="Z2247" s="21">
        <f>+S2247-Y2247</f>
        <v>1269.8367441860466</v>
      </c>
      <c r="AA2247" s="21">
        <f t="shared" si="546"/>
        <v>-12.623255813953392</v>
      </c>
      <c r="AC2247" s="5">
        <v>61.943255813953499</v>
      </c>
      <c r="AD2247" s="5">
        <v>0</v>
      </c>
      <c r="AE2247" s="5">
        <f t="shared" si="541"/>
        <v>61.943255813953499</v>
      </c>
    </row>
    <row r="2248" spans="1:31" ht="12.75" customHeight="1" x14ac:dyDescent="0.35">
      <c r="A2248" s="17" t="s">
        <v>4714</v>
      </c>
      <c r="B2248" s="17" t="s">
        <v>4715</v>
      </c>
      <c r="C2248" s="17" t="s">
        <v>4640</v>
      </c>
      <c r="D2248" s="18">
        <v>35976</v>
      </c>
      <c r="E2248" s="17" t="s">
        <v>118</v>
      </c>
      <c r="F2248" s="19">
        <v>50</v>
      </c>
      <c r="G2248" s="17">
        <v>25</v>
      </c>
      <c r="H2248" s="17">
        <v>10</v>
      </c>
      <c r="I2248" s="20">
        <f t="shared" si="532"/>
        <v>310</v>
      </c>
      <c r="J2248" s="21">
        <v>1878.97</v>
      </c>
      <c r="K2248" s="18">
        <v>44804</v>
      </c>
      <c r="L2248" s="21">
        <v>889.39</v>
      </c>
      <c r="M2248" s="21">
        <v>989.58</v>
      </c>
      <c r="N2248" s="21">
        <v>25.05</v>
      </c>
      <c r="O2248" s="21">
        <f t="shared" si="533"/>
        <v>12.525</v>
      </c>
      <c r="P2248" s="21">
        <f t="shared" si="534"/>
        <v>37.575000000000003</v>
      </c>
      <c r="Q2248" s="21">
        <f t="shared" si="535"/>
        <v>977.05500000000006</v>
      </c>
      <c r="S2248" s="21">
        <f t="shared" si="539"/>
        <v>1014.63</v>
      </c>
      <c r="T2248" s="19">
        <v>45</v>
      </c>
      <c r="U2248" s="19">
        <f t="shared" si="536"/>
        <v>-5</v>
      </c>
      <c r="V2248" s="22">
        <f t="shared" si="537"/>
        <v>-60</v>
      </c>
      <c r="W2248" s="5">
        <f t="shared" si="538"/>
        <v>258</v>
      </c>
      <c r="X2248" s="21">
        <f t="shared" si="543"/>
        <v>3.9326744186046509</v>
      </c>
      <c r="Y2248" s="21">
        <f t="shared" si="544"/>
        <v>47.192093023255808</v>
      </c>
      <c r="Z2248" s="21">
        <f t="shared" si="545"/>
        <v>967.43790697674422</v>
      </c>
      <c r="AA2248" s="21">
        <f t="shared" si="546"/>
        <v>-9.6170930232558476</v>
      </c>
      <c r="AC2248" s="5">
        <v>47.192093023255808</v>
      </c>
      <c r="AD2248" s="5">
        <v>0</v>
      </c>
      <c r="AE2248" s="5">
        <f t="shared" si="541"/>
        <v>47.192093023255808</v>
      </c>
    </row>
    <row r="2249" spans="1:31" ht="12.75" customHeight="1" x14ac:dyDescent="0.35">
      <c r="A2249" s="17" t="s">
        <v>4716</v>
      </c>
      <c r="B2249" s="17" t="s">
        <v>4717</v>
      </c>
      <c r="C2249" s="17" t="s">
        <v>4718</v>
      </c>
      <c r="D2249" s="18">
        <v>35976</v>
      </c>
      <c r="E2249" s="17" t="s">
        <v>118</v>
      </c>
      <c r="F2249" s="19">
        <v>50</v>
      </c>
      <c r="G2249" s="17">
        <v>25</v>
      </c>
      <c r="H2249" s="17">
        <v>10</v>
      </c>
      <c r="I2249" s="20">
        <f t="shared" si="532"/>
        <v>310</v>
      </c>
      <c r="J2249" s="21">
        <v>2403.64</v>
      </c>
      <c r="K2249" s="18">
        <v>44804</v>
      </c>
      <c r="L2249" s="21">
        <v>1137.6600000000001</v>
      </c>
      <c r="M2249" s="21">
        <v>1265.98</v>
      </c>
      <c r="N2249" s="21">
        <v>32.04</v>
      </c>
      <c r="O2249" s="21">
        <f t="shared" si="533"/>
        <v>16.02</v>
      </c>
      <c r="P2249" s="21">
        <f t="shared" si="534"/>
        <v>48.06</v>
      </c>
      <c r="Q2249" s="21">
        <f t="shared" si="535"/>
        <v>1249.96</v>
      </c>
      <c r="S2249" s="21">
        <f t="shared" si="539"/>
        <v>1298.02</v>
      </c>
      <c r="T2249" s="19">
        <v>45</v>
      </c>
      <c r="U2249" s="19">
        <f t="shared" si="536"/>
        <v>-5</v>
      </c>
      <c r="V2249" s="22">
        <f t="shared" si="537"/>
        <v>-60</v>
      </c>
      <c r="W2249" s="5">
        <f t="shared" si="538"/>
        <v>258</v>
      </c>
      <c r="X2249" s="21">
        <f t="shared" si="543"/>
        <v>5.0310852713178296</v>
      </c>
      <c r="Y2249" s="21">
        <f t="shared" si="544"/>
        <v>60.373023255813955</v>
      </c>
      <c r="Z2249" s="21">
        <f t="shared" si="545"/>
        <v>1237.6469767441861</v>
      </c>
      <c r="AA2249" s="21">
        <f t="shared" si="546"/>
        <v>-12.31302325581396</v>
      </c>
      <c r="AC2249" s="5">
        <v>60.373023255813955</v>
      </c>
      <c r="AD2249" s="5">
        <v>0</v>
      </c>
      <c r="AE2249" s="5">
        <f t="shared" si="541"/>
        <v>60.373023255813955</v>
      </c>
    </row>
    <row r="2250" spans="1:31" ht="12.75" customHeight="1" x14ac:dyDescent="0.35">
      <c r="A2250" s="17" t="s">
        <v>4719</v>
      </c>
      <c r="B2250" s="17" t="s">
        <v>4720</v>
      </c>
      <c r="C2250" s="17" t="s">
        <v>2474</v>
      </c>
      <c r="D2250" s="18">
        <v>36192</v>
      </c>
      <c r="E2250" s="17" t="s">
        <v>118</v>
      </c>
      <c r="F2250" s="19">
        <v>50</v>
      </c>
      <c r="G2250" s="17">
        <v>26</v>
      </c>
      <c r="H2250" s="17">
        <v>5</v>
      </c>
      <c r="I2250" s="20">
        <f t="shared" si="532"/>
        <v>317</v>
      </c>
      <c r="J2250" s="21">
        <v>1795.93</v>
      </c>
      <c r="K2250" s="18">
        <v>44804</v>
      </c>
      <c r="L2250" s="21">
        <v>847.11</v>
      </c>
      <c r="M2250" s="21">
        <v>948.82</v>
      </c>
      <c r="N2250" s="21">
        <v>23.94</v>
      </c>
      <c r="O2250" s="21">
        <f t="shared" si="533"/>
        <v>11.97</v>
      </c>
      <c r="P2250" s="21">
        <f t="shared" si="534"/>
        <v>35.910000000000004</v>
      </c>
      <c r="Q2250" s="21">
        <f t="shared" si="535"/>
        <v>936.85</v>
      </c>
      <c r="S2250" s="21">
        <f t="shared" si="539"/>
        <v>972.7600000000001</v>
      </c>
      <c r="T2250" s="19">
        <v>45</v>
      </c>
      <c r="U2250" s="19">
        <f t="shared" si="536"/>
        <v>-5</v>
      </c>
      <c r="V2250" s="22">
        <f t="shared" si="537"/>
        <v>-60</v>
      </c>
      <c r="W2250" s="5">
        <f t="shared" si="538"/>
        <v>265</v>
      </c>
      <c r="X2250" s="21">
        <f t="shared" si="543"/>
        <v>3.670792452830189</v>
      </c>
      <c r="Y2250" s="21">
        <f t="shared" si="544"/>
        <v>44.049509433962271</v>
      </c>
      <c r="Z2250" s="21">
        <f t="shared" si="545"/>
        <v>928.71049056603783</v>
      </c>
      <c r="AA2250" s="21">
        <f t="shared" si="546"/>
        <v>-8.1395094339621892</v>
      </c>
      <c r="AC2250" s="5">
        <v>44.049509433962271</v>
      </c>
      <c r="AD2250" s="5">
        <v>0</v>
      </c>
      <c r="AE2250" s="5">
        <f t="shared" si="541"/>
        <v>44.049509433962271</v>
      </c>
    </row>
    <row r="2251" spans="1:31" ht="12.75" customHeight="1" x14ac:dyDescent="0.35">
      <c r="A2251" s="17" t="s">
        <v>4721</v>
      </c>
      <c r="B2251" s="17" t="s">
        <v>4722</v>
      </c>
      <c r="C2251" s="17" t="s">
        <v>2477</v>
      </c>
      <c r="D2251" s="18">
        <v>36220</v>
      </c>
      <c r="E2251" s="17" t="s">
        <v>118</v>
      </c>
      <c r="F2251" s="19">
        <v>50</v>
      </c>
      <c r="G2251" s="17">
        <v>26</v>
      </c>
      <c r="H2251" s="17">
        <v>6</v>
      </c>
      <c r="I2251" s="20">
        <f t="shared" si="532"/>
        <v>318</v>
      </c>
      <c r="J2251" s="21">
        <v>1358.63</v>
      </c>
      <c r="K2251" s="18">
        <v>44804</v>
      </c>
      <c r="L2251" s="21">
        <v>638.49</v>
      </c>
      <c r="M2251" s="21">
        <v>720.14</v>
      </c>
      <c r="N2251" s="21">
        <v>18.11</v>
      </c>
      <c r="O2251" s="21">
        <f t="shared" si="533"/>
        <v>9.0549999999999997</v>
      </c>
      <c r="P2251" s="21">
        <f t="shared" si="534"/>
        <v>27.164999999999999</v>
      </c>
      <c r="Q2251" s="21">
        <f t="shared" si="535"/>
        <v>711.08500000000004</v>
      </c>
      <c r="S2251" s="21">
        <f t="shared" si="539"/>
        <v>738.25</v>
      </c>
      <c r="T2251" s="19">
        <v>45</v>
      </c>
      <c r="U2251" s="19">
        <f t="shared" si="536"/>
        <v>-5</v>
      </c>
      <c r="V2251" s="22">
        <f t="shared" si="537"/>
        <v>-60</v>
      </c>
      <c r="W2251" s="5">
        <f t="shared" si="538"/>
        <v>266</v>
      </c>
      <c r="X2251" s="21">
        <f t="shared" si="543"/>
        <v>2.7753759398496243</v>
      </c>
      <c r="Y2251" s="21">
        <f t="shared" si="544"/>
        <v>33.304511278195491</v>
      </c>
      <c r="Z2251" s="21">
        <f t="shared" si="545"/>
        <v>704.94548872180451</v>
      </c>
      <c r="AA2251" s="21">
        <f t="shared" si="546"/>
        <v>-6.1395112781955277</v>
      </c>
      <c r="AC2251" s="5">
        <v>33.304511278195491</v>
      </c>
      <c r="AD2251" s="5">
        <v>0</v>
      </c>
      <c r="AE2251" s="5">
        <f t="shared" si="541"/>
        <v>33.304511278195491</v>
      </c>
    </row>
    <row r="2252" spans="1:31" ht="12.75" customHeight="1" x14ac:dyDescent="0.35">
      <c r="A2252" s="17" t="s">
        <v>4723</v>
      </c>
      <c r="B2252" s="17" t="s">
        <v>4724</v>
      </c>
      <c r="C2252" s="17" t="s">
        <v>2480</v>
      </c>
      <c r="D2252" s="18">
        <v>36251</v>
      </c>
      <c r="E2252" s="17" t="s">
        <v>118</v>
      </c>
      <c r="F2252" s="19">
        <v>50</v>
      </c>
      <c r="G2252" s="17">
        <v>26</v>
      </c>
      <c r="H2252" s="17">
        <v>7</v>
      </c>
      <c r="I2252" s="20">
        <f t="shared" si="532"/>
        <v>319</v>
      </c>
      <c r="J2252" s="21">
        <v>2362.46</v>
      </c>
      <c r="K2252" s="18">
        <v>44804</v>
      </c>
      <c r="L2252" s="21">
        <v>1106.45</v>
      </c>
      <c r="M2252" s="21">
        <v>1256.01</v>
      </c>
      <c r="N2252" s="21">
        <v>31.5</v>
      </c>
      <c r="O2252" s="21">
        <f t="shared" si="533"/>
        <v>15.75</v>
      </c>
      <c r="P2252" s="21">
        <f t="shared" si="534"/>
        <v>47.25</v>
      </c>
      <c r="Q2252" s="21">
        <f t="shared" si="535"/>
        <v>1240.26</v>
      </c>
      <c r="S2252" s="21">
        <f t="shared" si="539"/>
        <v>1287.51</v>
      </c>
      <c r="T2252" s="19">
        <v>45</v>
      </c>
      <c r="U2252" s="19">
        <f t="shared" si="536"/>
        <v>-5</v>
      </c>
      <c r="V2252" s="22">
        <f t="shared" si="537"/>
        <v>-60</v>
      </c>
      <c r="W2252" s="5">
        <f t="shared" si="538"/>
        <v>267</v>
      </c>
      <c r="X2252" s="21">
        <f t="shared" si="543"/>
        <v>4.8221348314606738</v>
      </c>
      <c r="Y2252" s="21">
        <f t="shared" si="544"/>
        <v>57.865617977528089</v>
      </c>
      <c r="Z2252" s="21">
        <f t="shared" si="545"/>
        <v>1229.644382022472</v>
      </c>
      <c r="AA2252" s="21">
        <f t="shared" si="546"/>
        <v>-10.615617977528018</v>
      </c>
      <c r="AC2252" s="5">
        <v>57.865617977528089</v>
      </c>
      <c r="AD2252" s="5">
        <v>0</v>
      </c>
      <c r="AE2252" s="5">
        <f t="shared" si="541"/>
        <v>57.865617977528089</v>
      </c>
    </row>
    <row r="2253" spans="1:31" ht="12.75" customHeight="1" x14ac:dyDescent="0.35">
      <c r="A2253" s="17" t="s">
        <v>4725</v>
      </c>
      <c r="B2253" s="17" t="s">
        <v>4726</v>
      </c>
      <c r="C2253" s="17" t="s">
        <v>2483</v>
      </c>
      <c r="D2253" s="18">
        <v>36281</v>
      </c>
      <c r="E2253" s="17" t="s">
        <v>118</v>
      </c>
      <c r="F2253" s="19">
        <v>50</v>
      </c>
      <c r="G2253" s="17">
        <v>26</v>
      </c>
      <c r="H2253" s="17">
        <v>8</v>
      </c>
      <c r="I2253" s="20">
        <f t="shared" si="532"/>
        <v>320</v>
      </c>
      <c r="J2253" s="21">
        <v>793.72</v>
      </c>
      <c r="K2253" s="18">
        <v>44804</v>
      </c>
      <c r="L2253" s="21">
        <v>370.52</v>
      </c>
      <c r="M2253" s="21">
        <v>423.2</v>
      </c>
      <c r="N2253" s="21">
        <v>10.58</v>
      </c>
      <c r="O2253" s="21">
        <f t="shared" si="533"/>
        <v>5.29</v>
      </c>
      <c r="P2253" s="21">
        <f t="shared" si="534"/>
        <v>15.870000000000001</v>
      </c>
      <c r="Q2253" s="21">
        <f t="shared" si="535"/>
        <v>417.90999999999997</v>
      </c>
      <c r="S2253" s="21">
        <f t="shared" si="539"/>
        <v>433.78</v>
      </c>
      <c r="T2253" s="19">
        <v>45</v>
      </c>
      <c r="U2253" s="19">
        <f t="shared" si="536"/>
        <v>-5</v>
      </c>
      <c r="V2253" s="22">
        <f t="shared" si="537"/>
        <v>-60</v>
      </c>
      <c r="W2253" s="5">
        <f t="shared" si="538"/>
        <v>268</v>
      </c>
      <c r="X2253" s="21">
        <f t="shared" si="543"/>
        <v>1.6185820895522387</v>
      </c>
      <c r="Y2253" s="21">
        <f t="shared" si="544"/>
        <v>19.422985074626865</v>
      </c>
      <c r="Z2253" s="21">
        <f t="shared" si="545"/>
        <v>414.35701492537311</v>
      </c>
      <c r="AA2253" s="21">
        <f t="shared" si="546"/>
        <v>-3.5529850746268608</v>
      </c>
      <c r="AC2253" s="5">
        <v>19.422985074626865</v>
      </c>
      <c r="AD2253" s="5">
        <v>0</v>
      </c>
      <c r="AE2253" s="5">
        <f t="shared" si="541"/>
        <v>19.422985074626865</v>
      </c>
    </row>
    <row r="2254" spans="1:31" ht="12.75" customHeight="1" x14ac:dyDescent="0.35">
      <c r="A2254" s="17" t="s">
        <v>4727</v>
      </c>
      <c r="B2254" s="17" t="s">
        <v>4728</v>
      </c>
      <c r="C2254" s="17" t="s">
        <v>2486</v>
      </c>
      <c r="D2254" s="18">
        <v>36342</v>
      </c>
      <c r="E2254" s="17" t="s">
        <v>118</v>
      </c>
      <c r="F2254" s="19">
        <v>50</v>
      </c>
      <c r="G2254" s="17">
        <v>26</v>
      </c>
      <c r="H2254" s="17">
        <v>10</v>
      </c>
      <c r="I2254" s="20">
        <f t="shared" si="532"/>
        <v>322</v>
      </c>
      <c r="J2254" s="21">
        <v>21989.3</v>
      </c>
      <c r="K2254" s="18">
        <v>44804</v>
      </c>
      <c r="L2254" s="21">
        <v>10188.469999999999</v>
      </c>
      <c r="M2254" s="21">
        <v>11800.83</v>
      </c>
      <c r="N2254" s="21">
        <v>293.19</v>
      </c>
      <c r="O2254" s="21">
        <f t="shared" si="533"/>
        <v>146.595</v>
      </c>
      <c r="P2254" s="21">
        <f t="shared" si="534"/>
        <v>439.78499999999997</v>
      </c>
      <c r="Q2254" s="21">
        <f t="shared" si="535"/>
        <v>11654.235000000001</v>
      </c>
      <c r="S2254" s="21">
        <f t="shared" si="539"/>
        <v>12094.02</v>
      </c>
      <c r="T2254" s="19">
        <v>45</v>
      </c>
      <c r="U2254" s="19">
        <f t="shared" si="536"/>
        <v>-5</v>
      </c>
      <c r="V2254" s="22">
        <f t="shared" si="537"/>
        <v>-60</v>
      </c>
      <c r="W2254" s="5">
        <f t="shared" si="538"/>
        <v>270</v>
      </c>
      <c r="X2254" s="21">
        <f t="shared" si="543"/>
        <v>44.792666666666669</v>
      </c>
      <c r="Y2254" s="21">
        <f t="shared" si="544"/>
        <v>537.51200000000006</v>
      </c>
      <c r="Z2254" s="21">
        <f t="shared" si="545"/>
        <v>11556.508</v>
      </c>
      <c r="AA2254" s="21">
        <f t="shared" si="546"/>
        <v>-97.727000000000771</v>
      </c>
      <c r="AC2254" s="5">
        <v>537.51200000000006</v>
      </c>
      <c r="AD2254" s="5">
        <v>0</v>
      </c>
      <c r="AE2254" s="5">
        <f t="shared" si="541"/>
        <v>537.51200000000006</v>
      </c>
    </row>
    <row r="2255" spans="1:31" ht="12.75" customHeight="1" x14ac:dyDescent="0.35">
      <c r="A2255" s="17" t="s">
        <v>4729</v>
      </c>
      <c r="B2255" s="17" t="s">
        <v>4730</v>
      </c>
      <c r="C2255" s="17" t="s">
        <v>2489</v>
      </c>
      <c r="D2255" s="18">
        <v>36708</v>
      </c>
      <c r="E2255" s="17" t="s">
        <v>118</v>
      </c>
      <c r="F2255" s="19">
        <v>50</v>
      </c>
      <c r="G2255" s="17">
        <v>27</v>
      </c>
      <c r="H2255" s="17">
        <v>10</v>
      </c>
      <c r="I2255" s="20">
        <f t="shared" si="532"/>
        <v>334</v>
      </c>
      <c r="J2255" s="21">
        <v>35880.089999999997</v>
      </c>
      <c r="K2255" s="18">
        <v>44804</v>
      </c>
      <c r="L2255" s="21">
        <v>15906.8</v>
      </c>
      <c r="M2255" s="21">
        <v>19973.29</v>
      </c>
      <c r="N2255" s="21">
        <v>478.4</v>
      </c>
      <c r="O2255" s="21">
        <f t="shared" si="533"/>
        <v>239.2</v>
      </c>
      <c r="P2255" s="21">
        <f t="shared" si="534"/>
        <v>717.59999999999991</v>
      </c>
      <c r="Q2255" s="21">
        <f t="shared" si="535"/>
        <v>19734.09</v>
      </c>
      <c r="S2255" s="21">
        <f t="shared" si="539"/>
        <v>20451.690000000002</v>
      </c>
      <c r="T2255" s="19">
        <v>45</v>
      </c>
      <c r="U2255" s="19">
        <f t="shared" si="536"/>
        <v>-5</v>
      </c>
      <c r="V2255" s="22">
        <f t="shared" si="537"/>
        <v>-60</v>
      </c>
      <c r="W2255" s="5">
        <f t="shared" si="538"/>
        <v>282</v>
      </c>
      <c r="X2255" s="21">
        <f t="shared" si="543"/>
        <v>72.523723404255321</v>
      </c>
      <c r="Y2255" s="21">
        <f t="shared" si="544"/>
        <v>870.28468085106385</v>
      </c>
      <c r="Z2255" s="21">
        <f t="shared" si="545"/>
        <v>19581.40531914894</v>
      </c>
      <c r="AA2255" s="21">
        <f t="shared" si="546"/>
        <v>-152.68468085105997</v>
      </c>
      <c r="AC2255" s="5">
        <v>870.28468085106385</v>
      </c>
      <c r="AD2255" s="5">
        <v>0</v>
      </c>
      <c r="AE2255" s="5">
        <f t="shared" si="541"/>
        <v>870.28468085106385</v>
      </c>
    </row>
    <row r="2256" spans="1:31" ht="12.75" customHeight="1" x14ac:dyDescent="0.35">
      <c r="A2256" s="17" t="s">
        <v>4731</v>
      </c>
      <c r="B2256" s="17" t="s">
        <v>4732</v>
      </c>
      <c r="C2256" s="17" t="s">
        <v>3858</v>
      </c>
      <c r="D2256" s="18">
        <v>36923</v>
      </c>
      <c r="E2256" s="17" t="s">
        <v>118</v>
      </c>
      <c r="F2256" s="19">
        <v>50</v>
      </c>
      <c r="G2256" s="17">
        <v>28</v>
      </c>
      <c r="H2256" s="17">
        <v>5</v>
      </c>
      <c r="I2256" s="20">
        <f t="shared" ref="I2256:I2319" si="547">(G2256*12)+H2256</f>
        <v>341</v>
      </c>
      <c r="J2256" s="21">
        <v>1248.6099999999999</v>
      </c>
      <c r="K2256" s="18">
        <v>44804</v>
      </c>
      <c r="L2256" s="21">
        <v>538.92999999999995</v>
      </c>
      <c r="M2256" s="21">
        <v>709.68</v>
      </c>
      <c r="N2256" s="21">
        <v>16.64</v>
      </c>
      <c r="O2256" s="21">
        <f t="shared" ref="O2256:O2319" si="548">+N2256/8*4</f>
        <v>8.32</v>
      </c>
      <c r="P2256" s="21">
        <f t="shared" ref="P2256:P2319" si="549">+N2256+O2256</f>
        <v>24.96</v>
      </c>
      <c r="Q2256" s="21">
        <f t="shared" ref="Q2256:Q2319" si="550">+M2256-O2256</f>
        <v>701.3599999999999</v>
      </c>
      <c r="S2256" s="21">
        <f t="shared" si="539"/>
        <v>726.31999999999994</v>
      </c>
      <c r="T2256" s="19">
        <v>45</v>
      </c>
      <c r="U2256" s="19">
        <f t="shared" ref="U2256:U2319" si="551">+T2256-F2256</f>
        <v>-5</v>
      </c>
      <c r="V2256" s="22">
        <f t="shared" ref="V2256:V2319" si="552">+U2256*12</f>
        <v>-60</v>
      </c>
      <c r="W2256" s="5">
        <f t="shared" ref="W2256:W2319" si="553">+I2256+8+V2256</f>
        <v>289</v>
      </c>
      <c r="X2256" s="21">
        <f t="shared" si="543"/>
        <v>2.5132179930795844</v>
      </c>
      <c r="Y2256" s="21">
        <f t="shared" si="544"/>
        <v>30.158615916955014</v>
      </c>
      <c r="Z2256" s="21">
        <f t="shared" si="545"/>
        <v>696.16138408304494</v>
      </c>
      <c r="AA2256" s="21">
        <f t="shared" si="546"/>
        <v>-5.1986159169549637</v>
      </c>
      <c r="AC2256" s="5">
        <v>30.158615916955014</v>
      </c>
      <c r="AD2256" s="5">
        <v>0</v>
      </c>
      <c r="AE2256" s="5">
        <f t="shared" si="541"/>
        <v>30.158615916955014</v>
      </c>
    </row>
    <row r="2257" spans="1:31" ht="12.75" customHeight="1" x14ac:dyDescent="0.35">
      <c r="A2257" s="17" t="s">
        <v>4733</v>
      </c>
      <c r="B2257" s="17" t="s">
        <v>4734</v>
      </c>
      <c r="C2257" s="17" t="s">
        <v>4735</v>
      </c>
      <c r="D2257" s="18">
        <v>36923</v>
      </c>
      <c r="E2257" s="17" t="s">
        <v>118</v>
      </c>
      <c r="F2257" s="19">
        <v>50</v>
      </c>
      <c r="G2257" s="17">
        <v>28</v>
      </c>
      <c r="H2257" s="17">
        <v>5</v>
      </c>
      <c r="I2257" s="20">
        <f t="shared" si="547"/>
        <v>341</v>
      </c>
      <c r="J2257" s="21">
        <v>23.78</v>
      </c>
      <c r="K2257" s="18">
        <v>44804</v>
      </c>
      <c r="L2257" s="21">
        <v>10.36</v>
      </c>
      <c r="M2257" s="21">
        <v>13.42</v>
      </c>
      <c r="N2257" s="21">
        <v>0.32</v>
      </c>
      <c r="O2257" s="21">
        <f t="shared" si="548"/>
        <v>0.16</v>
      </c>
      <c r="P2257" s="21">
        <f t="shared" si="549"/>
        <v>0.48</v>
      </c>
      <c r="Q2257" s="21">
        <f t="shared" si="550"/>
        <v>13.26</v>
      </c>
      <c r="S2257" s="21">
        <f t="shared" ref="S2257:S2320" si="554">+M2257+N2257</f>
        <v>13.74</v>
      </c>
      <c r="T2257" s="19">
        <v>45</v>
      </c>
      <c r="U2257" s="19">
        <f t="shared" si="551"/>
        <v>-5</v>
      </c>
      <c r="V2257" s="22">
        <f t="shared" si="552"/>
        <v>-60</v>
      </c>
      <c r="W2257" s="5">
        <f t="shared" si="553"/>
        <v>289</v>
      </c>
      <c r="X2257" s="21">
        <f t="shared" si="543"/>
        <v>4.7543252595155711E-2</v>
      </c>
      <c r="Y2257" s="21">
        <f t="shared" si="544"/>
        <v>0.57051903114186853</v>
      </c>
      <c r="Z2257" s="21">
        <f t="shared" si="545"/>
        <v>13.169480968858132</v>
      </c>
      <c r="AA2257" s="21">
        <f t="shared" si="546"/>
        <v>-9.0519031141868211E-2</v>
      </c>
      <c r="AC2257" s="5">
        <v>0.57051903114186853</v>
      </c>
      <c r="AD2257" s="5">
        <v>0</v>
      </c>
      <c r="AE2257" s="5">
        <f t="shared" ref="AE2257:AE2320" si="555">+AC2257+AD2257</f>
        <v>0.57051903114186853</v>
      </c>
    </row>
    <row r="2258" spans="1:31" ht="12.75" customHeight="1" x14ac:dyDescent="0.35">
      <c r="A2258" s="17" t="s">
        <v>4736</v>
      </c>
      <c r="B2258" s="17" t="s">
        <v>4737</v>
      </c>
      <c r="C2258" s="17" t="s">
        <v>2564</v>
      </c>
      <c r="D2258" s="18">
        <v>36982</v>
      </c>
      <c r="E2258" s="17" t="s">
        <v>118</v>
      </c>
      <c r="F2258" s="19">
        <v>50</v>
      </c>
      <c r="G2258" s="17">
        <v>28</v>
      </c>
      <c r="H2258" s="17">
        <v>7</v>
      </c>
      <c r="I2258" s="20">
        <f t="shared" si="547"/>
        <v>343</v>
      </c>
      <c r="J2258" s="21">
        <v>438.62</v>
      </c>
      <c r="K2258" s="18">
        <v>44804</v>
      </c>
      <c r="L2258" s="21">
        <v>187.82</v>
      </c>
      <c r="M2258" s="21">
        <v>250.8</v>
      </c>
      <c r="N2258" s="21">
        <v>5.84</v>
      </c>
      <c r="O2258" s="21">
        <f t="shared" si="548"/>
        <v>2.92</v>
      </c>
      <c r="P2258" s="21">
        <f t="shared" si="549"/>
        <v>8.76</v>
      </c>
      <c r="Q2258" s="21">
        <f t="shared" si="550"/>
        <v>247.88000000000002</v>
      </c>
      <c r="S2258" s="21">
        <f t="shared" si="554"/>
        <v>256.64</v>
      </c>
      <c r="T2258" s="19">
        <v>45</v>
      </c>
      <c r="U2258" s="19">
        <f t="shared" si="551"/>
        <v>-5</v>
      </c>
      <c r="V2258" s="22">
        <f t="shared" si="552"/>
        <v>-60</v>
      </c>
      <c r="W2258" s="5">
        <f t="shared" si="553"/>
        <v>291</v>
      </c>
      <c r="X2258" s="21">
        <f t="shared" si="543"/>
        <v>0.88192439862542948</v>
      </c>
      <c r="Y2258" s="21">
        <f t="shared" si="544"/>
        <v>10.583092783505155</v>
      </c>
      <c r="Z2258" s="21">
        <f t="shared" si="545"/>
        <v>246.05690721649484</v>
      </c>
      <c r="AA2258" s="21">
        <f t="shared" si="546"/>
        <v>-1.8230927835051887</v>
      </c>
      <c r="AC2258" s="5">
        <v>10.583092783505155</v>
      </c>
      <c r="AD2258" s="5">
        <v>0</v>
      </c>
      <c r="AE2258" s="5">
        <f t="shared" si="555"/>
        <v>10.583092783505155</v>
      </c>
    </row>
    <row r="2259" spans="1:31" ht="12.75" customHeight="1" x14ac:dyDescent="0.35">
      <c r="A2259" s="17" t="s">
        <v>4738</v>
      </c>
      <c r="B2259" s="17" t="s">
        <v>4739</v>
      </c>
      <c r="C2259" s="17" t="s">
        <v>2564</v>
      </c>
      <c r="D2259" s="18">
        <v>37012</v>
      </c>
      <c r="E2259" s="17" t="s">
        <v>118</v>
      </c>
      <c r="F2259" s="19">
        <v>50</v>
      </c>
      <c r="G2259" s="17">
        <v>28</v>
      </c>
      <c r="H2259" s="17">
        <v>8</v>
      </c>
      <c r="I2259" s="20">
        <f t="shared" si="547"/>
        <v>344</v>
      </c>
      <c r="J2259" s="21">
        <v>271.04000000000002</v>
      </c>
      <c r="K2259" s="18">
        <v>44804</v>
      </c>
      <c r="L2259" s="21">
        <v>115.62</v>
      </c>
      <c r="M2259" s="21">
        <v>155.41999999999999</v>
      </c>
      <c r="N2259" s="21">
        <v>3.61</v>
      </c>
      <c r="O2259" s="21">
        <f t="shared" si="548"/>
        <v>1.8049999999999999</v>
      </c>
      <c r="P2259" s="21">
        <f t="shared" si="549"/>
        <v>5.415</v>
      </c>
      <c r="Q2259" s="21">
        <f t="shared" si="550"/>
        <v>153.61499999999998</v>
      </c>
      <c r="S2259" s="21">
        <f t="shared" si="554"/>
        <v>159.03</v>
      </c>
      <c r="T2259" s="19">
        <v>45</v>
      </c>
      <c r="U2259" s="19">
        <f t="shared" si="551"/>
        <v>-5</v>
      </c>
      <c r="V2259" s="22">
        <f t="shared" si="552"/>
        <v>-60</v>
      </c>
      <c r="W2259" s="5">
        <f t="shared" si="553"/>
        <v>292</v>
      </c>
      <c r="X2259" s="21">
        <f t="shared" si="543"/>
        <v>0.54462328767123291</v>
      </c>
      <c r="Y2259" s="21">
        <f t="shared" si="544"/>
        <v>6.535479452054795</v>
      </c>
      <c r="Z2259" s="21">
        <f t="shared" si="545"/>
        <v>152.4945205479452</v>
      </c>
      <c r="AA2259" s="21">
        <f t="shared" si="546"/>
        <v>-1.1204794520547807</v>
      </c>
      <c r="AC2259" s="5">
        <v>6.535479452054795</v>
      </c>
      <c r="AD2259" s="5">
        <v>0</v>
      </c>
      <c r="AE2259" s="5">
        <f t="shared" si="555"/>
        <v>6.535479452054795</v>
      </c>
    </row>
    <row r="2260" spans="1:31" ht="12.75" customHeight="1" x14ac:dyDescent="0.35">
      <c r="A2260" s="17" t="s">
        <v>4740</v>
      </c>
      <c r="B2260" s="17" t="s">
        <v>4741</v>
      </c>
      <c r="C2260" s="17" t="s">
        <v>2564</v>
      </c>
      <c r="D2260" s="18">
        <v>37043</v>
      </c>
      <c r="E2260" s="17" t="s">
        <v>118</v>
      </c>
      <c r="F2260" s="19">
        <v>50</v>
      </c>
      <c r="G2260" s="17">
        <v>28</v>
      </c>
      <c r="H2260" s="17">
        <v>9</v>
      </c>
      <c r="I2260" s="20">
        <f t="shared" si="547"/>
        <v>345</v>
      </c>
      <c r="J2260" s="21">
        <v>958.73</v>
      </c>
      <c r="K2260" s="18">
        <v>44804</v>
      </c>
      <c r="L2260" s="21">
        <v>407.58</v>
      </c>
      <c r="M2260" s="21">
        <v>551.15</v>
      </c>
      <c r="N2260" s="21">
        <v>12.78</v>
      </c>
      <c r="O2260" s="21">
        <f t="shared" si="548"/>
        <v>6.39</v>
      </c>
      <c r="P2260" s="21">
        <f t="shared" si="549"/>
        <v>19.169999999999998</v>
      </c>
      <c r="Q2260" s="21">
        <f t="shared" si="550"/>
        <v>544.76</v>
      </c>
      <c r="S2260" s="21">
        <f t="shared" si="554"/>
        <v>563.92999999999995</v>
      </c>
      <c r="T2260" s="19">
        <v>45</v>
      </c>
      <c r="U2260" s="19">
        <f t="shared" si="551"/>
        <v>-5</v>
      </c>
      <c r="V2260" s="22">
        <f t="shared" si="552"/>
        <v>-60</v>
      </c>
      <c r="W2260" s="5">
        <f t="shared" si="553"/>
        <v>293</v>
      </c>
      <c r="X2260" s="21">
        <f t="shared" si="543"/>
        <v>1.9246757679180886</v>
      </c>
      <c r="Y2260" s="21">
        <f t="shared" si="544"/>
        <v>23.096109215017062</v>
      </c>
      <c r="Z2260" s="21">
        <f t="shared" si="545"/>
        <v>540.83389078498294</v>
      </c>
      <c r="AA2260" s="21">
        <f t="shared" si="546"/>
        <v>-3.9261092150170498</v>
      </c>
      <c r="AC2260" s="5">
        <v>23.096109215017062</v>
      </c>
      <c r="AD2260" s="5">
        <v>0</v>
      </c>
      <c r="AE2260" s="5">
        <f t="shared" si="555"/>
        <v>23.096109215017062</v>
      </c>
    </row>
    <row r="2261" spans="1:31" ht="12.75" customHeight="1" x14ac:dyDescent="0.35">
      <c r="A2261" s="17" t="s">
        <v>4742</v>
      </c>
      <c r="B2261" s="17" t="s">
        <v>4743</v>
      </c>
      <c r="C2261" s="17" t="s">
        <v>2564</v>
      </c>
      <c r="D2261" s="18">
        <v>37073</v>
      </c>
      <c r="E2261" s="17" t="s">
        <v>118</v>
      </c>
      <c r="F2261" s="19">
        <v>50</v>
      </c>
      <c r="G2261" s="17">
        <v>28</v>
      </c>
      <c r="H2261" s="17">
        <v>10</v>
      </c>
      <c r="I2261" s="20">
        <f t="shared" si="547"/>
        <v>346</v>
      </c>
      <c r="J2261" s="21">
        <v>664.71</v>
      </c>
      <c r="K2261" s="18">
        <v>44804</v>
      </c>
      <c r="L2261" s="21">
        <v>281.52</v>
      </c>
      <c r="M2261" s="21">
        <v>383.19</v>
      </c>
      <c r="N2261" s="21">
        <v>8.86</v>
      </c>
      <c r="O2261" s="21">
        <f t="shared" si="548"/>
        <v>4.43</v>
      </c>
      <c r="P2261" s="21">
        <f t="shared" si="549"/>
        <v>13.29</v>
      </c>
      <c r="Q2261" s="21">
        <f t="shared" si="550"/>
        <v>378.76</v>
      </c>
      <c r="S2261" s="21">
        <f t="shared" si="554"/>
        <v>392.05</v>
      </c>
      <c r="T2261" s="19">
        <v>45</v>
      </c>
      <c r="U2261" s="19">
        <f t="shared" si="551"/>
        <v>-5</v>
      </c>
      <c r="V2261" s="22">
        <f t="shared" si="552"/>
        <v>-60</v>
      </c>
      <c r="W2261" s="5">
        <f t="shared" si="553"/>
        <v>294</v>
      </c>
      <c r="X2261" s="21">
        <f t="shared" si="543"/>
        <v>1.3335034013605442</v>
      </c>
      <c r="Y2261" s="21">
        <f t="shared" si="544"/>
        <v>16.002040816326531</v>
      </c>
      <c r="Z2261" s="21">
        <f t="shared" si="545"/>
        <v>376.04795918367347</v>
      </c>
      <c r="AA2261" s="21">
        <f t="shared" si="546"/>
        <v>-2.7120408163265211</v>
      </c>
      <c r="AC2261" s="5">
        <v>16.002040816326531</v>
      </c>
      <c r="AD2261" s="5">
        <v>0</v>
      </c>
      <c r="AE2261" s="5">
        <f t="shared" si="555"/>
        <v>16.002040816326531</v>
      </c>
    </row>
    <row r="2262" spans="1:31" ht="12.75" customHeight="1" x14ac:dyDescent="0.35">
      <c r="A2262" s="17" t="s">
        <v>4744</v>
      </c>
      <c r="B2262" s="17" t="s">
        <v>4745</v>
      </c>
      <c r="C2262" s="17" t="s">
        <v>2564</v>
      </c>
      <c r="D2262" s="18">
        <v>37104</v>
      </c>
      <c r="E2262" s="17" t="s">
        <v>118</v>
      </c>
      <c r="F2262" s="19">
        <v>50</v>
      </c>
      <c r="G2262" s="17">
        <v>28</v>
      </c>
      <c r="H2262" s="17">
        <v>11</v>
      </c>
      <c r="I2262" s="20">
        <f t="shared" si="547"/>
        <v>347</v>
      </c>
      <c r="J2262" s="21">
        <v>1452.98</v>
      </c>
      <c r="K2262" s="18">
        <v>44804</v>
      </c>
      <c r="L2262" s="21">
        <v>612.67999999999995</v>
      </c>
      <c r="M2262" s="21">
        <v>840.3</v>
      </c>
      <c r="N2262" s="21">
        <v>19.37</v>
      </c>
      <c r="O2262" s="21">
        <f t="shared" si="548"/>
        <v>9.6850000000000005</v>
      </c>
      <c r="P2262" s="21">
        <f t="shared" si="549"/>
        <v>29.055</v>
      </c>
      <c r="Q2262" s="21">
        <f t="shared" si="550"/>
        <v>830.61500000000001</v>
      </c>
      <c r="S2262" s="21">
        <f t="shared" si="554"/>
        <v>859.67</v>
      </c>
      <c r="T2262" s="19">
        <v>45</v>
      </c>
      <c r="U2262" s="19">
        <f t="shared" si="551"/>
        <v>-5</v>
      </c>
      <c r="V2262" s="22">
        <f t="shared" si="552"/>
        <v>-60</v>
      </c>
      <c r="W2262" s="5">
        <f t="shared" si="553"/>
        <v>295</v>
      </c>
      <c r="X2262" s="21">
        <f t="shared" si="543"/>
        <v>2.914135593220339</v>
      </c>
      <c r="Y2262" s="21">
        <f t="shared" si="544"/>
        <v>34.96962711864407</v>
      </c>
      <c r="Z2262" s="21">
        <f t="shared" si="545"/>
        <v>824.70037288135586</v>
      </c>
      <c r="AA2262" s="21">
        <f t="shared" si="546"/>
        <v>-5.9146271186441481</v>
      </c>
      <c r="AC2262" s="5">
        <v>34.96962711864407</v>
      </c>
      <c r="AD2262" s="5">
        <v>0</v>
      </c>
      <c r="AE2262" s="5">
        <f t="shared" si="555"/>
        <v>34.96962711864407</v>
      </c>
    </row>
    <row r="2263" spans="1:31" ht="12.75" customHeight="1" x14ac:dyDescent="0.35">
      <c r="A2263" s="17" t="s">
        <v>4746</v>
      </c>
      <c r="B2263" s="17" t="s">
        <v>4747</v>
      </c>
      <c r="C2263" s="17" t="s">
        <v>4748</v>
      </c>
      <c r="D2263" s="18">
        <v>37104</v>
      </c>
      <c r="E2263" s="17" t="s">
        <v>118</v>
      </c>
      <c r="F2263" s="19">
        <v>50</v>
      </c>
      <c r="G2263" s="17">
        <v>28</v>
      </c>
      <c r="H2263" s="17">
        <v>11</v>
      </c>
      <c r="I2263" s="20">
        <f t="shared" si="547"/>
        <v>347</v>
      </c>
      <c r="J2263" s="21">
        <v>201.89</v>
      </c>
      <c r="K2263" s="18">
        <v>44804</v>
      </c>
      <c r="L2263" s="21">
        <v>85.18</v>
      </c>
      <c r="M2263" s="21">
        <v>116.71</v>
      </c>
      <c r="N2263" s="21">
        <v>2.69</v>
      </c>
      <c r="O2263" s="21">
        <f t="shared" si="548"/>
        <v>1.345</v>
      </c>
      <c r="P2263" s="21">
        <f t="shared" si="549"/>
        <v>4.0350000000000001</v>
      </c>
      <c r="Q2263" s="21">
        <f t="shared" si="550"/>
        <v>115.36499999999999</v>
      </c>
      <c r="S2263" s="21">
        <f t="shared" si="554"/>
        <v>119.39999999999999</v>
      </c>
      <c r="T2263" s="19">
        <v>45</v>
      </c>
      <c r="U2263" s="19">
        <f t="shared" si="551"/>
        <v>-5</v>
      </c>
      <c r="V2263" s="22">
        <f t="shared" si="552"/>
        <v>-60</v>
      </c>
      <c r="W2263" s="5">
        <f t="shared" si="553"/>
        <v>295</v>
      </c>
      <c r="X2263" s="21">
        <f t="shared" si="543"/>
        <v>0.40474576271186435</v>
      </c>
      <c r="Y2263" s="21">
        <f t="shared" si="544"/>
        <v>4.8569491525423718</v>
      </c>
      <c r="Z2263" s="21">
        <f t="shared" si="545"/>
        <v>114.54305084745762</v>
      </c>
      <c r="AA2263" s="21">
        <f t="shared" si="546"/>
        <v>-0.82194915254237344</v>
      </c>
      <c r="AC2263" s="5">
        <v>4.8569491525423718</v>
      </c>
      <c r="AD2263" s="5">
        <v>0</v>
      </c>
      <c r="AE2263" s="5">
        <f t="shared" si="555"/>
        <v>4.8569491525423718</v>
      </c>
    </row>
    <row r="2264" spans="1:31" ht="12.75" customHeight="1" x14ac:dyDescent="0.35">
      <c r="A2264" s="17" t="s">
        <v>4749</v>
      </c>
      <c r="B2264" s="17" t="s">
        <v>4750</v>
      </c>
      <c r="C2264" s="17" t="s">
        <v>2564</v>
      </c>
      <c r="D2264" s="18">
        <v>37135</v>
      </c>
      <c r="E2264" s="17" t="s">
        <v>118</v>
      </c>
      <c r="F2264" s="19">
        <v>50</v>
      </c>
      <c r="G2264" s="17">
        <v>29</v>
      </c>
      <c r="H2264" s="17">
        <v>0</v>
      </c>
      <c r="I2264" s="20">
        <f t="shared" si="547"/>
        <v>348</v>
      </c>
      <c r="J2264" s="21">
        <v>997.03</v>
      </c>
      <c r="K2264" s="18">
        <v>44804</v>
      </c>
      <c r="L2264" s="21">
        <v>418.74</v>
      </c>
      <c r="M2264" s="21">
        <v>578.29</v>
      </c>
      <c r="N2264" s="21">
        <v>13.29</v>
      </c>
      <c r="O2264" s="21">
        <f t="shared" si="548"/>
        <v>6.6449999999999996</v>
      </c>
      <c r="P2264" s="21">
        <f t="shared" si="549"/>
        <v>19.934999999999999</v>
      </c>
      <c r="Q2264" s="21">
        <f t="shared" si="550"/>
        <v>571.64499999999998</v>
      </c>
      <c r="S2264" s="21">
        <f t="shared" si="554"/>
        <v>591.57999999999993</v>
      </c>
      <c r="T2264" s="19">
        <v>45</v>
      </c>
      <c r="U2264" s="19">
        <f t="shared" si="551"/>
        <v>-5</v>
      </c>
      <c r="V2264" s="22">
        <f t="shared" si="552"/>
        <v>-60</v>
      </c>
      <c r="W2264" s="5">
        <f t="shared" si="553"/>
        <v>296</v>
      </c>
      <c r="X2264" s="21">
        <f t="shared" si="543"/>
        <v>1.9985810810810809</v>
      </c>
      <c r="Y2264" s="21">
        <f t="shared" si="544"/>
        <v>23.98297297297297</v>
      </c>
      <c r="Z2264" s="21">
        <f t="shared" si="545"/>
        <v>567.59702702702691</v>
      </c>
      <c r="AA2264" s="21">
        <f t="shared" si="546"/>
        <v>-4.0479729729730707</v>
      </c>
      <c r="AC2264" s="5">
        <v>23.98297297297297</v>
      </c>
      <c r="AD2264" s="5">
        <v>0</v>
      </c>
      <c r="AE2264" s="5">
        <f t="shared" si="555"/>
        <v>23.98297297297297</v>
      </c>
    </row>
    <row r="2265" spans="1:31" ht="12.75" customHeight="1" x14ac:dyDescent="0.35">
      <c r="A2265" s="17" t="s">
        <v>4751</v>
      </c>
      <c r="B2265" s="17" t="s">
        <v>4752</v>
      </c>
      <c r="C2265" s="17" t="s">
        <v>4753</v>
      </c>
      <c r="D2265" s="18">
        <v>37135</v>
      </c>
      <c r="E2265" s="17" t="s">
        <v>118</v>
      </c>
      <c r="F2265" s="19">
        <v>50</v>
      </c>
      <c r="G2265" s="17">
        <v>29</v>
      </c>
      <c r="H2265" s="17">
        <v>0</v>
      </c>
      <c r="I2265" s="20">
        <f t="shared" si="547"/>
        <v>348</v>
      </c>
      <c r="J2265" s="21">
        <v>41.65</v>
      </c>
      <c r="K2265" s="18">
        <v>44804</v>
      </c>
      <c r="L2265" s="21">
        <v>17.440000000000001</v>
      </c>
      <c r="M2265" s="21">
        <v>24.21</v>
      </c>
      <c r="N2265" s="21">
        <v>0.55000000000000004</v>
      </c>
      <c r="O2265" s="21">
        <f t="shared" si="548"/>
        <v>0.27500000000000002</v>
      </c>
      <c r="P2265" s="21">
        <f t="shared" si="549"/>
        <v>0.82500000000000007</v>
      </c>
      <c r="Q2265" s="21">
        <f t="shared" si="550"/>
        <v>23.935000000000002</v>
      </c>
      <c r="S2265" s="21">
        <f t="shared" si="554"/>
        <v>24.76</v>
      </c>
      <c r="T2265" s="19">
        <v>45</v>
      </c>
      <c r="U2265" s="19">
        <f t="shared" si="551"/>
        <v>-5</v>
      </c>
      <c r="V2265" s="22">
        <f t="shared" si="552"/>
        <v>-60</v>
      </c>
      <c r="W2265" s="5">
        <f t="shared" si="553"/>
        <v>296</v>
      </c>
      <c r="X2265" s="21">
        <f t="shared" ref="X2265:X2328" si="556">+S2265/W2265</f>
        <v>8.3648648648648655E-2</v>
      </c>
      <c r="Y2265" s="21">
        <f t="shared" ref="Y2265:Y2328" si="557">+X2265*12</f>
        <v>1.003783783783784</v>
      </c>
      <c r="Z2265" s="21">
        <f t="shared" ref="Z2265:Z2328" si="558">+S2265-Y2265</f>
        <v>23.756216216216217</v>
      </c>
      <c r="AA2265" s="21">
        <f t="shared" ref="AA2265:AA2328" si="559">+Z2265-Q2265</f>
        <v>-0.17878378378378557</v>
      </c>
      <c r="AC2265" s="5">
        <v>1.003783783783784</v>
      </c>
      <c r="AD2265" s="5">
        <v>0</v>
      </c>
      <c r="AE2265" s="5">
        <f t="shared" si="555"/>
        <v>1.003783783783784</v>
      </c>
    </row>
    <row r="2266" spans="1:31" ht="12.75" customHeight="1" x14ac:dyDescent="0.35">
      <c r="A2266" s="17" t="s">
        <v>4754</v>
      </c>
      <c r="B2266" s="17" t="s">
        <v>4755</v>
      </c>
      <c r="C2266" s="17" t="s">
        <v>2564</v>
      </c>
      <c r="D2266" s="18">
        <v>37165</v>
      </c>
      <c r="E2266" s="17" t="s">
        <v>118</v>
      </c>
      <c r="F2266" s="19">
        <v>50</v>
      </c>
      <c r="G2266" s="17">
        <v>29</v>
      </c>
      <c r="H2266" s="17">
        <v>1</v>
      </c>
      <c r="I2266" s="20">
        <f t="shared" si="547"/>
        <v>349</v>
      </c>
      <c r="J2266" s="21">
        <v>582.48</v>
      </c>
      <c r="K2266" s="18">
        <v>44804</v>
      </c>
      <c r="L2266" s="21">
        <v>243.67</v>
      </c>
      <c r="M2266" s="21">
        <v>338.81</v>
      </c>
      <c r="N2266" s="21">
        <v>7.76</v>
      </c>
      <c r="O2266" s="21">
        <f t="shared" si="548"/>
        <v>3.88</v>
      </c>
      <c r="P2266" s="21">
        <f t="shared" si="549"/>
        <v>11.64</v>
      </c>
      <c r="Q2266" s="21">
        <f t="shared" si="550"/>
        <v>334.93</v>
      </c>
      <c r="S2266" s="21">
        <f t="shared" si="554"/>
        <v>346.57</v>
      </c>
      <c r="T2266" s="19">
        <v>45</v>
      </c>
      <c r="U2266" s="19">
        <f t="shared" si="551"/>
        <v>-5</v>
      </c>
      <c r="V2266" s="22">
        <f t="shared" si="552"/>
        <v>-60</v>
      </c>
      <c r="W2266" s="5">
        <f t="shared" si="553"/>
        <v>297</v>
      </c>
      <c r="X2266" s="21">
        <f t="shared" si="556"/>
        <v>1.1669023569023569</v>
      </c>
      <c r="Y2266" s="21">
        <f t="shared" si="557"/>
        <v>14.002828282828283</v>
      </c>
      <c r="Z2266" s="21">
        <f t="shared" si="558"/>
        <v>332.56717171717173</v>
      </c>
      <c r="AA2266" s="21">
        <f t="shared" si="559"/>
        <v>-2.362828282828275</v>
      </c>
      <c r="AC2266" s="5">
        <v>14.002828282828283</v>
      </c>
      <c r="AD2266" s="5">
        <v>0</v>
      </c>
      <c r="AE2266" s="5">
        <f t="shared" si="555"/>
        <v>14.002828282828283</v>
      </c>
    </row>
    <row r="2267" spans="1:31" ht="12.75" customHeight="1" x14ac:dyDescent="0.35">
      <c r="A2267" s="17" t="s">
        <v>4756</v>
      </c>
      <c r="B2267" s="17" t="s">
        <v>4757</v>
      </c>
      <c r="C2267" s="17" t="s">
        <v>4748</v>
      </c>
      <c r="D2267" s="18">
        <v>37165</v>
      </c>
      <c r="E2267" s="17" t="s">
        <v>118</v>
      </c>
      <c r="F2267" s="19">
        <v>50</v>
      </c>
      <c r="G2267" s="17">
        <v>29</v>
      </c>
      <c r="H2267" s="17">
        <v>1</v>
      </c>
      <c r="I2267" s="20">
        <f t="shared" si="547"/>
        <v>349</v>
      </c>
      <c r="J2267" s="21">
        <v>176.9</v>
      </c>
      <c r="K2267" s="18">
        <v>44804</v>
      </c>
      <c r="L2267" s="21">
        <v>74</v>
      </c>
      <c r="M2267" s="21">
        <v>102.9</v>
      </c>
      <c r="N2267" s="21">
        <v>2.36</v>
      </c>
      <c r="O2267" s="21">
        <f t="shared" si="548"/>
        <v>1.18</v>
      </c>
      <c r="P2267" s="21">
        <f t="shared" si="549"/>
        <v>3.54</v>
      </c>
      <c r="Q2267" s="21">
        <f t="shared" si="550"/>
        <v>101.72</v>
      </c>
      <c r="S2267" s="21">
        <f t="shared" si="554"/>
        <v>105.26</v>
      </c>
      <c r="T2267" s="19">
        <v>45</v>
      </c>
      <c r="U2267" s="19">
        <f t="shared" si="551"/>
        <v>-5</v>
      </c>
      <c r="V2267" s="22">
        <f t="shared" si="552"/>
        <v>-60</v>
      </c>
      <c r="W2267" s="5">
        <f t="shared" si="553"/>
        <v>297</v>
      </c>
      <c r="X2267" s="21">
        <f t="shared" si="556"/>
        <v>0.35441077441077445</v>
      </c>
      <c r="Y2267" s="21">
        <f t="shared" si="557"/>
        <v>4.2529292929292932</v>
      </c>
      <c r="Z2267" s="21">
        <f t="shared" si="558"/>
        <v>101.00707070707071</v>
      </c>
      <c r="AA2267" s="21">
        <f t="shared" si="559"/>
        <v>-0.71292929292928875</v>
      </c>
      <c r="AC2267" s="5">
        <v>4.2529292929292932</v>
      </c>
      <c r="AD2267" s="5">
        <v>0</v>
      </c>
      <c r="AE2267" s="5">
        <f t="shared" si="555"/>
        <v>4.2529292929292932</v>
      </c>
    </row>
    <row r="2268" spans="1:31" ht="12.75" customHeight="1" x14ac:dyDescent="0.35">
      <c r="A2268" s="17" t="s">
        <v>4758</v>
      </c>
      <c r="B2268" s="17" t="s">
        <v>4759</v>
      </c>
      <c r="C2268" s="17" t="s">
        <v>2564</v>
      </c>
      <c r="D2268" s="18">
        <v>37196</v>
      </c>
      <c r="E2268" s="17" t="s">
        <v>118</v>
      </c>
      <c r="F2268" s="19">
        <v>50</v>
      </c>
      <c r="G2268" s="17">
        <v>29</v>
      </c>
      <c r="H2268" s="17">
        <v>2</v>
      </c>
      <c r="I2268" s="20">
        <f t="shared" si="547"/>
        <v>350</v>
      </c>
      <c r="J2268" s="21">
        <v>588.14</v>
      </c>
      <c r="K2268" s="18">
        <v>44804</v>
      </c>
      <c r="L2268" s="21">
        <v>245</v>
      </c>
      <c r="M2268" s="21">
        <v>343.14</v>
      </c>
      <c r="N2268" s="21">
        <v>7.84</v>
      </c>
      <c r="O2268" s="21">
        <f t="shared" si="548"/>
        <v>3.92</v>
      </c>
      <c r="P2268" s="21">
        <f t="shared" si="549"/>
        <v>11.76</v>
      </c>
      <c r="Q2268" s="21">
        <f t="shared" si="550"/>
        <v>339.21999999999997</v>
      </c>
      <c r="S2268" s="21">
        <f t="shared" si="554"/>
        <v>350.97999999999996</v>
      </c>
      <c r="T2268" s="19">
        <v>45</v>
      </c>
      <c r="U2268" s="19">
        <f t="shared" si="551"/>
        <v>-5</v>
      </c>
      <c r="V2268" s="22">
        <f t="shared" si="552"/>
        <v>-60</v>
      </c>
      <c r="W2268" s="5">
        <f t="shared" si="553"/>
        <v>298</v>
      </c>
      <c r="X2268" s="21">
        <f t="shared" si="556"/>
        <v>1.1777852348993287</v>
      </c>
      <c r="Y2268" s="21">
        <f t="shared" si="557"/>
        <v>14.133422818791946</v>
      </c>
      <c r="Z2268" s="21">
        <f t="shared" si="558"/>
        <v>336.84657718120803</v>
      </c>
      <c r="AA2268" s="21">
        <f t="shared" si="559"/>
        <v>-2.3734228187919371</v>
      </c>
      <c r="AC2268" s="5">
        <v>14.133422818791946</v>
      </c>
      <c r="AD2268" s="5">
        <v>0</v>
      </c>
      <c r="AE2268" s="5">
        <f t="shared" si="555"/>
        <v>14.133422818791946</v>
      </c>
    </row>
    <row r="2269" spans="1:31" ht="12.75" customHeight="1" x14ac:dyDescent="0.35">
      <c r="A2269" s="17" t="s">
        <v>4760</v>
      </c>
      <c r="B2269" s="17" t="s">
        <v>4761</v>
      </c>
      <c r="C2269" s="17" t="s">
        <v>4748</v>
      </c>
      <c r="D2269" s="18">
        <v>37196</v>
      </c>
      <c r="E2269" s="17" t="s">
        <v>118</v>
      </c>
      <c r="F2269" s="19">
        <v>50</v>
      </c>
      <c r="G2269" s="17">
        <v>29</v>
      </c>
      <c r="H2269" s="17">
        <v>2</v>
      </c>
      <c r="I2269" s="20">
        <f t="shared" si="547"/>
        <v>350</v>
      </c>
      <c r="J2269" s="21">
        <v>159.57</v>
      </c>
      <c r="K2269" s="18">
        <v>44804</v>
      </c>
      <c r="L2269" s="21">
        <v>66.459999999999994</v>
      </c>
      <c r="M2269" s="21">
        <v>93.11</v>
      </c>
      <c r="N2269" s="21">
        <v>2.12</v>
      </c>
      <c r="O2269" s="21">
        <f t="shared" si="548"/>
        <v>1.06</v>
      </c>
      <c r="P2269" s="21">
        <f t="shared" si="549"/>
        <v>3.18</v>
      </c>
      <c r="Q2269" s="21">
        <f t="shared" si="550"/>
        <v>92.05</v>
      </c>
      <c r="S2269" s="21">
        <f t="shared" si="554"/>
        <v>95.23</v>
      </c>
      <c r="T2269" s="19">
        <v>45</v>
      </c>
      <c r="U2269" s="19">
        <f t="shared" si="551"/>
        <v>-5</v>
      </c>
      <c r="V2269" s="22">
        <f t="shared" si="552"/>
        <v>-60</v>
      </c>
      <c r="W2269" s="5">
        <f t="shared" si="553"/>
        <v>298</v>
      </c>
      <c r="X2269" s="21">
        <f t="shared" si="556"/>
        <v>0.31956375838926177</v>
      </c>
      <c r="Y2269" s="21">
        <f t="shared" si="557"/>
        <v>3.8347651006711412</v>
      </c>
      <c r="Z2269" s="21">
        <f t="shared" si="558"/>
        <v>91.395234899328869</v>
      </c>
      <c r="AA2269" s="21">
        <f t="shared" si="559"/>
        <v>-0.6547651006711277</v>
      </c>
      <c r="AC2269" s="5">
        <v>3.8347651006711412</v>
      </c>
      <c r="AD2269" s="5">
        <v>0</v>
      </c>
      <c r="AE2269" s="5">
        <f t="shared" si="555"/>
        <v>3.8347651006711412</v>
      </c>
    </row>
    <row r="2270" spans="1:31" ht="12.75" customHeight="1" x14ac:dyDescent="0.35">
      <c r="A2270" s="17" t="s">
        <v>4762</v>
      </c>
      <c r="B2270" s="17" t="s">
        <v>4763</v>
      </c>
      <c r="C2270" s="17" t="s">
        <v>2564</v>
      </c>
      <c r="D2270" s="18">
        <v>37226</v>
      </c>
      <c r="E2270" s="17" t="s">
        <v>118</v>
      </c>
      <c r="F2270" s="19">
        <v>50</v>
      </c>
      <c r="G2270" s="17">
        <v>29</v>
      </c>
      <c r="H2270" s="17">
        <v>3</v>
      </c>
      <c r="I2270" s="20">
        <f t="shared" si="547"/>
        <v>351</v>
      </c>
      <c r="J2270" s="21">
        <v>757.82</v>
      </c>
      <c r="K2270" s="18">
        <v>44804</v>
      </c>
      <c r="L2270" s="21">
        <v>314.56</v>
      </c>
      <c r="M2270" s="21">
        <v>443.26</v>
      </c>
      <c r="N2270" s="21">
        <v>10.1</v>
      </c>
      <c r="O2270" s="21">
        <f t="shared" si="548"/>
        <v>5.05</v>
      </c>
      <c r="P2270" s="21">
        <f t="shared" si="549"/>
        <v>15.149999999999999</v>
      </c>
      <c r="Q2270" s="21">
        <f t="shared" si="550"/>
        <v>438.21</v>
      </c>
      <c r="S2270" s="21">
        <f t="shared" si="554"/>
        <v>453.36</v>
      </c>
      <c r="T2270" s="19">
        <v>45</v>
      </c>
      <c r="U2270" s="19">
        <f t="shared" si="551"/>
        <v>-5</v>
      </c>
      <c r="V2270" s="22">
        <f t="shared" si="552"/>
        <v>-60</v>
      </c>
      <c r="W2270" s="5">
        <f t="shared" si="553"/>
        <v>299</v>
      </c>
      <c r="X2270" s="21">
        <f t="shared" si="556"/>
        <v>1.5162541806020067</v>
      </c>
      <c r="Y2270" s="21">
        <f t="shared" si="557"/>
        <v>18.195050167224082</v>
      </c>
      <c r="Z2270" s="21">
        <f t="shared" si="558"/>
        <v>435.16494983277596</v>
      </c>
      <c r="AA2270" s="21">
        <f t="shared" si="559"/>
        <v>-3.0450501672240193</v>
      </c>
      <c r="AC2270" s="5">
        <v>18.195050167224082</v>
      </c>
      <c r="AD2270" s="5">
        <v>0</v>
      </c>
      <c r="AE2270" s="5">
        <f t="shared" si="555"/>
        <v>18.195050167224082</v>
      </c>
    </row>
    <row r="2271" spans="1:31" ht="12.75" customHeight="1" x14ac:dyDescent="0.35">
      <c r="A2271" s="17" t="s">
        <v>4764</v>
      </c>
      <c r="B2271" s="17" t="s">
        <v>4765</v>
      </c>
      <c r="C2271" s="17" t="s">
        <v>2564</v>
      </c>
      <c r="D2271" s="18">
        <v>37257</v>
      </c>
      <c r="E2271" s="17" t="s">
        <v>118</v>
      </c>
      <c r="F2271" s="19">
        <v>50</v>
      </c>
      <c r="G2271" s="17">
        <v>29</v>
      </c>
      <c r="H2271" s="17">
        <v>4</v>
      </c>
      <c r="I2271" s="20">
        <f t="shared" si="547"/>
        <v>352</v>
      </c>
      <c r="J2271" s="21">
        <v>141.83000000000001</v>
      </c>
      <c r="K2271" s="18">
        <v>44804</v>
      </c>
      <c r="L2271" s="21">
        <v>58.7</v>
      </c>
      <c r="M2271" s="21">
        <v>83.13</v>
      </c>
      <c r="N2271" s="21">
        <v>1.89</v>
      </c>
      <c r="O2271" s="21">
        <f t="shared" si="548"/>
        <v>0.94499999999999995</v>
      </c>
      <c r="P2271" s="21">
        <f t="shared" si="549"/>
        <v>2.835</v>
      </c>
      <c r="Q2271" s="21">
        <f t="shared" si="550"/>
        <v>82.185000000000002</v>
      </c>
      <c r="S2271" s="21">
        <f t="shared" si="554"/>
        <v>85.02</v>
      </c>
      <c r="T2271" s="19">
        <v>45</v>
      </c>
      <c r="U2271" s="19">
        <f t="shared" si="551"/>
        <v>-5</v>
      </c>
      <c r="V2271" s="22">
        <f t="shared" si="552"/>
        <v>-60</v>
      </c>
      <c r="W2271" s="5">
        <f t="shared" si="553"/>
        <v>300</v>
      </c>
      <c r="X2271" s="21">
        <f t="shared" si="556"/>
        <v>0.28339999999999999</v>
      </c>
      <c r="Y2271" s="21">
        <f t="shared" si="557"/>
        <v>3.4007999999999998</v>
      </c>
      <c r="Z2271" s="21">
        <f t="shared" si="558"/>
        <v>81.619199999999992</v>
      </c>
      <c r="AA2271" s="21">
        <f t="shared" si="559"/>
        <v>-0.56580000000001007</v>
      </c>
      <c r="AC2271" s="5">
        <v>3.4007999999999998</v>
      </c>
      <c r="AD2271" s="5">
        <v>0</v>
      </c>
      <c r="AE2271" s="5">
        <f t="shared" si="555"/>
        <v>3.4007999999999998</v>
      </c>
    </row>
    <row r="2272" spans="1:31" ht="12.75" customHeight="1" x14ac:dyDescent="0.35">
      <c r="A2272" s="17" t="s">
        <v>4766</v>
      </c>
      <c r="B2272" s="17" t="s">
        <v>4767</v>
      </c>
      <c r="C2272" s="17" t="s">
        <v>4768</v>
      </c>
      <c r="D2272" s="18">
        <v>37073</v>
      </c>
      <c r="E2272" s="17" t="s">
        <v>118</v>
      </c>
      <c r="F2272" s="19">
        <v>50</v>
      </c>
      <c r="G2272" s="17">
        <v>28</v>
      </c>
      <c r="H2272" s="17">
        <v>10</v>
      </c>
      <c r="I2272" s="20">
        <f t="shared" si="547"/>
        <v>346</v>
      </c>
      <c r="J2272" s="21">
        <v>808.29</v>
      </c>
      <c r="K2272" s="18">
        <v>44804</v>
      </c>
      <c r="L2272" s="21">
        <v>342.27</v>
      </c>
      <c r="M2272" s="21">
        <v>466.02</v>
      </c>
      <c r="N2272" s="21">
        <v>10.78</v>
      </c>
      <c r="O2272" s="21">
        <f t="shared" si="548"/>
        <v>5.39</v>
      </c>
      <c r="P2272" s="21">
        <f t="shared" si="549"/>
        <v>16.169999999999998</v>
      </c>
      <c r="Q2272" s="21">
        <f t="shared" si="550"/>
        <v>460.63</v>
      </c>
      <c r="S2272" s="21">
        <f t="shared" si="554"/>
        <v>476.79999999999995</v>
      </c>
      <c r="T2272" s="19">
        <v>45</v>
      </c>
      <c r="U2272" s="19">
        <f t="shared" si="551"/>
        <v>-5</v>
      </c>
      <c r="V2272" s="22">
        <f t="shared" si="552"/>
        <v>-60</v>
      </c>
      <c r="W2272" s="5">
        <f t="shared" si="553"/>
        <v>294</v>
      </c>
      <c r="X2272" s="21">
        <f t="shared" si="556"/>
        <v>1.621768707482993</v>
      </c>
      <c r="Y2272" s="21">
        <f t="shared" si="557"/>
        <v>19.461224489795917</v>
      </c>
      <c r="Z2272" s="21">
        <f t="shared" si="558"/>
        <v>457.33877551020402</v>
      </c>
      <c r="AA2272" s="21">
        <f t="shared" si="559"/>
        <v>-3.2912244897959795</v>
      </c>
      <c r="AC2272" s="5">
        <v>19.461224489795917</v>
      </c>
      <c r="AD2272" s="5">
        <v>0</v>
      </c>
      <c r="AE2272" s="5">
        <f t="shared" si="555"/>
        <v>19.461224489795917</v>
      </c>
    </row>
    <row r="2273" spans="1:31" ht="12.75" customHeight="1" x14ac:dyDescent="0.35">
      <c r="A2273" s="17" t="s">
        <v>4769</v>
      </c>
      <c r="B2273" s="17" t="s">
        <v>4770</v>
      </c>
      <c r="C2273" s="17" t="s">
        <v>2564</v>
      </c>
      <c r="D2273" s="18">
        <v>37288</v>
      </c>
      <c r="E2273" s="17" t="s">
        <v>118</v>
      </c>
      <c r="F2273" s="19">
        <v>50</v>
      </c>
      <c r="G2273" s="17">
        <v>29</v>
      </c>
      <c r="H2273" s="17">
        <v>5</v>
      </c>
      <c r="I2273" s="20">
        <f t="shared" si="547"/>
        <v>353</v>
      </c>
      <c r="J2273" s="21">
        <v>472.44</v>
      </c>
      <c r="K2273" s="18">
        <v>44804</v>
      </c>
      <c r="L2273" s="21">
        <v>194.52</v>
      </c>
      <c r="M2273" s="21">
        <v>277.92</v>
      </c>
      <c r="N2273" s="21">
        <v>6.3</v>
      </c>
      <c r="O2273" s="21">
        <f t="shared" si="548"/>
        <v>3.15</v>
      </c>
      <c r="P2273" s="21">
        <f t="shared" si="549"/>
        <v>9.4499999999999993</v>
      </c>
      <c r="Q2273" s="21">
        <f t="shared" si="550"/>
        <v>274.77000000000004</v>
      </c>
      <c r="S2273" s="21">
        <f t="shared" si="554"/>
        <v>284.22000000000003</v>
      </c>
      <c r="T2273" s="19">
        <v>45</v>
      </c>
      <c r="U2273" s="19">
        <f t="shared" si="551"/>
        <v>-5</v>
      </c>
      <c r="V2273" s="22">
        <f t="shared" si="552"/>
        <v>-60</v>
      </c>
      <c r="W2273" s="5">
        <f t="shared" si="553"/>
        <v>301</v>
      </c>
      <c r="X2273" s="21">
        <f t="shared" si="556"/>
        <v>0.94425249169435221</v>
      </c>
      <c r="Y2273" s="21">
        <f t="shared" si="557"/>
        <v>11.331029900332226</v>
      </c>
      <c r="Z2273" s="21">
        <f t="shared" si="558"/>
        <v>272.8889700996678</v>
      </c>
      <c r="AA2273" s="21">
        <f t="shared" si="559"/>
        <v>-1.881029900332237</v>
      </c>
      <c r="AC2273" s="5">
        <v>11.331029900332226</v>
      </c>
      <c r="AD2273" s="5">
        <v>0</v>
      </c>
      <c r="AE2273" s="5">
        <f t="shared" si="555"/>
        <v>11.331029900332226</v>
      </c>
    </row>
    <row r="2274" spans="1:31" ht="12.75" customHeight="1" x14ac:dyDescent="0.35">
      <c r="A2274" s="17" t="s">
        <v>4771</v>
      </c>
      <c r="B2274" s="17" t="s">
        <v>4772</v>
      </c>
      <c r="C2274" s="17" t="s">
        <v>2564</v>
      </c>
      <c r="D2274" s="18">
        <v>37316</v>
      </c>
      <c r="E2274" s="17" t="s">
        <v>118</v>
      </c>
      <c r="F2274" s="19">
        <v>50</v>
      </c>
      <c r="G2274" s="17">
        <v>29</v>
      </c>
      <c r="H2274" s="17">
        <v>6</v>
      </c>
      <c r="I2274" s="20">
        <f t="shared" si="547"/>
        <v>354</v>
      </c>
      <c r="J2274" s="21">
        <v>300.8</v>
      </c>
      <c r="K2274" s="18">
        <v>44804</v>
      </c>
      <c r="L2274" s="21">
        <v>123.34</v>
      </c>
      <c r="M2274" s="21">
        <v>177.46</v>
      </c>
      <c r="N2274" s="21">
        <v>4.01</v>
      </c>
      <c r="O2274" s="21">
        <f t="shared" si="548"/>
        <v>2.0049999999999999</v>
      </c>
      <c r="P2274" s="21">
        <f t="shared" si="549"/>
        <v>6.0149999999999997</v>
      </c>
      <c r="Q2274" s="21">
        <f t="shared" si="550"/>
        <v>175.45500000000001</v>
      </c>
      <c r="S2274" s="21">
        <f t="shared" si="554"/>
        <v>181.47</v>
      </c>
      <c r="T2274" s="19">
        <v>45</v>
      </c>
      <c r="U2274" s="19">
        <f t="shared" si="551"/>
        <v>-5</v>
      </c>
      <c r="V2274" s="22">
        <f t="shared" si="552"/>
        <v>-60</v>
      </c>
      <c r="W2274" s="5">
        <f t="shared" si="553"/>
        <v>302</v>
      </c>
      <c r="X2274" s="21">
        <f t="shared" si="556"/>
        <v>0.60089403973509936</v>
      </c>
      <c r="Y2274" s="21">
        <f t="shared" si="557"/>
        <v>7.2107284768211919</v>
      </c>
      <c r="Z2274" s="21">
        <f t="shared" si="558"/>
        <v>174.2592715231788</v>
      </c>
      <c r="AA2274" s="21">
        <f t="shared" si="559"/>
        <v>-1.1957284768212162</v>
      </c>
      <c r="AC2274" s="5">
        <v>7.2107284768211919</v>
      </c>
      <c r="AD2274" s="5">
        <v>0</v>
      </c>
      <c r="AE2274" s="5">
        <f t="shared" si="555"/>
        <v>7.2107284768211919</v>
      </c>
    </row>
    <row r="2275" spans="1:31" ht="12.75" customHeight="1" x14ac:dyDescent="0.35">
      <c r="A2275" s="17" t="s">
        <v>4773</v>
      </c>
      <c r="B2275" s="17" t="s">
        <v>4774</v>
      </c>
      <c r="C2275" s="17" t="s">
        <v>2564</v>
      </c>
      <c r="D2275" s="18">
        <v>37347</v>
      </c>
      <c r="E2275" s="17" t="s">
        <v>118</v>
      </c>
      <c r="F2275" s="19">
        <v>50</v>
      </c>
      <c r="G2275" s="17">
        <v>29</v>
      </c>
      <c r="H2275" s="17">
        <v>7</v>
      </c>
      <c r="I2275" s="20">
        <f t="shared" si="547"/>
        <v>355</v>
      </c>
      <c r="J2275" s="21">
        <v>654.63</v>
      </c>
      <c r="K2275" s="18">
        <v>44804</v>
      </c>
      <c r="L2275" s="21">
        <v>267.19</v>
      </c>
      <c r="M2275" s="21">
        <v>387.44</v>
      </c>
      <c r="N2275" s="21">
        <v>8.7200000000000006</v>
      </c>
      <c r="O2275" s="21">
        <f t="shared" si="548"/>
        <v>4.3600000000000003</v>
      </c>
      <c r="P2275" s="21">
        <f t="shared" si="549"/>
        <v>13.080000000000002</v>
      </c>
      <c r="Q2275" s="21">
        <f t="shared" si="550"/>
        <v>383.08</v>
      </c>
      <c r="S2275" s="21">
        <f t="shared" si="554"/>
        <v>396.16</v>
      </c>
      <c r="T2275" s="19">
        <v>45</v>
      </c>
      <c r="U2275" s="19">
        <f t="shared" si="551"/>
        <v>-5</v>
      </c>
      <c r="V2275" s="22">
        <f t="shared" si="552"/>
        <v>-60</v>
      </c>
      <c r="W2275" s="5">
        <f t="shared" si="553"/>
        <v>303</v>
      </c>
      <c r="X2275" s="21">
        <f t="shared" si="556"/>
        <v>1.3074587458745874</v>
      </c>
      <c r="Y2275" s="21">
        <f t="shared" si="557"/>
        <v>15.689504950495049</v>
      </c>
      <c r="Z2275" s="21">
        <f t="shared" si="558"/>
        <v>380.47049504950496</v>
      </c>
      <c r="AA2275" s="21">
        <f t="shared" si="559"/>
        <v>-2.6095049504950225</v>
      </c>
      <c r="AC2275" s="5">
        <v>15.689504950495049</v>
      </c>
      <c r="AD2275" s="5">
        <v>0</v>
      </c>
      <c r="AE2275" s="5">
        <f t="shared" si="555"/>
        <v>15.689504950495049</v>
      </c>
    </row>
    <row r="2276" spans="1:31" ht="12.75" customHeight="1" x14ac:dyDescent="0.35">
      <c r="A2276" s="17" t="s">
        <v>4775</v>
      </c>
      <c r="B2276" s="17" t="s">
        <v>4776</v>
      </c>
      <c r="C2276" s="17" t="s">
        <v>4748</v>
      </c>
      <c r="D2276" s="18">
        <v>37347</v>
      </c>
      <c r="E2276" s="17" t="s">
        <v>118</v>
      </c>
      <c r="F2276" s="19">
        <v>50</v>
      </c>
      <c r="G2276" s="17">
        <v>29</v>
      </c>
      <c r="H2276" s="17">
        <v>7</v>
      </c>
      <c r="I2276" s="20">
        <f t="shared" si="547"/>
        <v>355</v>
      </c>
      <c r="J2276" s="21">
        <v>339.5</v>
      </c>
      <c r="K2276" s="18">
        <v>44804</v>
      </c>
      <c r="L2276" s="21">
        <v>138.63</v>
      </c>
      <c r="M2276" s="21">
        <v>200.87</v>
      </c>
      <c r="N2276" s="21">
        <v>4.5199999999999996</v>
      </c>
      <c r="O2276" s="21">
        <f t="shared" si="548"/>
        <v>2.2599999999999998</v>
      </c>
      <c r="P2276" s="21">
        <f t="shared" si="549"/>
        <v>6.7799999999999994</v>
      </c>
      <c r="Q2276" s="21">
        <f t="shared" si="550"/>
        <v>198.61</v>
      </c>
      <c r="S2276" s="21">
        <f t="shared" si="554"/>
        <v>205.39000000000001</v>
      </c>
      <c r="T2276" s="19">
        <v>45</v>
      </c>
      <c r="U2276" s="19">
        <f t="shared" si="551"/>
        <v>-5</v>
      </c>
      <c r="V2276" s="22">
        <f t="shared" si="552"/>
        <v>-60</v>
      </c>
      <c r="W2276" s="5">
        <f t="shared" si="553"/>
        <v>303</v>
      </c>
      <c r="X2276" s="21">
        <f t="shared" si="556"/>
        <v>0.67785478547854794</v>
      </c>
      <c r="Y2276" s="21">
        <f t="shared" si="557"/>
        <v>8.1342574257425753</v>
      </c>
      <c r="Z2276" s="21">
        <f t="shared" si="558"/>
        <v>197.25574257425745</v>
      </c>
      <c r="AA2276" s="21">
        <f t="shared" si="559"/>
        <v>-1.3542574257425599</v>
      </c>
      <c r="AC2276" s="5">
        <v>8.1342574257425753</v>
      </c>
      <c r="AD2276" s="5">
        <v>0</v>
      </c>
      <c r="AE2276" s="5">
        <f t="shared" si="555"/>
        <v>8.1342574257425753</v>
      </c>
    </row>
    <row r="2277" spans="1:31" ht="12.75" customHeight="1" x14ac:dyDescent="0.35">
      <c r="A2277" s="17" t="s">
        <v>4777</v>
      </c>
      <c r="B2277" s="17" t="s">
        <v>4778</v>
      </c>
      <c r="C2277" s="17" t="s">
        <v>4779</v>
      </c>
      <c r="D2277" s="18">
        <v>37377</v>
      </c>
      <c r="E2277" s="17" t="s">
        <v>118</v>
      </c>
      <c r="F2277" s="19">
        <v>50</v>
      </c>
      <c r="G2277" s="17">
        <v>29</v>
      </c>
      <c r="H2277" s="17">
        <v>8</v>
      </c>
      <c r="I2277" s="20">
        <f t="shared" si="547"/>
        <v>356</v>
      </c>
      <c r="J2277" s="21">
        <v>1407.23</v>
      </c>
      <c r="K2277" s="18">
        <v>44804</v>
      </c>
      <c r="L2277" s="21">
        <v>572.38</v>
      </c>
      <c r="M2277" s="21">
        <v>834.85</v>
      </c>
      <c r="N2277" s="21">
        <v>18.760000000000002</v>
      </c>
      <c r="O2277" s="21">
        <f t="shared" si="548"/>
        <v>9.3800000000000008</v>
      </c>
      <c r="P2277" s="21">
        <f t="shared" si="549"/>
        <v>28.14</v>
      </c>
      <c r="Q2277" s="21">
        <f t="shared" si="550"/>
        <v>825.47</v>
      </c>
      <c r="S2277" s="21">
        <f t="shared" si="554"/>
        <v>853.61</v>
      </c>
      <c r="T2277" s="19">
        <v>45</v>
      </c>
      <c r="U2277" s="19">
        <f t="shared" si="551"/>
        <v>-5</v>
      </c>
      <c r="V2277" s="22">
        <f t="shared" si="552"/>
        <v>-60</v>
      </c>
      <c r="W2277" s="5">
        <f t="shared" si="553"/>
        <v>304</v>
      </c>
      <c r="X2277" s="21">
        <f t="shared" si="556"/>
        <v>2.8079276315789472</v>
      </c>
      <c r="Y2277" s="21">
        <f t="shared" si="557"/>
        <v>33.695131578947368</v>
      </c>
      <c r="Z2277" s="21">
        <f t="shared" si="558"/>
        <v>819.91486842105269</v>
      </c>
      <c r="AA2277" s="21">
        <f t="shared" si="559"/>
        <v>-5.5551315789473392</v>
      </c>
      <c r="AC2277" s="5">
        <v>33.695131578947368</v>
      </c>
      <c r="AD2277" s="5">
        <v>0</v>
      </c>
      <c r="AE2277" s="5">
        <f t="shared" si="555"/>
        <v>33.695131578947368</v>
      </c>
    </row>
    <row r="2278" spans="1:31" ht="12.75" customHeight="1" x14ac:dyDescent="0.35">
      <c r="A2278" s="17" t="s">
        <v>4780</v>
      </c>
      <c r="B2278" s="17" t="s">
        <v>4781</v>
      </c>
      <c r="C2278" s="17" t="s">
        <v>4782</v>
      </c>
      <c r="D2278" s="18">
        <v>37377</v>
      </c>
      <c r="E2278" s="17" t="s">
        <v>118</v>
      </c>
      <c r="F2278" s="19">
        <v>50</v>
      </c>
      <c r="G2278" s="17">
        <v>29</v>
      </c>
      <c r="H2278" s="17">
        <v>8</v>
      </c>
      <c r="I2278" s="20">
        <f t="shared" si="547"/>
        <v>356</v>
      </c>
      <c r="J2278" s="21">
        <v>198.84</v>
      </c>
      <c r="K2278" s="18">
        <v>44804</v>
      </c>
      <c r="L2278" s="21">
        <v>80.92</v>
      </c>
      <c r="M2278" s="21">
        <v>117.92</v>
      </c>
      <c r="N2278" s="21">
        <v>2.65</v>
      </c>
      <c r="O2278" s="21">
        <f t="shared" si="548"/>
        <v>1.325</v>
      </c>
      <c r="P2278" s="21">
        <f t="shared" si="549"/>
        <v>3.9749999999999996</v>
      </c>
      <c r="Q2278" s="21">
        <f t="shared" si="550"/>
        <v>116.595</v>
      </c>
      <c r="S2278" s="21">
        <f t="shared" si="554"/>
        <v>120.57000000000001</v>
      </c>
      <c r="T2278" s="19">
        <v>45</v>
      </c>
      <c r="U2278" s="19">
        <f t="shared" si="551"/>
        <v>-5</v>
      </c>
      <c r="V2278" s="22">
        <f t="shared" si="552"/>
        <v>-60</v>
      </c>
      <c r="W2278" s="5">
        <f t="shared" si="553"/>
        <v>304</v>
      </c>
      <c r="X2278" s="21">
        <f t="shared" si="556"/>
        <v>0.39661184210526318</v>
      </c>
      <c r="Y2278" s="21">
        <f t="shared" si="557"/>
        <v>4.7593421052631584</v>
      </c>
      <c r="Z2278" s="21">
        <f t="shared" si="558"/>
        <v>115.81065789473685</v>
      </c>
      <c r="AA2278" s="21">
        <f t="shared" si="559"/>
        <v>-0.78434210526314985</v>
      </c>
      <c r="AC2278" s="5">
        <v>4.7593421052631584</v>
      </c>
      <c r="AD2278" s="5">
        <v>0</v>
      </c>
      <c r="AE2278" s="5">
        <f t="shared" si="555"/>
        <v>4.7593421052631584</v>
      </c>
    </row>
    <row r="2279" spans="1:31" ht="12.75" customHeight="1" x14ac:dyDescent="0.35">
      <c r="A2279" s="17" t="s">
        <v>4783</v>
      </c>
      <c r="B2279" s="17" t="s">
        <v>4784</v>
      </c>
      <c r="C2279" s="17" t="s">
        <v>2564</v>
      </c>
      <c r="D2279" s="18">
        <v>37408</v>
      </c>
      <c r="E2279" s="17" t="s">
        <v>118</v>
      </c>
      <c r="F2279" s="19">
        <v>50</v>
      </c>
      <c r="G2279" s="17">
        <v>29</v>
      </c>
      <c r="H2279" s="17">
        <v>9</v>
      </c>
      <c r="I2279" s="20">
        <f t="shared" si="547"/>
        <v>357</v>
      </c>
      <c r="J2279" s="21">
        <v>801.64</v>
      </c>
      <c r="K2279" s="18">
        <v>44804</v>
      </c>
      <c r="L2279" s="21">
        <v>324.61</v>
      </c>
      <c r="M2279" s="21">
        <v>477.03</v>
      </c>
      <c r="N2279" s="21">
        <v>10.68</v>
      </c>
      <c r="O2279" s="21">
        <f t="shared" si="548"/>
        <v>5.34</v>
      </c>
      <c r="P2279" s="21">
        <f t="shared" si="549"/>
        <v>16.02</v>
      </c>
      <c r="Q2279" s="21">
        <f t="shared" si="550"/>
        <v>471.69</v>
      </c>
      <c r="S2279" s="21">
        <f t="shared" si="554"/>
        <v>487.71</v>
      </c>
      <c r="T2279" s="19">
        <v>45</v>
      </c>
      <c r="U2279" s="19">
        <f t="shared" si="551"/>
        <v>-5</v>
      </c>
      <c r="V2279" s="22">
        <f t="shared" si="552"/>
        <v>-60</v>
      </c>
      <c r="W2279" s="5">
        <f t="shared" si="553"/>
        <v>305</v>
      </c>
      <c r="X2279" s="21">
        <f t="shared" si="556"/>
        <v>1.5990491803278688</v>
      </c>
      <c r="Y2279" s="21">
        <f t="shared" si="557"/>
        <v>19.188590163934425</v>
      </c>
      <c r="Z2279" s="21">
        <f t="shared" si="558"/>
        <v>468.52140983606557</v>
      </c>
      <c r="AA2279" s="21">
        <f t="shared" si="559"/>
        <v>-3.1685901639344252</v>
      </c>
      <c r="AC2279" s="5">
        <v>19.188590163934425</v>
      </c>
      <c r="AD2279" s="5">
        <v>0</v>
      </c>
      <c r="AE2279" s="5">
        <f t="shared" si="555"/>
        <v>19.188590163934425</v>
      </c>
    </row>
    <row r="2280" spans="1:31" ht="12.75" customHeight="1" x14ac:dyDescent="0.35">
      <c r="A2280" s="17" t="s">
        <v>4785</v>
      </c>
      <c r="B2280" s="17" t="s">
        <v>4786</v>
      </c>
      <c r="C2280" s="17" t="s">
        <v>4748</v>
      </c>
      <c r="D2280" s="18">
        <v>37408</v>
      </c>
      <c r="E2280" s="17" t="s">
        <v>118</v>
      </c>
      <c r="F2280" s="19">
        <v>50</v>
      </c>
      <c r="G2280" s="17">
        <v>29</v>
      </c>
      <c r="H2280" s="17">
        <v>9</v>
      </c>
      <c r="I2280" s="20">
        <f t="shared" si="547"/>
        <v>357</v>
      </c>
      <c r="J2280" s="21">
        <v>142.55000000000001</v>
      </c>
      <c r="K2280" s="18">
        <v>44804</v>
      </c>
      <c r="L2280" s="21">
        <v>57.72</v>
      </c>
      <c r="M2280" s="21">
        <v>84.83</v>
      </c>
      <c r="N2280" s="21">
        <v>1.9</v>
      </c>
      <c r="O2280" s="21">
        <f t="shared" si="548"/>
        <v>0.95</v>
      </c>
      <c r="P2280" s="21">
        <f t="shared" si="549"/>
        <v>2.8499999999999996</v>
      </c>
      <c r="Q2280" s="21">
        <f t="shared" si="550"/>
        <v>83.88</v>
      </c>
      <c r="S2280" s="21">
        <f t="shared" si="554"/>
        <v>86.73</v>
      </c>
      <c r="T2280" s="19">
        <v>45</v>
      </c>
      <c r="U2280" s="19">
        <f t="shared" si="551"/>
        <v>-5</v>
      </c>
      <c r="V2280" s="22">
        <f t="shared" si="552"/>
        <v>-60</v>
      </c>
      <c r="W2280" s="5">
        <f t="shared" si="553"/>
        <v>305</v>
      </c>
      <c r="X2280" s="21">
        <f t="shared" si="556"/>
        <v>0.28436065573770491</v>
      </c>
      <c r="Y2280" s="21">
        <f t="shared" si="557"/>
        <v>3.4123278688524588</v>
      </c>
      <c r="Z2280" s="21">
        <f t="shared" si="558"/>
        <v>83.317672131147546</v>
      </c>
      <c r="AA2280" s="21">
        <f t="shared" si="559"/>
        <v>-0.56232786885244934</v>
      </c>
      <c r="AC2280" s="5">
        <v>3.4123278688524588</v>
      </c>
      <c r="AD2280" s="5">
        <v>0</v>
      </c>
      <c r="AE2280" s="5">
        <f t="shared" si="555"/>
        <v>3.4123278688524588</v>
      </c>
    </row>
    <row r="2281" spans="1:31" ht="12.75" customHeight="1" x14ac:dyDescent="0.35">
      <c r="A2281" s="17" t="s">
        <v>4787</v>
      </c>
      <c r="B2281" s="17" t="s">
        <v>4788</v>
      </c>
      <c r="C2281" s="17" t="s">
        <v>2564</v>
      </c>
      <c r="D2281" s="18">
        <v>37438</v>
      </c>
      <c r="E2281" s="17" t="s">
        <v>118</v>
      </c>
      <c r="F2281" s="19">
        <v>50</v>
      </c>
      <c r="G2281" s="17">
        <v>29</v>
      </c>
      <c r="H2281" s="17">
        <v>10</v>
      </c>
      <c r="I2281" s="20">
        <f t="shared" si="547"/>
        <v>358</v>
      </c>
      <c r="J2281" s="21">
        <v>173.86</v>
      </c>
      <c r="K2281" s="18">
        <v>44804</v>
      </c>
      <c r="L2281" s="21">
        <v>70.180000000000007</v>
      </c>
      <c r="M2281" s="21">
        <v>103.68</v>
      </c>
      <c r="N2281" s="21">
        <v>2.3199999999999998</v>
      </c>
      <c r="O2281" s="21">
        <f t="shared" si="548"/>
        <v>1.1599999999999999</v>
      </c>
      <c r="P2281" s="21">
        <f t="shared" si="549"/>
        <v>3.4799999999999995</v>
      </c>
      <c r="Q2281" s="21">
        <f t="shared" si="550"/>
        <v>102.52000000000001</v>
      </c>
      <c r="S2281" s="21">
        <f t="shared" si="554"/>
        <v>106</v>
      </c>
      <c r="T2281" s="19">
        <v>45</v>
      </c>
      <c r="U2281" s="19">
        <f t="shared" si="551"/>
        <v>-5</v>
      </c>
      <c r="V2281" s="22">
        <f t="shared" si="552"/>
        <v>-60</v>
      </c>
      <c r="W2281" s="5">
        <f t="shared" si="553"/>
        <v>306</v>
      </c>
      <c r="X2281" s="21">
        <f t="shared" si="556"/>
        <v>0.34640522875816993</v>
      </c>
      <c r="Y2281" s="21">
        <f t="shared" si="557"/>
        <v>4.1568627450980387</v>
      </c>
      <c r="Z2281" s="21">
        <f t="shared" si="558"/>
        <v>101.84313725490196</v>
      </c>
      <c r="AA2281" s="21">
        <f t="shared" si="559"/>
        <v>-0.67686274509804889</v>
      </c>
      <c r="AC2281" s="5">
        <v>4.1568627450980387</v>
      </c>
      <c r="AD2281" s="5">
        <v>0</v>
      </c>
      <c r="AE2281" s="5">
        <f t="shared" si="555"/>
        <v>4.1568627450980387</v>
      </c>
    </row>
    <row r="2282" spans="1:31" ht="12.75" customHeight="1" x14ac:dyDescent="0.35">
      <c r="A2282" s="17" t="s">
        <v>4789</v>
      </c>
      <c r="B2282" s="17" t="s">
        <v>4790</v>
      </c>
      <c r="C2282" s="17" t="s">
        <v>2564</v>
      </c>
      <c r="D2282" s="18">
        <v>37469</v>
      </c>
      <c r="E2282" s="17" t="s">
        <v>118</v>
      </c>
      <c r="F2282" s="19">
        <v>50</v>
      </c>
      <c r="G2282" s="17">
        <v>29</v>
      </c>
      <c r="H2282" s="17">
        <v>11</v>
      </c>
      <c r="I2282" s="20">
        <f t="shared" si="547"/>
        <v>359</v>
      </c>
      <c r="J2282" s="21">
        <v>1179.24</v>
      </c>
      <c r="K2282" s="18">
        <v>44804</v>
      </c>
      <c r="L2282" s="21">
        <v>473.77</v>
      </c>
      <c r="M2282" s="21">
        <v>705.47</v>
      </c>
      <c r="N2282" s="21">
        <v>15.72</v>
      </c>
      <c r="O2282" s="21">
        <f t="shared" si="548"/>
        <v>7.86</v>
      </c>
      <c r="P2282" s="21">
        <f t="shared" si="549"/>
        <v>23.580000000000002</v>
      </c>
      <c r="Q2282" s="21">
        <f t="shared" si="550"/>
        <v>697.61</v>
      </c>
      <c r="S2282" s="21">
        <f t="shared" si="554"/>
        <v>721.19</v>
      </c>
      <c r="T2282" s="19">
        <v>45</v>
      </c>
      <c r="U2282" s="19">
        <f t="shared" si="551"/>
        <v>-5</v>
      </c>
      <c r="V2282" s="22">
        <f t="shared" si="552"/>
        <v>-60</v>
      </c>
      <c r="W2282" s="5">
        <f t="shared" si="553"/>
        <v>307</v>
      </c>
      <c r="X2282" s="21">
        <f t="shared" si="556"/>
        <v>2.3491530944625407</v>
      </c>
      <c r="Y2282" s="21">
        <f t="shared" si="557"/>
        <v>28.18983713355049</v>
      </c>
      <c r="Z2282" s="21">
        <f t="shared" si="558"/>
        <v>693.00016286644961</v>
      </c>
      <c r="AA2282" s="21">
        <f t="shared" si="559"/>
        <v>-4.6098371335503998</v>
      </c>
      <c r="AC2282" s="5">
        <v>28.18983713355049</v>
      </c>
      <c r="AD2282" s="5">
        <v>0</v>
      </c>
      <c r="AE2282" s="5">
        <f t="shared" si="555"/>
        <v>28.18983713355049</v>
      </c>
    </row>
    <row r="2283" spans="1:31" ht="12.75" customHeight="1" x14ac:dyDescent="0.35">
      <c r="A2283" s="17" t="s">
        <v>4791</v>
      </c>
      <c r="B2283" s="17" t="s">
        <v>4792</v>
      </c>
      <c r="C2283" s="17" t="s">
        <v>4779</v>
      </c>
      <c r="D2283" s="18">
        <v>37500</v>
      </c>
      <c r="E2283" s="17" t="s">
        <v>118</v>
      </c>
      <c r="F2283" s="19">
        <v>50</v>
      </c>
      <c r="G2283" s="17">
        <v>30</v>
      </c>
      <c r="H2283" s="17">
        <v>0</v>
      </c>
      <c r="I2283" s="20">
        <f t="shared" si="547"/>
        <v>360</v>
      </c>
      <c r="J2283" s="21">
        <v>328.97</v>
      </c>
      <c r="K2283" s="18">
        <v>44804</v>
      </c>
      <c r="L2283" s="21">
        <v>131.6</v>
      </c>
      <c r="M2283" s="21">
        <v>197.37</v>
      </c>
      <c r="N2283" s="21">
        <v>4.38</v>
      </c>
      <c r="O2283" s="21">
        <f t="shared" si="548"/>
        <v>2.19</v>
      </c>
      <c r="P2283" s="21">
        <f t="shared" si="549"/>
        <v>6.57</v>
      </c>
      <c r="Q2283" s="21">
        <f t="shared" si="550"/>
        <v>195.18</v>
      </c>
      <c r="S2283" s="21">
        <f t="shared" si="554"/>
        <v>201.75</v>
      </c>
      <c r="T2283" s="19">
        <v>45</v>
      </c>
      <c r="U2283" s="19">
        <f t="shared" si="551"/>
        <v>-5</v>
      </c>
      <c r="V2283" s="22">
        <f t="shared" si="552"/>
        <v>-60</v>
      </c>
      <c r="W2283" s="5">
        <f t="shared" si="553"/>
        <v>308</v>
      </c>
      <c r="X2283" s="21">
        <f t="shared" si="556"/>
        <v>0.65503246753246758</v>
      </c>
      <c r="Y2283" s="21">
        <f t="shared" si="557"/>
        <v>7.8603896103896105</v>
      </c>
      <c r="Z2283" s="21">
        <f t="shared" si="558"/>
        <v>193.8896103896104</v>
      </c>
      <c r="AA2283" s="21">
        <f t="shared" si="559"/>
        <v>-1.2903896103896102</v>
      </c>
      <c r="AC2283" s="5">
        <v>7.8603896103896105</v>
      </c>
      <c r="AD2283" s="5">
        <v>0</v>
      </c>
      <c r="AE2283" s="5">
        <f t="shared" si="555"/>
        <v>7.8603896103896105</v>
      </c>
    </row>
    <row r="2284" spans="1:31" ht="12.75" customHeight="1" x14ac:dyDescent="0.35">
      <c r="A2284" s="17" t="s">
        <v>4793</v>
      </c>
      <c r="B2284" s="17" t="s">
        <v>4794</v>
      </c>
      <c r="C2284" s="17" t="s">
        <v>4795</v>
      </c>
      <c r="D2284" s="18">
        <v>37500</v>
      </c>
      <c r="E2284" s="17" t="s">
        <v>118</v>
      </c>
      <c r="F2284" s="19">
        <v>50</v>
      </c>
      <c r="G2284" s="17">
        <v>30</v>
      </c>
      <c r="H2284" s="17">
        <v>0</v>
      </c>
      <c r="I2284" s="20">
        <f t="shared" si="547"/>
        <v>360</v>
      </c>
      <c r="J2284" s="21">
        <v>1123.33</v>
      </c>
      <c r="K2284" s="18">
        <v>44804</v>
      </c>
      <c r="L2284" s="21">
        <v>449.4</v>
      </c>
      <c r="M2284" s="21">
        <v>673.93</v>
      </c>
      <c r="N2284" s="21">
        <v>14.98</v>
      </c>
      <c r="O2284" s="21">
        <f t="shared" si="548"/>
        <v>7.49</v>
      </c>
      <c r="P2284" s="21">
        <f t="shared" si="549"/>
        <v>22.47</v>
      </c>
      <c r="Q2284" s="21">
        <f t="shared" si="550"/>
        <v>666.43999999999994</v>
      </c>
      <c r="S2284" s="21">
        <f t="shared" si="554"/>
        <v>688.91</v>
      </c>
      <c r="T2284" s="19">
        <v>45</v>
      </c>
      <c r="U2284" s="19">
        <f t="shared" si="551"/>
        <v>-5</v>
      </c>
      <c r="V2284" s="22">
        <f t="shared" si="552"/>
        <v>-60</v>
      </c>
      <c r="W2284" s="5">
        <f t="shared" si="553"/>
        <v>308</v>
      </c>
      <c r="X2284" s="21">
        <f t="shared" si="556"/>
        <v>2.2367207792207791</v>
      </c>
      <c r="Y2284" s="21">
        <f t="shared" si="557"/>
        <v>26.84064935064935</v>
      </c>
      <c r="Z2284" s="21">
        <f t="shared" si="558"/>
        <v>662.06935064935067</v>
      </c>
      <c r="AA2284" s="21">
        <f t="shared" si="559"/>
        <v>-4.3706493506492734</v>
      </c>
      <c r="AC2284" s="5">
        <v>26.84064935064935</v>
      </c>
      <c r="AD2284" s="5">
        <v>0</v>
      </c>
      <c r="AE2284" s="5">
        <f t="shared" si="555"/>
        <v>26.84064935064935</v>
      </c>
    </row>
    <row r="2285" spans="1:31" ht="12.75" customHeight="1" x14ac:dyDescent="0.35">
      <c r="A2285" s="17" t="s">
        <v>4796</v>
      </c>
      <c r="B2285" s="17" t="s">
        <v>4797</v>
      </c>
      <c r="C2285" s="17" t="s">
        <v>2564</v>
      </c>
      <c r="D2285" s="18">
        <v>37530</v>
      </c>
      <c r="E2285" s="17" t="s">
        <v>118</v>
      </c>
      <c r="F2285" s="19">
        <v>50</v>
      </c>
      <c r="G2285" s="17">
        <v>30</v>
      </c>
      <c r="H2285" s="17">
        <v>1</v>
      </c>
      <c r="I2285" s="20">
        <f t="shared" si="547"/>
        <v>361</v>
      </c>
      <c r="J2285" s="21">
        <v>776.5</v>
      </c>
      <c r="K2285" s="18">
        <v>44804</v>
      </c>
      <c r="L2285" s="21">
        <v>309.3</v>
      </c>
      <c r="M2285" s="21">
        <v>467.2</v>
      </c>
      <c r="N2285" s="21">
        <v>10.35</v>
      </c>
      <c r="O2285" s="21">
        <f t="shared" si="548"/>
        <v>5.1749999999999998</v>
      </c>
      <c r="P2285" s="21">
        <f t="shared" si="549"/>
        <v>15.524999999999999</v>
      </c>
      <c r="Q2285" s="21">
        <f t="shared" si="550"/>
        <v>462.02499999999998</v>
      </c>
      <c r="S2285" s="21">
        <f t="shared" si="554"/>
        <v>477.55</v>
      </c>
      <c r="T2285" s="19">
        <v>45</v>
      </c>
      <c r="U2285" s="19">
        <f t="shared" si="551"/>
        <v>-5</v>
      </c>
      <c r="V2285" s="22">
        <f t="shared" si="552"/>
        <v>-60</v>
      </c>
      <c r="W2285" s="5">
        <f t="shared" si="553"/>
        <v>309</v>
      </c>
      <c r="X2285" s="21">
        <f t="shared" si="556"/>
        <v>1.5454692556634304</v>
      </c>
      <c r="Y2285" s="21">
        <f t="shared" si="557"/>
        <v>18.545631067961164</v>
      </c>
      <c r="Z2285" s="21">
        <f t="shared" si="558"/>
        <v>459.00436893203886</v>
      </c>
      <c r="AA2285" s="21">
        <f t="shared" si="559"/>
        <v>-3.0206310679611192</v>
      </c>
      <c r="AC2285" s="5">
        <v>18.545631067961164</v>
      </c>
      <c r="AD2285" s="5">
        <v>0</v>
      </c>
      <c r="AE2285" s="5">
        <f t="shared" si="555"/>
        <v>18.545631067961164</v>
      </c>
    </row>
    <row r="2286" spans="1:31" ht="12.75" customHeight="1" x14ac:dyDescent="0.35">
      <c r="A2286" s="17" t="s">
        <v>4798</v>
      </c>
      <c r="B2286" s="17" t="s">
        <v>4799</v>
      </c>
      <c r="C2286" s="17" t="s">
        <v>2564</v>
      </c>
      <c r="D2286" s="18">
        <v>37561</v>
      </c>
      <c r="E2286" s="17" t="s">
        <v>118</v>
      </c>
      <c r="F2286" s="19">
        <v>50</v>
      </c>
      <c r="G2286" s="17">
        <v>30</v>
      </c>
      <c r="H2286" s="17">
        <v>2</v>
      </c>
      <c r="I2286" s="20">
        <f t="shared" si="547"/>
        <v>362</v>
      </c>
      <c r="J2286" s="21">
        <v>743.41</v>
      </c>
      <c r="K2286" s="18">
        <v>44804</v>
      </c>
      <c r="L2286" s="21">
        <v>294.93</v>
      </c>
      <c r="M2286" s="21">
        <v>448.48</v>
      </c>
      <c r="N2286" s="21">
        <v>9.91</v>
      </c>
      <c r="O2286" s="21">
        <f t="shared" si="548"/>
        <v>4.9550000000000001</v>
      </c>
      <c r="P2286" s="21">
        <f t="shared" si="549"/>
        <v>14.865</v>
      </c>
      <c r="Q2286" s="21">
        <f t="shared" si="550"/>
        <v>443.52500000000003</v>
      </c>
      <c r="S2286" s="21">
        <f t="shared" si="554"/>
        <v>458.39000000000004</v>
      </c>
      <c r="T2286" s="19">
        <v>45</v>
      </c>
      <c r="U2286" s="19">
        <f t="shared" si="551"/>
        <v>-5</v>
      </c>
      <c r="V2286" s="22">
        <f t="shared" si="552"/>
        <v>-60</v>
      </c>
      <c r="W2286" s="5">
        <f t="shared" si="553"/>
        <v>310</v>
      </c>
      <c r="X2286" s="21">
        <f t="shared" si="556"/>
        <v>1.4786774193548389</v>
      </c>
      <c r="Y2286" s="21">
        <f t="shared" si="557"/>
        <v>17.744129032258066</v>
      </c>
      <c r="Z2286" s="21">
        <f t="shared" si="558"/>
        <v>440.64587096774198</v>
      </c>
      <c r="AA2286" s="21">
        <f t="shared" si="559"/>
        <v>-2.8791290322580494</v>
      </c>
      <c r="AC2286" s="5">
        <v>17.744129032258066</v>
      </c>
      <c r="AD2286" s="5">
        <v>0</v>
      </c>
      <c r="AE2286" s="5">
        <f t="shared" si="555"/>
        <v>17.744129032258066</v>
      </c>
    </row>
    <row r="2287" spans="1:31" ht="12.75" customHeight="1" x14ac:dyDescent="0.35">
      <c r="A2287" s="17" t="s">
        <v>4800</v>
      </c>
      <c r="B2287" s="17" t="s">
        <v>4801</v>
      </c>
      <c r="C2287" s="17" t="s">
        <v>2564</v>
      </c>
      <c r="D2287" s="18">
        <v>37591</v>
      </c>
      <c r="E2287" s="17" t="s">
        <v>118</v>
      </c>
      <c r="F2287" s="19">
        <v>50</v>
      </c>
      <c r="G2287" s="17">
        <v>30</v>
      </c>
      <c r="H2287" s="17">
        <v>3</v>
      </c>
      <c r="I2287" s="20">
        <f t="shared" si="547"/>
        <v>363</v>
      </c>
      <c r="J2287" s="21">
        <v>676.25</v>
      </c>
      <c r="K2287" s="18">
        <v>44804</v>
      </c>
      <c r="L2287" s="21">
        <v>267.23</v>
      </c>
      <c r="M2287" s="21">
        <v>409.02</v>
      </c>
      <c r="N2287" s="21">
        <v>9.02</v>
      </c>
      <c r="O2287" s="21">
        <f t="shared" si="548"/>
        <v>4.51</v>
      </c>
      <c r="P2287" s="21">
        <f t="shared" si="549"/>
        <v>13.53</v>
      </c>
      <c r="Q2287" s="21">
        <f t="shared" si="550"/>
        <v>404.51</v>
      </c>
      <c r="S2287" s="21">
        <f t="shared" si="554"/>
        <v>418.03999999999996</v>
      </c>
      <c r="T2287" s="19">
        <v>45</v>
      </c>
      <c r="U2287" s="19">
        <f t="shared" si="551"/>
        <v>-5</v>
      </c>
      <c r="V2287" s="22">
        <f t="shared" si="552"/>
        <v>-60</v>
      </c>
      <c r="W2287" s="5">
        <f t="shared" si="553"/>
        <v>311</v>
      </c>
      <c r="X2287" s="21">
        <f t="shared" si="556"/>
        <v>1.3441800643086816</v>
      </c>
      <c r="Y2287" s="21">
        <f t="shared" si="557"/>
        <v>16.13016077170418</v>
      </c>
      <c r="Z2287" s="21">
        <f t="shared" si="558"/>
        <v>401.90983922829577</v>
      </c>
      <c r="AA2287" s="21">
        <f t="shared" si="559"/>
        <v>-2.6001607717042248</v>
      </c>
      <c r="AC2287" s="5">
        <v>16.13016077170418</v>
      </c>
      <c r="AD2287" s="5">
        <v>0</v>
      </c>
      <c r="AE2287" s="5">
        <f t="shared" si="555"/>
        <v>16.13016077170418</v>
      </c>
    </row>
    <row r="2288" spans="1:31" ht="12.75" customHeight="1" x14ac:dyDescent="0.35">
      <c r="A2288" s="17" t="s">
        <v>4802</v>
      </c>
      <c r="B2288" s="17" t="s">
        <v>4803</v>
      </c>
      <c r="C2288" s="17" t="s">
        <v>2564</v>
      </c>
      <c r="D2288" s="18">
        <v>37622</v>
      </c>
      <c r="E2288" s="17" t="s">
        <v>118</v>
      </c>
      <c r="F2288" s="19">
        <v>50</v>
      </c>
      <c r="G2288" s="17">
        <v>30</v>
      </c>
      <c r="H2288" s="17">
        <v>4</v>
      </c>
      <c r="I2288" s="20">
        <f t="shared" si="547"/>
        <v>364</v>
      </c>
      <c r="J2288" s="21">
        <v>291.48</v>
      </c>
      <c r="K2288" s="18">
        <v>44804</v>
      </c>
      <c r="L2288" s="21">
        <v>114.66</v>
      </c>
      <c r="M2288" s="21">
        <v>176.82</v>
      </c>
      <c r="N2288" s="21">
        <v>3.88</v>
      </c>
      <c r="O2288" s="21">
        <f t="shared" si="548"/>
        <v>1.94</v>
      </c>
      <c r="P2288" s="21">
        <f t="shared" si="549"/>
        <v>5.82</v>
      </c>
      <c r="Q2288" s="21">
        <f t="shared" si="550"/>
        <v>174.88</v>
      </c>
      <c r="S2288" s="21">
        <f t="shared" si="554"/>
        <v>180.7</v>
      </c>
      <c r="T2288" s="19">
        <v>45</v>
      </c>
      <c r="U2288" s="19">
        <f t="shared" si="551"/>
        <v>-5</v>
      </c>
      <c r="V2288" s="22">
        <f t="shared" si="552"/>
        <v>-60</v>
      </c>
      <c r="W2288" s="5">
        <f t="shared" si="553"/>
        <v>312</v>
      </c>
      <c r="X2288" s="21">
        <f t="shared" si="556"/>
        <v>0.57916666666666661</v>
      </c>
      <c r="Y2288" s="21">
        <f t="shared" si="557"/>
        <v>6.9499999999999993</v>
      </c>
      <c r="Z2288" s="21">
        <f t="shared" si="558"/>
        <v>173.75</v>
      </c>
      <c r="AA2288" s="21">
        <f t="shared" si="559"/>
        <v>-1.1299999999999955</v>
      </c>
      <c r="AC2288" s="5">
        <v>6.9499999999999993</v>
      </c>
      <c r="AD2288" s="5">
        <v>0</v>
      </c>
      <c r="AE2288" s="5">
        <f t="shared" si="555"/>
        <v>6.9499999999999993</v>
      </c>
    </row>
    <row r="2289" spans="1:31" ht="12.75" customHeight="1" x14ac:dyDescent="0.35">
      <c r="A2289" s="17" t="s">
        <v>4804</v>
      </c>
      <c r="B2289" s="17" t="s">
        <v>4805</v>
      </c>
      <c r="C2289" s="17" t="s">
        <v>2569</v>
      </c>
      <c r="D2289" s="18">
        <v>37408</v>
      </c>
      <c r="E2289" s="17" t="s">
        <v>118</v>
      </c>
      <c r="F2289" s="19">
        <v>50</v>
      </c>
      <c r="G2289" s="17">
        <v>29</v>
      </c>
      <c r="H2289" s="17">
        <v>9</v>
      </c>
      <c r="I2289" s="20">
        <f t="shared" si="547"/>
        <v>357</v>
      </c>
      <c r="J2289" s="21">
        <v>611.66</v>
      </c>
      <c r="K2289" s="18">
        <v>44804</v>
      </c>
      <c r="L2289" s="21">
        <v>247.67</v>
      </c>
      <c r="M2289" s="21">
        <v>363.99</v>
      </c>
      <c r="N2289" s="21">
        <v>8.15</v>
      </c>
      <c r="O2289" s="21">
        <f t="shared" si="548"/>
        <v>4.0750000000000002</v>
      </c>
      <c r="P2289" s="21">
        <f t="shared" si="549"/>
        <v>12.225000000000001</v>
      </c>
      <c r="Q2289" s="21">
        <f t="shared" si="550"/>
        <v>359.91500000000002</v>
      </c>
      <c r="S2289" s="21">
        <f t="shared" si="554"/>
        <v>372.14</v>
      </c>
      <c r="T2289" s="19">
        <v>45</v>
      </c>
      <c r="U2289" s="19">
        <f t="shared" si="551"/>
        <v>-5</v>
      </c>
      <c r="V2289" s="22">
        <f t="shared" si="552"/>
        <v>-60</v>
      </c>
      <c r="W2289" s="5">
        <f t="shared" si="553"/>
        <v>305</v>
      </c>
      <c r="X2289" s="21">
        <f t="shared" si="556"/>
        <v>1.2201311475409835</v>
      </c>
      <c r="Y2289" s="21">
        <f t="shared" si="557"/>
        <v>14.641573770491803</v>
      </c>
      <c r="Z2289" s="21">
        <f t="shared" si="558"/>
        <v>357.4984262295082</v>
      </c>
      <c r="AA2289" s="21">
        <f t="shared" si="559"/>
        <v>-2.4165737704918229</v>
      </c>
      <c r="AC2289" s="5">
        <v>14.641573770491803</v>
      </c>
      <c r="AD2289" s="5">
        <v>0</v>
      </c>
      <c r="AE2289" s="5">
        <f t="shared" si="555"/>
        <v>14.641573770491803</v>
      </c>
    </row>
    <row r="2290" spans="1:31" ht="12.75" customHeight="1" x14ac:dyDescent="0.35">
      <c r="A2290" s="17" t="s">
        <v>4806</v>
      </c>
      <c r="B2290" s="17" t="s">
        <v>4807</v>
      </c>
      <c r="C2290" s="17" t="s">
        <v>2569</v>
      </c>
      <c r="D2290" s="18">
        <v>37408</v>
      </c>
      <c r="E2290" s="17" t="s">
        <v>118</v>
      </c>
      <c r="F2290" s="19">
        <v>50</v>
      </c>
      <c r="G2290" s="17">
        <v>29</v>
      </c>
      <c r="H2290" s="17">
        <v>9</v>
      </c>
      <c r="I2290" s="20">
        <f t="shared" si="547"/>
        <v>357</v>
      </c>
      <c r="J2290" s="21">
        <v>611.66</v>
      </c>
      <c r="K2290" s="18">
        <v>44804</v>
      </c>
      <c r="L2290" s="21">
        <v>247.67</v>
      </c>
      <c r="M2290" s="21">
        <v>363.99</v>
      </c>
      <c r="N2290" s="21">
        <v>8.15</v>
      </c>
      <c r="O2290" s="21">
        <f t="shared" si="548"/>
        <v>4.0750000000000002</v>
      </c>
      <c r="P2290" s="21">
        <f t="shared" si="549"/>
        <v>12.225000000000001</v>
      </c>
      <c r="Q2290" s="21">
        <f t="shared" si="550"/>
        <v>359.91500000000002</v>
      </c>
      <c r="S2290" s="21">
        <f t="shared" si="554"/>
        <v>372.14</v>
      </c>
      <c r="T2290" s="19">
        <v>45</v>
      </c>
      <c r="U2290" s="19">
        <f t="shared" si="551"/>
        <v>-5</v>
      </c>
      <c r="V2290" s="22">
        <f t="shared" si="552"/>
        <v>-60</v>
      </c>
      <c r="W2290" s="5">
        <f t="shared" si="553"/>
        <v>305</v>
      </c>
      <c r="X2290" s="21">
        <f t="shared" si="556"/>
        <v>1.2201311475409835</v>
      </c>
      <c r="Y2290" s="21">
        <f t="shared" si="557"/>
        <v>14.641573770491803</v>
      </c>
      <c r="Z2290" s="21">
        <f t="shared" si="558"/>
        <v>357.4984262295082</v>
      </c>
      <c r="AA2290" s="21">
        <f t="shared" si="559"/>
        <v>-2.4165737704918229</v>
      </c>
      <c r="AC2290" s="5">
        <v>14.641573770491803</v>
      </c>
      <c r="AD2290" s="5">
        <v>0</v>
      </c>
      <c r="AE2290" s="5">
        <f t="shared" si="555"/>
        <v>14.641573770491803</v>
      </c>
    </row>
    <row r="2291" spans="1:31" ht="12.75" customHeight="1" x14ac:dyDescent="0.35">
      <c r="A2291" s="17" t="s">
        <v>4808</v>
      </c>
      <c r="B2291" s="17" t="s">
        <v>4809</v>
      </c>
      <c r="C2291" s="17" t="s">
        <v>2578</v>
      </c>
      <c r="D2291" s="18">
        <v>37408</v>
      </c>
      <c r="E2291" s="17" t="s">
        <v>118</v>
      </c>
      <c r="F2291" s="19">
        <v>50</v>
      </c>
      <c r="G2291" s="17">
        <v>29</v>
      </c>
      <c r="H2291" s="17">
        <v>9</v>
      </c>
      <c r="I2291" s="20">
        <f t="shared" si="547"/>
        <v>357</v>
      </c>
      <c r="J2291" s="21">
        <v>554.54</v>
      </c>
      <c r="K2291" s="18">
        <v>44804</v>
      </c>
      <c r="L2291" s="21">
        <v>224.57</v>
      </c>
      <c r="M2291" s="21">
        <v>329.97</v>
      </c>
      <c r="N2291" s="21">
        <v>7.39</v>
      </c>
      <c r="O2291" s="21">
        <f t="shared" si="548"/>
        <v>3.6949999999999998</v>
      </c>
      <c r="P2291" s="21">
        <f t="shared" si="549"/>
        <v>11.084999999999999</v>
      </c>
      <c r="Q2291" s="21">
        <f t="shared" si="550"/>
        <v>326.27500000000003</v>
      </c>
      <c r="S2291" s="21">
        <f t="shared" si="554"/>
        <v>337.36</v>
      </c>
      <c r="T2291" s="19">
        <v>45</v>
      </c>
      <c r="U2291" s="19">
        <f t="shared" si="551"/>
        <v>-5</v>
      </c>
      <c r="V2291" s="22">
        <f t="shared" si="552"/>
        <v>-60</v>
      </c>
      <c r="W2291" s="5">
        <f t="shared" si="553"/>
        <v>305</v>
      </c>
      <c r="X2291" s="21">
        <f t="shared" si="556"/>
        <v>1.1060983606557377</v>
      </c>
      <c r="Y2291" s="21">
        <f t="shared" si="557"/>
        <v>13.273180327868854</v>
      </c>
      <c r="Z2291" s="21">
        <f t="shared" si="558"/>
        <v>324.08681967213118</v>
      </c>
      <c r="AA2291" s="21">
        <f t="shared" si="559"/>
        <v>-2.1881803278688494</v>
      </c>
      <c r="AC2291" s="5">
        <v>13.273180327868854</v>
      </c>
      <c r="AD2291" s="5">
        <v>0</v>
      </c>
      <c r="AE2291" s="5">
        <f t="shared" si="555"/>
        <v>13.273180327868854</v>
      </c>
    </row>
    <row r="2292" spans="1:31" ht="12.75" customHeight="1" x14ac:dyDescent="0.35">
      <c r="A2292" s="17" t="s">
        <v>4810</v>
      </c>
      <c r="B2292" s="17" t="s">
        <v>4811</v>
      </c>
      <c r="C2292" s="17" t="s">
        <v>2569</v>
      </c>
      <c r="D2292" s="18">
        <v>37408</v>
      </c>
      <c r="E2292" s="17" t="s">
        <v>118</v>
      </c>
      <c r="F2292" s="19">
        <v>50</v>
      </c>
      <c r="G2292" s="17">
        <v>29</v>
      </c>
      <c r="H2292" s="17">
        <v>9</v>
      </c>
      <c r="I2292" s="20">
        <f t="shared" si="547"/>
        <v>357</v>
      </c>
      <c r="J2292" s="21">
        <v>554.54</v>
      </c>
      <c r="K2292" s="18">
        <v>44804</v>
      </c>
      <c r="L2292" s="21">
        <v>224.57</v>
      </c>
      <c r="M2292" s="21">
        <v>329.97</v>
      </c>
      <c r="N2292" s="21">
        <v>7.39</v>
      </c>
      <c r="O2292" s="21">
        <f t="shared" si="548"/>
        <v>3.6949999999999998</v>
      </c>
      <c r="P2292" s="21">
        <f t="shared" si="549"/>
        <v>11.084999999999999</v>
      </c>
      <c r="Q2292" s="21">
        <f t="shared" si="550"/>
        <v>326.27500000000003</v>
      </c>
      <c r="S2292" s="21">
        <f t="shared" si="554"/>
        <v>337.36</v>
      </c>
      <c r="T2292" s="19">
        <v>45</v>
      </c>
      <c r="U2292" s="19">
        <f t="shared" si="551"/>
        <v>-5</v>
      </c>
      <c r="V2292" s="22">
        <f t="shared" si="552"/>
        <v>-60</v>
      </c>
      <c r="W2292" s="5">
        <f t="shared" si="553"/>
        <v>305</v>
      </c>
      <c r="X2292" s="21">
        <f t="shared" si="556"/>
        <v>1.1060983606557377</v>
      </c>
      <c r="Y2292" s="21">
        <f t="shared" si="557"/>
        <v>13.273180327868854</v>
      </c>
      <c r="Z2292" s="21">
        <f t="shared" si="558"/>
        <v>324.08681967213118</v>
      </c>
      <c r="AA2292" s="21">
        <f t="shared" si="559"/>
        <v>-2.1881803278688494</v>
      </c>
      <c r="AC2292" s="5">
        <v>13.273180327868854</v>
      </c>
      <c r="AD2292" s="5">
        <v>0</v>
      </c>
      <c r="AE2292" s="5">
        <f t="shared" si="555"/>
        <v>13.273180327868854</v>
      </c>
    </row>
    <row r="2293" spans="1:31" ht="12.75" customHeight="1" x14ac:dyDescent="0.35">
      <c r="A2293" s="17" t="s">
        <v>4812</v>
      </c>
      <c r="B2293" s="17" t="s">
        <v>4813</v>
      </c>
      <c r="C2293" s="17" t="s">
        <v>863</v>
      </c>
      <c r="D2293" s="18">
        <v>37438</v>
      </c>
      <c r="E2293" s="17" t="s">
        <v>118</v>
      </c>
      <c r="F2293" s="19">
        <v>50</v>
      </c>
      <c r="G2293" s="17">
        <v>29</v>
      </c>
      <c r="H2293" s="17">
        <v>10</v>
      </c>
      <c r="I2293" s="20">
        <f t="shared" si="547"/>
        <v>358</v>
      </c>
      <c r="J2293" s="21">
        <v>37.630000000000003</v>
      </c>
      <c r="K2293" s="18">
        <v>44804</v>
      </c>
      <c r="L2293" s="21">
        <v>15.13</v>
      </c>
      <c r="M2293" s="21">
        <v>22.5</v>
      </c>
      <c r="N2293" s="21">
        <v>0.5</v>
      </c>
      <c r="O2293" s="21">
        <f t="shared" si="548"/>
        <v>0.25</v>
      </c>
      <c r="P2293" s="21">
        <f t="shared" si="549"/>
        <v>0.75</v>
      </c>
      <c r="Q2293" s="21">
        <f t="shared" si="550"/>
        <v>22.25</v>
      </c>
      <c r="S2293" s="21">
        <f t="shared" si="554"/>
        <v>23</v>
      </c>
      <c r="T2293" s="19">
        <v>45</v>
      </c>
      <c r="U2293" s="19">
        <f t="shared" si="551"/>
        <v>-5</v>
      </c>
      <c r="V2293" s="22">
        <f t="shared" si="552"/>
        <v>-60</v>
      </c>
      <c r="W2293" s="5">
        <f t="shared" si="553"/>
        <v>306</v>
      </c>
      <c r="X2293" s="21">
        <f t="shared" si="556"/>
        <v>7.5163398692810454E-2</v>
      </c>
      <c r="Y2293" s="21">
        <f t="shared" si="557"/>
        <v>0.90196078431372539</v>
      </c>
      <c r="Z2293" s="21">
        <f t="shared" si="558"/>
        <v>22.098039215686274</v>
      </c>
      <c r="AA2293" s="21">
        <f t="shared" si="559"/>
        <v>-0.15196078431372584</v>
      </c>
      <c r="AC2293" s="5">
        <v>0.90196078431372539</v>
      </c>
      <c r="AD2293" s="5">
        <v>0</v>
      </c>
      <c r="AE2293" s="5">
        <f t="shared" si="555"/>
        <v>0.90196078431372539</v>
      </c>
    </row>
    <row r="2294" spans="1:31" ht="12.75" customHeight="1" x14ac:dyDescent="0.35">
      <c r="A2294" s="17" t="s">
        <v>4814</v>
      </c>
      <c r="B2294" s="17" t="s">
        <v>4815</v>
      </c>
      <c r="C2294" s="17" t="s">
        <v>2578</v>
      </c>
      <c r="D2294" s="18">
        <v>37408</v>
      </c>
      <c r="E2294" s="17" t="s">
        <v>118</v>
      </c>
      <c r="F2294" s="19">
        <v>50</v>
      </c>
      <c r="G2294" s="17">
        <v>29</v>
      </c>
      <c r="H2294" s="17">
        <v>9</v>
      </c>
      <c r="I2294" s="20">
        <f t="shared" si="547"/>
        <v>357</v>
      </c>
      <c r="J2294" s="21">
        <v>6898.58</v>
      </c>
      <c r="K2294" s="18">
        <v>44804</v>
      </c>
      <c r="L2294" s="21">
        <v>2793.9</v>
      </c>
      <c r="M2294" s="21">
        <v>4104.68</v>
      </c>
      <c r="N2294" s="21">
        <v>91.98</v>
      </c>
      <c r="O2294" s="21">
        <f t="shared" si="548"/>
        <v>45.99</v>
      </c>
      <c r="P2294" s="21">
        <f t="shared" si="549"/>
        <v>137.97</v>
      </c>
      <c r="Q2294" s="21">
        <f t="shared" si="550"/>
        <v>4058.6900000000005</v>
      </c>
      <c r="S2294" s="21">
        <f t="shared" si="554"/>
        <v>4196.66</v>
      </c>
      <c r="T2294" s="19">
        <v>45</v>
      </c>
      <c r="U2294" s="19">
        <f t="shared" si="551"/>
        <v>-5</v>
      </c>
      <c r="V2294" s="22">
        <f t="shared" si="552"/>
        <v>-60</v>
      </c>
      <c r="W2294" s="5">
        <f t="shared" si="553"/>
        <v>305</v>
      </c>
      <c r="X2294" s="21">
        <f t="shared" si="556"/>
        <v>13.759540983606557</v>
      </c>
      <c r="Y2294" s="21">
        <f t="shared" si="557"/>
        <v>165.1144918032787</v>
      </c>
      <c r="Z2294" s="21">
        <f t="shared" si="558"/>
        <v>4031.5455081967211</v>
      </c>
      <c r="AA2294" s="21">
        <f t="shared" si="559"/>
        <v>-27.144491803279379</v>
      </c>
      <c r="AC2294" s="5">
        <v>165.1144918032787</v>
      </c>
      <c r="AD2294" s="5">
        <v>0</v>
      </c>
      <c r="AE2294" s="5">
        <f t="shared" si="555"/>
        <v>165.1144918032787</v>
      </c>
    </row>
    <row r="2295" spans="1:31" ht="12.75" customHeight="1" x14ac:dyDescent="0.35">
      <c r="A2295" s="17" t="s">
        <v>4816</v>
      </c>
      <c r="B2295" s="17" t="s">
        <v>4817</v>
      </c>
      <c r="C2295" s="17" t="s">
        <v>2578</v>
      </c>
      <c r="D2295" s="18">
        <v>37408</v>
      </c>
      <c r="E2295" s="17" t="s">
        <v>118</v>
      </c>
      <c r="F2295" s="19">
        <v>50</v>
      </c>
      <c r="G2295" s="17">
        <v>29</v>
      </c>
      <c r="H2295" s="17">
        <v>9</v>
      </c>
      <c r="I2295" s="20">
        <f t="shared" si="547"/>
        <v>357</v>
      </c>
      <c r="J2295" s="21">
        <v>6337.15</v>
      </c>
      <c r="K2295" s="18">
        <v>44804</v>
      </c>
      <c r="L2295" s="21">
        <v>2566.48</v>
      </c>
      <c r="M2295" s="21">
        <v>3770.67</v>
      </c>
      <c r="N2295" s="21">
        <v>84.49</v>
      </c>
      <c r="O2295" s="21">
        <f t="shared" si="548"/>
        <v>42.244999999999997</v>
      </c>
      <c r="P2295" s="21">
        <f t="shared" si="549"/>
        <v>126.73499999999999</v>
      </c>
      <c r="Q2295" s="21">
        <f t="shared" si="550"/>
        <v>3728.4250000000002</v>
      </c>
      <c r="S2295" s="21">
        <f t="shared" si="554"/>
        <v>3855.16</v>
      </c>
      <c r="T2295" s="19">
        <v>45</v>
      </c>
      <c r="U2295" s="19">
        <f t="shared" si="551"/>
        <v>-5</v>
      </c>
      <c r="V2295" s="22">
        <f t="shared" si="552"/>
        <v>-60</v>
      </c>
      <c r="W2295" s="5">
        <f t="shared" si="553"/>
        <v>305</v>
      </c>
      <c r="X2295" s="21">
        <f t="shared" si="556"/>
        <v>12.639868852459015</v>
      </c>
      <c r="Y2295" s="21">
        <f t="shared" si="557"/>
        <v>151.67842622950818</v>
      </c>
      <c r="Z2295" s="21">
        <f t="shared" si="558"/>
        <v>3703.4815737704917</v>
      </c>
      <c r="AA2295" s="21">
        <f t="shared" si="559"/>
        <v>-24.943426229508532</v>
      </c>
      <c r="AC2295" s="5">
        <v>151.67842622950818</v>
      </c>
      <c r="AD2295" s="5">
        <v>0</v>
      </c>
      <c r="AE2295" s="5">
        <f t="shared" si="555"/>
        <v>151.67842622950818</v>
      </c>
    </row>
    <row r="2296" spans="1:31" ht="12.75" customHeight="1" x14ac:dyDescent="0.35">
      <c r="A2296" s="17" t="s">
        <v>4818</v>
      </c>
      <c r="B2296" s="17" t="s">
        <v>4819</v>
      </c>
      <c r="C2296" s="17" t="s">
        <v>863</v>
      </c>
      <c r="D2296" s="18">
        <v>37622</v>
      </c>
      <c r="E2296" s="17" t="s">
        <v>118</v>
      </c>
      <c r="F2296" s="19">
        <v>50</v>
      </c>
      <c r="G2296" s="17">
        <v>30</v>
      </c>
      <c r="H2296" s="17">
        <v>4</v>
      </c>
      <c r="I2296" s="20">
        <f t="shared" si="547"/>
        <v>364</v>
      </c>
      <c r="J2296" s="21">
        <v>639.66999999999996</v>
      </c>
      <c r="K2296" s="18">
        <v>44804</v>
      </c>
      <c r="L2296" s="21">
        <v>251.54</v>
      </c>
      <c r="M2296" s="21">
        <v>388.13</v>
      </c>
      <c r="N2296" s="21">
        <v>8.52</v>
      </c>
      <c r="O2296" s="21">
        <f t="shared" si="548"/>
        <v>4.26</v>
      </c>
      <c r="P2296" s="21">
        <f t="shared" si="549"/>
        <v>12.78</v>
      </c>
      <c r="Q2296" s="21">
        <f t="shared" si="550"/>
        <v>383.87</v>
      </c>
      <c r="S2296" s="21">
        <f t="shared" si="554"/>
        <v>396.65</v>
      </c>
      <c r="T2296" s="19">
        <v>45</v>
      </c>
      <c r="U2296" s="19">
        <f t="shared" si="551"/>
        <v>-5</v>
      </c>
      <c r="V2296" s="22">
        <f t="shared" si="552"/>
        <v>-60</v>
      </c>
      <c r="W2296" s="5">
        <f t="shared" si="553"/>
        <v>312</v>
      </c>
      <c r="X2296" s="21">
        <f t="shared" si="556"/>
        <v>1.2713141025641026</v>
      </c>
      <c r="Y2296" s="21">
        <f t="shared" si="557"/>
        <v>15.255769230769232</v>
      </c>
      <c r="Z2296" s="21">
        <f t="shared" si="558"/>
        <v>381.39423076923072</v>
      </c>
      <c r="AA2296" s="21">
        <f t="shared" si="559"/>
        <v>-2.4757692307692878</v>
      </c>
      <c r="AC2296" s="5">
        <v>15.255769230769232</v>
      </c>
      <c r="AD2296" s="5">
        <v>0</v>
      </c>
      <c r="AE2296" s="5">
        <f t="shared" si="555"/>
        <v>15.255769230769232</v>
      </c>
    </row>
    <row r="2297" spans="1:31" ht="12.75" customHeight="1" x14ac:dyDescent="0.35">
      <c r="A2297" s="17" t="s">
        <v>4820</v>
      </c>
      <c r="B2297" s="17" t="s">
        <v>4821</v>
      </c>
      <c r="C2297" s="17" t="s">
        <v>2564</v>
      </c>
      <c r="D2297" s="18">
        <v>37653</v>
      </c>
      <c r="E2297" s="17" t="s">
        <v>118</v>
      </c>
      <c r="F2297" s="19">
        <v>50</v>
      </c>
      <c r="G2297" s="17">
        <v>30</v>
      </c>
      <c r="H2297" s="17">
        <v>5</v>
      </c>
      <c r="I2297" s="20">
        <f t="shared" si="547"/>
        <v>365</v>
      </c>
      <c r="J2297" s="21">
        <v>762.77</v>
      </c>
      <c r="K2297" s="18">
        <v>44804</v>
      </c>
      <c r="L2297" s="21">
        <v>298.83999999999997</v>
      </c>
      <c r="M2297" s="21">
        <v>463.93</v>
      </c>
      <c r="N2297" s="21">
        <v>10.17</v>
      </c>
      <c r="O2297" s="21">
        <f t="shared" si="548"/>
        <v>5.085</v>
      </c>
      <c r="P2297" s="21">
        <f t="shared" si="549"/>
        <v>15.254999999999999</v>
      </c>
      <c r="Q2297" s="21">
        <f t="shared" si="550"/>
        <v>458.84500000000003</v>
      </c>
      <c r="S2297" s="21">
        <f t="shared" si="554"/>
        <v>474.1</v>
      </c>
      <c r="T2297" s="19">
        <v>45</v>
      </c>
      <c r="U2297" s="19">
        <f t="shared" si="551"/>
        <v>-5</v>
      </c>
      <c r="V2297" s="22">
        <f t="shared" si="552"/>
        <v>-60</v>
      </c>
      <c r="W2297" s="5">
        <f t="shared" si="553"/>
        <v>313</v>
      </c>
      <c r="X2297" s="21">
        <f t="shared" si="556"/>
        <v>1.5146964856230032</v>
      </c>
      <c r="Y2297" s="21">
        <f t="shared" si="557"/>
        <v>18.176357827476039</v>
      </c>
      <c r="Z2297" s="21">
        <f t="shared" si="558"/>
        <v>455.92364217252396</v>
      </c>
      <c r="AA2297" s="21">
        <f t="shared" si="559"/>
        <v>-2.9213578274760721</v>
      </c>
      <c r="AC2297" s="5">
        <v>18.176357827476039</v>
      </c>
      <c r="AD2297" s="5">
        <v>0</v>
      </c>
      <c r="AE2297" s="5">
        <f t="shared" si="555"/>
        <v>18.176357827476039</v>
      </c>
    </row>
    <row r="2298" spans="1:31" ht="12.75" customHeight="1" x14ac:dyDescent="0.35">
      <c r="A2298" s="17" t="s">
        <v>4822</v>
      </c>
      <c r="B2298" s="17" t="s">
        <v>4823</v>
      </c>
      <c r="C2298" s="17" t="s">
        <v>4629</v>
      </c>
      <c r="D2298" s="18">
        <v>37681</v>
      </c>
      <c r="E2298" s="17" t="s">
        <v>118</v>
      </c>
      <c r="F2298" s="19">
        <v>50</v>
      </c>
      <c r="G2298" s="17">
        <v>30</v>
      </c>
      <c r="H2298" s="17">
        <v>6</v>
      </c>
      <c r="I2298" s="20">
        <f t="shared" si="547"/>
        <v>366</v>
      </c>
      <c r="J2298" s="21">
        <v>174.14</v>
      </c>
      <c r="K2298" s="18">
        <v>44804</v>
      </c>
      <c r="L2298" s="21">
        <v>67.86</v>
      </c>
      <c r="M2298" s="21">
        <v>106.28</v>
      </c>
      <c r="N2298" s="21">
        <v>2.3199999999999998</v>
      </c>
      <c r="O2298" s="21">
        <f t="shared" si="548"/>
        <v>1.1599999999999999</v>
      </c>
      <c r="P2298" s="21">
        <f t="shared" si="549"/>
        <v>3.4799999999999995</v>
      </c>
      <c r="Q2298" s="21">
        <f t="shared" si="550"/>
        <v>105.12</v>
      </c>
      <c r="S2298" s="21">
        <f t="shared" si="554"/>
        <v>108.6</v>
      </c>
      <c r="T2298" s="19">
        <v>45</v>
      </c>
      <c r="U2298" s="19">
        <f t="shared" si="551"/>
        <v>-5</v>
      </c>
      <c r="V2298" s="22">
        <f t="shared" si="552"/>
        <v>-60</v>
      </c>
      <c r="W2298" s="5">
        <f t="shared" si="553"/>
        <v>314</v>
      </c>
      <c r="X2298" s="21">
        <f t="shared" si="556"/>
        <v>0.34585987261146495</v>
      </c>
      <c r="Y2298" s="21">
        <f t="shared" si="557"/>
        <v>4.1503184713375791</v>
      </c>
      <c r="Z2298" s="21">
        <f t="shared" si="558"/>
        <v>104.44968152866241</v>
      </c>
      <c r="AA2298" s="21">
        <f t="shared" si="559"/>
        <v>-0.6703184713375947</v>
      </c>
      <c r="AC2298" s="5">
        <v>4.1503184713375791</v>
      </c>
      <c r="AD2298" s="5">
        <v>0</v>
      </c>
      <c r="AE2298" s="5">
        <f t="shared" si="555"/>
        <v>4.1503184713375791</v>
      </c>
    </row>
    <row r="2299" spans="1:31" ht="12.75" customHeight="1" x14ac:dyDescent="0.35">
      <c r="A2299" s="17" t="s">
        <v>4824</v>
      </c>
      <c r="B2299" s="17" t="s">
        <v>4825</v>
      </c>
      <c r="C2299" s="17" t="s">
        <v>2564</v>
      </c>
      <c r="D2299" s="18">
        <v>37712</v>
      </c>
      <c r="E2299" s="17" t="s">
        <v>118</v>
      </c>
      <c r="F2299" s="19">
        <v>50</v>
      </c>
      <c r="G2299" s="17">
        <v>30</v>
      </c>
      <c r="H2299" s="17">
        <v>7</v>
      </c>
      <c r="I2299" s="20">
        <f t="shared" si="547"/>
        <v>367</v>
      </c>
      <c r="J2299" s="21">
        <v>407.22</v>
      </c>
      <c r="K2299" s="18">
        <v>44804</v>
      </c>
      <c r="L2299" s="21">
        <v>158.25</v>
      </c>
      <c r="M2299" s="21">
        <v>248.97</v>
      </c>
      <c r="N2299" s="21">
        <v>5.43</v>
      </c>
      <c r="O2299" s="21">
        <f t="shared" si="548"/>
        <v>2.7149999999999999</v>
      </c>
      <c r="P2299" s="21">
        <f t="shared" si="549"/>
        <v>8.1449999999999996</v>
      </c>
      <c r="Q2299" s="21">
        <f t="shared" si="550"/>
        <v>246.255</v>
      </c>
      <c r="S2299" s="21">
        <f t="shared" si="554"/>
        <v>254.4</v>
      </c>
      <c r="T2299" s="19">
        <v>45</v>
      </c>
      <c r="U2299" s="19">
        <f t="shared" si="551"/>
        <v>-5</v>
      </c>
      <c r="V2299" s="22">
        <f t="shared" si="552"/>
        <v>-60</v>
      </c>
      <c r="W2299" s="5">
        <f t="shared" si="553"/>
        <v>315</v>
      </c>
      <c r="X2299" s="21">
        <f t="shared" si="556"/>
        <v>0.80761904761904768</v>
      </c>
      <c r="Y2299" s="21">
        <f t="shared" si="557"/>
        <v>9.6914285714285722</v>
      </c>
      <c r="Z2299" s="21">
        <f t="shared" si="558"/>
        <v>244.70857142857145</v>
      </c>
      <c r="AA2299" s="21">
        <f t="shared" si="559"/>
        <v>-1.5464285714285495</v>
      </c>
      <c r="AC2299" s="5">
        <v>9.6914285714285722</v>
      </c>
      <c r="AD2299" s="5">
        <v>0</v>
      </c>
      <c r="AE2299" s="5">
        <f t="shared" si="555"/>
        <v>9.6914285714285722</v>
      </c>
    </row>
    <row r="2300" spans="1:31" ht="12.75" customHeight="1" x14ac:dyDescent="0.35">
      <c r="A2300" s="17" t="s">
        <v>4826</v>
      </c>
      <c r="B2300" s="17" t="s">
        <v>4827</v>
      </c>
      <c r="C2300" s="17" t="s">
        <v>2611</v>
      </c>
      <c r="D2300" s="18">
        <v>37712</v>
      </c>
      <c r="E2300" s="17" t="s">
        <v>118</v>
      </c>
      <c r="F2300" s="19">
        <v>50</v>
      </c>
      <c r="G2300" s="17">
        <v>30</v>
      </c>
      <c r="H2300" s="17">
        <v>7</v>
      </c>
      <c r="I2300" s="20">
        <f t="shared" si="547"/>
        <v>367</v>
      </c>
      <c r="J2300" s="21">
        <v>571.20000000000005</v>
      </c>
      <c r="K2300" s="18">
        <v>44804</v>
      </c>
      <c r="L2300" s="21">
        <v>221.74</v>
      </c>
      <c r="M2300" s="21">
        <v>349.46</v>
      </c>
      <c r="N2300" s="21">
        <v>7.61</v>
      </c>
      <c r="O2300" s="21">
        <f t="shared" si="548"/>
        <v>3.8050000000000002</v>
      </c>
      <c r="P2300" s="21">
        <f t="shared" si="549"/>
        <v>11.415000000000001</v>
      </c>
      <c r="Q2300" s="21">
        <f t="shared" si="550"/>
        <v>345.65499999999997</v>
      </c>
      <c r="S2300" s="21">
        <f t="shared" si="554"/>
        <v>357.07</v>
      </c>
      <c r="T2300" s="19">
        <v>45</v>
      </c>
      <c r="U2300" s="19">
        <f t="shared" si="551"/>
        <v>-5</v>
      </c>
      <c r="V2300" s="22">
        <f t="shared" si="552"/>
        <v>-60</v>
      </c>
      <c r="W2300" s="5">
        <f t="shared" si="553"/>
        <v>315</v>
      </c>
      <c r="X2300" s="21">
        <f t="shared" si="556"/>
        <v>1.1335555555555554</v>
      </c>
      <c r="Y2300" s="21">
        <f t="shared" si="557"/>
        <v>13.602666666666664</v>
      </c>
      <c r="Z2300" s="21">
        <f t="shared" si="558"/>
        <v>343.46733333333333</v>
      </c>
      <c r="AA2300" s="21">
        <f t="shared" si="559"/>
        <v>-2.1876666666666438</v>
      </c>
      <c r="AC2300" s="5">
        <v>13.602666666666664</v>
      </c>
      <c r="AD2300" s="5">
        <v>0</v>
      </c>
      <c r="AE2300" s="5">
        <f t="shared" si="555"/>
        <v>13.602666666666664</v>
      </c>
    </row>
    <row r="2301" spans="1:31" ht="12.75" customHeight="1" x14ac:dyDescent="0.35">
      <c r="A2301" s="17" t="s">
        <v>4828</v>
      </c>
      <c r="B2301" s="17" t="s">
        <v>4829</v>
      </c>
      <c r="C2301" s="17" t="s">
        <v>2611</v>
      </c>
      <c r="D2301" s="18">
        <v>37712</v>
      </c>
      <c r="E2301" s="17" t="s">
        <v>118</v>
      </c>
      <c r="F2301" s="19">
        <v>50</v>
      </c>
      <c r="G2301" s="17">
        <v>30</v>
      </c>
      <c r="H2301" s="17">
        <v>7</v>
      </c>
      <c r="I2301" s="20">
        <f t="shared" si="547"/>
        <v>367</v>
      </c>
      <c r="J2301" s="21">
        <v>1356.6</v>
      </c>
      <c r="K2301" s="18">
        <v>44804</v>
      </c>
      <c r="L2301" s="21">
        <v>526.65</v>
      </c>
      <c r="M2301" s="21">
        <v>829.95</v>
      </c>
      <c r="N2301" s="21">
        <v>18.079999999999998</v>
      </c>
      <c r="O2301" s="21">
        <f t="shared" si="548"/>
        <v>9.0399999999999991</v>
      </c>
      <c r="P2301" s="21">
        <f t="shared" si="549"/>
        <v>27.119999999999997</v>
      </c>
      <c r="Q2301" s="21">
        <f t="shared" si="550"/>
        <v>820.91000000000008</v>
      </c>
      <c r="S2301" s="21">
        <f t="shared" si="554"/>
        <v>848.03000000000009</v>
      </c>
      <c r="T2301" s="19">
        <v>45</v>
      </c>
      <c r="U2301" s="19">
        <f t="shared" si="551"/>
        <v>-5</v>
      </c>
      <c r="V2301" s="22">
        <f t="shared" si="552"/>
        <v>-60</v>
      </c>
      <c r="W2301" s="5">
        <f t="shared" si="553"/>
        <v>315</v>
      </c>
      <c r="X2301" s="21">
        <f t="shared" si="556"/>
        <v>2.6921587301587304</v>
      </c>
      <c r="Y2301" s="21">
        <f t="shared" si="557"/>
        <v>32.305904761904763</v>
      </c>
      <c r="Z2301" s="21">
        <f t="shared" si="558"/>
        <v>815.72409523809529</v>
      </c>
      <c r="AA2301" s="21">
        <f t="shared" si="559"/>
        <v>-5.1859047619047942</v>
      </c>
      <c r="AC2301" s="5">
        <v>32.305904761904763</v>
      </c>
      <c r="AD2301" s="5">
        <v>0</v>
      </c>
      <c r="AE2301" s="5">
        <f t="shared" si="555"/>
        <v>32.305904761904763</v>
      </c>
    </row>
    <row r="2302" spans="1:31" ht="12.75" customHeight="1" x14ac:dyDescent="0.35">
      <c r="A2302" s="17" t="s">
        <v>4830</v>
      </c>
      <c r="B2302" s="17" t="s">
        <v>4831</v>
      </c>
      <c r="C2302" s="17" t="s">
        <v>863</v>
      </c>
      <c r="D2302" s="18">
        <v>37712</v>
      </c>
      <c r="E2302" s="17" t="s">
        <v>118</v>
      </c>
      <c r="F2302" s="19">
        <v>50</v>
      </c>
      <c r="G2302" s="17">
        <v>30</v>
      </c>
      <c r="H2302" s="17">
        <v>7</v>
      </c>
      <c r="I2302" s="20">
        <f t="shared" si="547"/>
        <v>367</v>
      </c>
      <c r="J2302" s="21">
        <v>139.19999999999999</v>
      </c>
      <c r="K2302" s="18">
        <v>44804</v>
      </c>
      <c r="L2302" s="21">
        <v>53.98</v>
      </c>
      <c r="M2302" s="21">
        <v>85.22</v>
      </c>
      <c r="N2302" s="21">
        <v>1.85</v>
      </c>
      <c r="O2302" s="21">
        <f t="shared" si="548"/>
        <v>0.92500000000000004</v>
      </c>
      <c r="P2302" s="21">
        <f t="shared" si="549"/>
        <v>2.7750000000000004</v>
      </c>
      <c r="Q2302" s="21">
        <f t="shared" si="550"/>
        <v>84.295000000000002</v>
      </c>
      <c r="S2302" s="21">
        <f t="shared" si="554"/>
        <v>87.07</v>
      </c>
      <c r="T2302" s="19">
        <v>45</v>
      </c>
      <c r="U2302" s="19">
        <f t="shared" si="551"/>
        <v>-5</v>
      </c>
      <c r="V2302" s="22">
        <f t="shared" si="552"/>
        <v>-60</v>
      </c>
      <c r="W2302" s="5">
        <f t="shared" si="553"/>
        <v>315</v>
      </c>
      <c r="X2302" s="21">
        <f t="shared" si="556"/>
        <v>0.27641269841269839</v>
      </c>
      <c r="Y2302" s="21">
        <f t="shared" si="557"/>
        <v>3.3169523809523804</v>
      </c>
      <c r="Z2302" s="21">
        <f t="shared" si="558"/>
        <v>83.753047619047607</v>
      </c>
      <c r="AA2302" s="21">
        <f t="shared" si="559"/>
        <v>-0.54195238095239517</v>
      </c>
      <c r="AC2302" s="5">
        <v>3.3169523809523804</v>
      </c>
      <c r="AD2302" s="5">
        <v>0</v>
      </c>
      <c r="AE2302" s="5">
        <f t="shared" si="555"/>
        <v>3.3169523809523804</v>
      </c>
    </row>
    <row r="2303" spans="1:31" ht="12.75" customHeight="1" x14ac:dyDescent="0.35">
      <c r="A2303" s="17" t="s">
        <v>4832</v>
      </c>
      <c r="B2303" s="17" t="s">
        <v>4833</v>
      </c>
      <c r="C2303" s="17" t="s">
        <v>2564</v>
      </c>
      <c r="D2303" s="18">
        <v>37742</v>
      </c>
      <c r="E2303" s="17" t="s">
        <v>118</v>
      </c>
      <c r="F2303" s="19">
        <v>50</v>
      </c>
      <c r="G2303" s="17">
        <v>30</v>
      </c>
      <c r="H2303" s="17">
        <v>8</v>
      </c>
      <c r="I2303" s="20">
        <f t="shared" si="547"/>
        <v>368</v>
      </c>
      <c r="J2303" s="21">
        <v>870.84</v>
      </c>
      <c r="K2303" s="18">
        <v>44804</v>
      </c>
      <c r="L2303" s="21">
        <v>336.78</v>
      </c>
      <c r="M2303" s="21">
        <v>534.05999999999995</v>
      </c>
      <c r="N2303" s="21">
        <v>11.61</v>
      </c>
      <c r="O2303" s="21">
        <f t="shared" si="548"/>
        <v>5.8049999999999997</v>
      </c>
      <c r="P2303" s="21">
        <f t="shared" si="549"/>
        <v>17.414999999999999</v>
      </c>
      <c r="Q2303" s="21">
        <f t="shared" si="550"/>
        <v>528.255</v>
      </c>
      <c r="S2303" s="21">
        <f t="shared" si="554"/>
        <v>545.66999999999996</v>
      </c>
      <c r="T2303" s="19">
        <v>45</v>
      </c>
      <c r="U2303" s="19">
        <f t="shared" si="551"/>
        <v>-5</v>
      </c>
      <c r="V2303" s="22">
        <f t="shared" si="552"/>
        <v>-60</v>
      </c>
      <c r="W2303" s="5">
        <f t="shared" si="553"/>
        <v>316</v>
      </c>
      <c r="X2303" s="21">
        <f t="shared" si="556"/>
        <v>1.7268037974683543</v>
      </c>
      <c r="Y2303" s="21">
        <f t="shared" si="557"/>
        <v>20.72164556962025</v>
      </c>
      <c r="Z2303" s="21">
        <f t="shared" si="558"/>
        <v>524.94835443037971</v>
      </c>
      <c r="AA2303" s="21">
        <f t="shared" si="559"/>
        <v>-3.3066455696202866</v>
      </c>
      <c r="AC2303" s="5">
        <v>20.72164556962025</v>
      </c>
      <c r="AD2303" s="5">
        <v>0</v>
      </c>
      <c r="AE2303" s="5">
        <f t="shared" si="555"/>
        <v>20.72164556962025</v>
      </c>
    </row>
    <row r="2304" spans="1:31" ht="12.75" customHeight="1" x14ac:dyDescent="0.35">
      <c r="A2304" s="17" t="s">
        <v>4834</v>
      </c>
      <c r="B2304" s="17" t="s">
        <v>4835</v>
      </c>
      <c r="C2304" s="17" t="s">
        <v>2564</v>
      </c>
      <c r="D2304" s="18">
        <v>37773</v>
      </c>
      <c r="E2304" s="17" t="s">
        <v>118</v>
      </c>
      <c r="F2304" s="19">
        <v>50</v>
      </c>
      <c r="G2304" s="17">
        <v>30</v>
      </c>
      <c r="H2304" s="17">
        <v>9</v>
      </c>
      <c r="I2304" s="20">
        <f t="shared" si="547"/>
        <v>369</v>
      </c>
      <c r="J2304" s="21">
        <v>315.43</v>
      </c>
      <c r="K2304" s="18">
        <v>44804</v>
      </c>
      <c r="L2304" s="21">
        <v>121.47</v>
      </c>
      <c r="M2304" s="21">
        <v>193.96</v>
      </c>
      <c r="N2304" s="21">
        <v>4.2</v>
      </c>
      <c r="O2304" s="21">
        <f t="shared" si="548"/>
        <v>2.1</v>
      </c>
      <c r="P2304" s="21">
        <f t="shared" si="549"/>
        <v>6.3000000000000007</v>
      </c>
      <c r="Q2304" s="21">
        <f t="shared" si="550"/>
        <v>191.86</v>
      </c>
      <c r="S2304" s="21">
        <f t="shared" si="554"/>
        <v>198.16</v>
      </c>
      <c r="T2304" s="19">
        <v>45</v>
      </c>
      <c r="U2304" s="19">
        <f t="shared" si="551"/>
        <v>-5</v>
      </c>
      <c r="V2304" s="22">
        <f t="shared" si="552"/>
        <v>-60</v>
      </c>
      <c r="W2304" s="5">
        <f t="shared" si="553"/>
        <v>317</v>
      </c>
      <c r="X2304" s="21">
        <f t="shared" si="556"/>
        <v>0.62511041009463719</v>
      </c>
      <c r="Y2304" s="21">
        <f t="shared" si="557"/>
        <v>7.5013249211356463</v>
      </c>
      <c r="Z2304" s="21">
        <f t="shared" si="558"/>
        <v>190.65867507886435</v>
      </c>
      <c r="AA2304" s="21">
        <f t="shared" si="559"/>
        <v>-1.2013249211356651</v>
      </c>
      <c r="AC2304" s="5">
        <v>7.5013249211356463</v>
      </c>
      <c r="AD2304" s="5">
        <v>0</v>
      </c>
      <c r="AE2304" s="5">
        <f t="shared" si="555"/>
        <v>7.5013249211356463</v>
      </c>
    </row>
    <row r="2305" spans="1:31" ht="12.75" customHeight="1" x14ac:dyDescent="0.35">
      <c r="A2305" s="17" t="s">
        <v>4836</v>
      </c>
      <c r="B2305" s="17" t="s">
        <v>4837</v>
      </c>
      <c r="C2305" s="17" t="s">
        <v>2564</v>
      </c>
      <c r="D2305" s="18">
        <v>37803</v>
      </c>
      <c r="E2305" s="17" t="s">
        <v>118</v>
      </c>
      <c r="F2305" s="19">
        <v>50</v>
      </c>
      <c r="G2305" s="17">
        <v>30</v>
      </c>
      <c r="H2305" s="17">
        <v>10</v>
      </c>
      <c r="I2305" s="20">
        <f t="shared" si="547"/>
        <v>370</v>
      </c>
      <c r="J2305" s="21">
        <v>385.58</v>
      </c>
      <c r="K2305" s="18">
        <v>44804</v>
      </c>
      <c r="L2305" s="21">
        <v>147.78</v>
      </c>
      <c r="M2305" s="21">
        <v>237.8</v>
      </c>
      <c r="N2305" s="21">
        <v>5.14</v>
      </c>
      <c r="O2305" s="21">
        <f t="shared" si="548"/>
        <v>2.57</v>
      </c>
      <c r="P2305" s="21">
        <f t="shared" si="549"/>
        <v>7.7099999999999991</v>
      </c>
      <c r="Q2305" s="21">
        <f t="shared" si="550"/>
        <v>235.23000000000002</v>
      </c>
      <c r="S2305" s="21">
        <f t="shared" si="554"/>
        <v>242.94</v>
      </c>
      <c r="T2305" s="19">
        <v>45</v>
      </c>
      <c r="U2305" s="19">
        <f t="shared" si="551"/>
        <v>-5</v>
      </c>
      <c r="V2305" s="22">
        <f t="shared" si="552"/>
        <v>-60</v>
      </c>
      <c r="W2305" s="5">
        <f t="shared" si="553"/>
        <v>318</v>
      </c>
      <c r="X2305" s="21">
        <f t="shared" si="556"/>
        <v>0.76396226415094337</v>
      </c>
      <c r="Y2305" s="21">
        <f t="shared" si="557"/>
        <v>9.1675471698113213</v>
      </c>
      <c r="Z2305" s="21">
        <f t="shared" si="558"/>
        <v>233.77245283018868</v>
      </c>
      <c r="AA2305" s="21">
        <f t="shared" si="559"/>
        <v>-1.4575471698113347</v>
      </c>
      <c r="AC2305" s="5">
        <v>9.1675471698113213</v>
      </c>
      <c r="AD2305" s="5">
        <v>0</v>
      </c>
      <c r="AE2305" s="5">
        <f t="shared" si="555"/>
        <v>9.1675471698113213</v>
      </c>
    </row>
    <row r="2306" spans="1:31" ht="12.75" customHeight="1" x14ac:dyDescent="0.35">
      <c r="A2306" s="17" t="s">
        <v>4838</v>
      </c>
      <c r="B2306" s="17" t="s">
        <v>4839</v>
      </c>
      <c r="C2306" s="17" t="s">
        <v>4632</v>
      </c>
      <c r="D2306" s="18">
        <v>37803</v>
      </c>
      <c r="E2306" s="17" t="s">
        <v>118</v>
      </c>
      <c r="F2306" s="19">
        <v>50</v>
      </c>
      <c r="G2306" s="17">
        <v>30</v>
      </c>
      <c r="H2306" s="17">
        <v>10</v>
      </c>
      <c r="I2306" s="20">
        <f t="shared" si="547"/>
        <v>370</v>
      </c>
      <c r="J2306" s="21">
        <v>1115.33</v>
      </c>
      <c r="K2306" s="18">
        <v>44804</v>
      </c>
      <c r="L2306" s="21">
        <v>427.61</v>
      </c>
      <c r="M2306" s="21">
        <v>687.72</v>
      </c>
      <c r="N2306" s="21">
        <v>14.87</v>
      </c>
      <c r="O2306" s="21">
        <f t="shared" si="548"/>
        <v>7.4349999999999996</v>
      </c>
      <c r="P2306" s="21">
        <f t="shared" si="549"/>
        <v>22.305</v>
      </c>
      <c r="Q2306" s="21">
        <f t="shared" si="550"/>
        <v>680.28500000000008</v>
      </c>
      <c r="S2306" s="21">
        <f t="shared" si="554"/>
        <v>702.59</v>
      </c>
      <c r="T2306" s="19">
        <v>45</v>
      </c>
      <c r="U2306" s="19">
        <f t="shared" si="551"/>
        <v>-5</v>
      </c>
      <c r="V2306" s="22">
        <f t="shared" si="552"/>
        <v>-60</v>
      </c>
      <c r="W2306" s="5">
        <f t="shared" si="553"/>
        <v>318</v>
      </c>
      <c r="X2306" s="21">
        <f t="shared" si="556"/>
        <v>2.2094025157232706</v>
      </c>
      <c r="Y2306" s="21">
        <f t="shared" si="557"/>
        <v>26.512830188679246</v>
      </c>
      <c r="Z2306" s="21">
        <f t="shared" si="558"/>
        <v>676.0771698113208</v>
      </c>
      <c r="AA2306" s="21">
        <f t="shared" si="559"/>
        <v>-4.2078301886792815</v>
      </c>
      <c r="AC2306" s="5">
        <v>26.512830188679246</v>
      </c>
      <c r="AD2306" s="5">
        <v>0</v>
      </c>
      <c r="AE2306" s="5">
        <f t="shared" si="555"/>
        <v>26.512830188679246</v>
      </c>
    </row>
    <row r="2307" spans="1:31" ht="12.75" customHeight="1" x14ac:dyDescent="0.35">
      <c r="A2307" s="17" t="s">
        <v>4840</v>
      </c>
      <c r="B2307" s="17" t="s">
        <v>4841</v>
      </c>
      <c r="C2307" s="17" t="s">
        <v>2569</v>
      </c>
      <c r="D2307" s="18">
        <v>37803</v>
      </c>
      <c r="E2307" s="17" t="s">
        <v>118</v>
      </c>
      <c r="F2307" s="19">
        <v>50</v>
      </c>
      <c r="G2307" s="17">
        <v>30</v>
      </c>
      <c r="H2307" s="17">
        <v>10</v>
      </c>
      <c r="I2307" s="20">
        <f t="shared" si="547"/>
        <v>370</v>
      </c>
      <c r="J2307" s="21">
        <v>6226.25</v>
      </c>
      <c r="K2307" s="18">
        <v>44804</v>
      </c>
      <c r="L2307" s="21">
        <v>2386.83</v>
      </c>
      <c r="M2307" s="21">
        <v>3839.42</v>
      </c>
      <c r="N2307" s="21">
        <v>83.02</v>
      </c>
      <c r="O2307" s="21">
        <f t="shared" si="548"/>
        <v>41.51</v>
      </c>
      <c r="P2307" s="21">
        <f t="shared" si="549"/>
        <v>124.53</v>
      </c>
      <c r="Q2307" s="21">
        <f t="shared" si="550"/>
        <v>3797.91</v>
      </c>
      <c r="S2307" s="21">
        <f t="shared" si="554"/>
        <v>3922.44</v>
      </c>
      <c r="T2307" s="19">
        <v>45</v>
      </c>
      <c r="U2307" s="19">
        <f t="shared" si="551"/>
        <v>-5</v>
      </c>
      <c r="V2307" s="22">
        <f t="shared" si="552"/>
        <v>-60</v>
      </c>
      <c r="W2307" s="5">
        <f t="shared" si="553"/>
        <v>318</v>
      </c>
      <c r="X2307" s="21">
        <f t="shared" si="556"/>
        <v>12.334716981132075</v>
      </c>
      <c r="Y2307" s="21">
        <f t="shared" si="557"/>
        <v>148.0166037735849</v>
      </c>
      <c r="Z2307" s="21">
        <f t="shared" si="558"/>
        <v>3774.4233962264152</v>
      </c>
      <c r="AA2307" s="21">
        <f t="shared" si="559"/>
        <v>-23.486603773584648</v>
      </c>
      <c r="AC2307" s="5">
        <v>148.0166037735849</v>
      </c>
      <c r="AD2307" s="5">
        <v>0</v>
      </c>
      <c r="AE2307" s="5">
        <f t="shared" si="555"/>
        <v>148.0166037735849</v>
      </c>
    </row>
    <row r="2308" spans="1:31" ht="12.75" customHeight="1" x14ac:dyDescent="0.35">
      <c r="A2308" s="17" t="s">
        <v>4842</v>
      </c>
      <c r="B2308" s="17" t="s">
        <v>4843</v>
      </c>
      <c r="C2308" s="17" t="s">
        <v>863</v>
      </c>
      <c r="D2308" s="18">
        <v>37803</v>
      </c>
      <c r="E2308" s="17" t="s">
        <v>118</v>
      </c>
      <c r="F2308" s="19">
        <v>50</v>
      </c>
      <c r="G2308" s="17">
        <v>30</v>
      </c>
      <c r="H2308" s="17">
        <v>10</v>
      </c>
      <c r="I2308" s="20">
        <f t="shared" si="547"/>
        <v>370</v>
      </c>
      <c r="J2308" s="21">
        <v>158.81</v>
      </c>
      <c r="K2308" s="18">
        <v>44804</v>
      </c>
      <c r="L2308" s="21">
        <v>60.96</v>
      </c>
      <c r="M2308" s="21">
        <v>97.85</v>
      </c>
      <c r="N2308" s="21">
        <v>2.12</v>
      </c>
      <c r="O2308" s="21">
        <f t="shared" si="548"/>
        <v>1.06</v>
      </c>
      <c r="P2308" s="21">
        <f t="shared" si="549"/>
        <v>3.18</v>
      </c>
      <c r="Q2308" s="21">
        <f t="shared" si="550"/>
        <v>96.789999999999992</v>
      </c>
      <c r="S2308" s="21">
        <f t="shared" si="554"/>
        <v>99.97</v>
      </c>
      <c r="T2308" s="19">
        <v>45</v>
      </c>
      <c r="U2308" s="19">
        <f t="shared" si="551"/>
        <v>-5</v>
      </c>
      <c r="V2308" s="22">
        <f t="shared" si="552"/>
        <v>-60</v>
      </c>
      <c r="W2308" s="5">
        <f t="shared" si="553"/>
        <v>318</v>
      </c>
      <c r="X2308" s="21">
        <f t="shared" si="556"/>
        <v>0.31437106918238994</v>
      </c>
      <c r="Y2308" s="21">
        <f t="shared" si="557"/>
        <v>3.7724528301886791</v>
      </c>
      <c r="Z2308" s="21">
        <f t="shared" si="558"/>
        <v>96.197547169811315</v>
      </c>
      <c r="AA2308" s="21">
        <f t="shared" si="559"/>
        <v>-0.59245283018867667</v>
      </c>
      <c r="AC2308" s="5">
        <v>3.7724528301886791</v>
      </c>
      <c r="AD2308" s="5">
        <v>0</v>
      </c>
      <c r="AE2308" s="5">
        <f t="shared" si="555"/>
        <v>3.7724528301886791</v>
      </c>
    </row>
    <row r="2309" spans="1:31" ht="12.75" customHeight="1" x14ac:dyDescent="0.35">
      <c r="A2309" s="17" t="s">
        <v>4844</v>
      </c>
      <c r="B2309" s="17" t="s">
        <v>4845</v>
      </c>
      <c r="C2309" s="17" t="s">
        <v>2564</v>
      </c>
      <c r="D2309" s="18">
        <v>37834</v>
      </c>
      <c r="E2309" s="17" t="s">
        <v>118</v>
      </c>
      <c r="F2309" s="19">
        <v>50</v>
      </c>
      <c r="G2309" s="17">
        <v>30</v>
      </c>
      <c r="H2309" s="17">
        <v>11</v>
      </c>
      <c r="I2309" s="20">
        <f t="shared" si="547"/>
        <v>371</v>
      </c>
      <c r="J2309" s="21">
        <v>2174.7399999999998</v>
      </c>
      <c r="K2309" s="18">
        <v>44804</v>
      </c>
      <c r="L2309" s="21">
        <v>830.13</v>
      </c>
      <c r="M2309" s="21">
        <v>1344.61</v>
      </c>
      <c r="N2309" s="21">
        <v>29</v>
      </c>
      <c r="O2309" s="21">
        <f t="shared" si="548"/>
        <v>14.5</v>
      </c>
      <c r="P2309" s="21">
        <f t="shared" si="549"/>
        <v>43.5</v>
      </c>
      <c r="Q2309" s="21">
        <f t="shared" si="550"/>
        <v>1330.11</v>
      </c>
      <c r="S2309" s="21">
        <f t="shared" si="554"/>
        <v>1373.61</v>
      </c>
      <c r="T2309" s="19">
        <v>45</v>
      </c>
      <c r="U2309" s="19">
        <f t="shared" si="551"/>
        <v>-5</v>
      </c>
      <c r="V2309" s="22">
        <f t="shared" si="552"/>
        <v>-60</v>
      </c>
      <c r="W2309" s="5">
        <f t="shared" si="553"/>
        <v>319</v>
      </c>
      <c r="X2309" s="21">
        <f t="shared" si="556"/>
        <v>4.3059874608150466</v>
      </c>
      <c r="Y2309" s="21">
        <f t="shared" si="557"/>
        <v>51.671849529780559</v>
      </c>
      <c r="Z2309" s="21">
        <f t="shared" si="558"/>
        <v>1321.9381504702194</v>
      </c>
      <c r="AA2309" s="21">
        <f t="shared" si="559"/>
        <v>-8.1718495297805021</v>
      </c>
      <c r="AC2309" s="5">
        <v>51.671849529780559</v>
      </c>
      <c r="AD2309" s="5">
        <v>0</v>
      </c>
      <c r="AE2309" s="5">
        <f t="shared" si="555"/>
        <v>51.671849529780559</v>
      </c>
    </row>
    <row r="2310" spans="1:31" ht="12.75" customHeight="1" x14ac:dyDescent="0.35">
      <c r="A2310" s="17" t="s">
        <v>4846</v>
      </c>
      <c r="B2310" s="17" t="s">
        <v>4847</v>
      </c>
      <c r="C2310" s="17" t="s">
        <v>2564</v>
      </c>
      <c r="D2310" s="18">
        <v>37865</v>
      </c>
      <c r="E2310" s="17" t="s">
        <v>118</v>
      </c>
      <c r="F2310" s="19">
        <v>50</v>
      </c>
      <c r="G2310" s="17">
        <v>31</v>
      </c>
      <c r="H2310" s="17">
        <v>0</v>
      </c>
      <c r="I2310" s="20">
        <f t="shared" si="547"/>
        <v>372</v>
      </c>
      <c r="J2310" s="21">
        <v>1089.9000000000001</v>
      </c>
      <c r="K2310" s="18">
        <v>44804</v>
      </c>
      <c r="L2310" s="21">
        <v>414.21</v>
      </c>
      <c r="M2310" s="21">
        <v>675.69</v>
      </c>
      <c r="N2310" s="21">
        <v>14.53</v>
      </c>
      <c r="O2310" s="21">
        <f t="shared" si="548"/>
        <v>7.2649999999999997</v>
      </c>
      <c r="P2310" s="21">
        <f t="shared" si="549"/>
        <v>21.794999999999998</v>
      </c>
      <c r="Q2310" s="21">
        <f t="shared" si="550"/>
        <v>668.42500000000007</v>
      </c>
      <c r="S2310" s="21">
        <f t="shared" si="554"/>
        <v>690.22</v>
      </c>
      <c r="T2310" s="19">
        <v>45</v>
      </c>
      <c r="U2310" s="19">
        <f t="shared" si="551"/>
        <v>-5</v>
      </c>
      <c r="V2310" s="22">
        <f t="shared" si="552"/>
        <v>-60</v>
      </c>
      <c r="W2310" s="5">
        <f t="shared" si="553"/>
        <v>320</v>
      </c>
      <c r="X2310" s="21">
        <f t="shared" si="556"/>
        <v>2.1569375000000002</v>
      </c>
      <c r="Y2310" s="21">
        <f t="shared" si="557"/>
        <v>25.883250000000004</v>
      </c>
      <c r="Z2310" s="21">
        <f t="shared" si="558"/>
        <v>664.33675000000005</v>
      </c>
      <c r="AA2310" s="21">
        <f t="shared" si="559"/>
        <v>-4.0882500000000164</v>
      </c>
      <c r="AC2310" s="5">
        <v>25.883250000000004</v>
      </c>
      <c r="AD2310" s="5">
        <v>0</v>
      </c>
      <c r="AE2310" s="5">
        <f t="shared" si="555"/>
        <v>25.883250000000004</v>
      </c>
    </row>
    <row r="2311" spans="1:31" ht="12.75" customHeight="1" x14ac:dyDescent="0.35">
      <c r="A2311" s="17" t="s">
        <v>4848</v>
      </c>
      <c r="B2311" s="17" t="s">
        <v>4849</v>
      </c>
      <c r="C2311" s="17" t="s">
        <v>4629</v>
      </c>
      <c r="D2311" s="18">
        <v>37895</v>
      </c>
      <c r="E2311" s="17" t="s">
        <v>118</v>
      </c>
      <c r="F2311" s="19">
        <v>50</v>
      </c>
      <c r="G2311" s="17">
        <v>31</v>
      </c>
      <c r="H2311" s="17">
        <v>1</v>
      </c>
      <c r="I2311" s="20">
        <f t="shared" si="547"/>
        <v>373</v>
      </c>
      <c r="J2311" s="21">
        <v>217.7</v>
      </c>
      <c r="K2311" s="18">
        <v>44804</v>
      </c>
      <c r="L2311" s="21">
        <v>82.29</v>
      </c>
      <c r="M2311" s="21">
        <v>135.41</v>
      </c>
      <c r="N2311" s="21">
        <v>2.9</v>
      </c>
      <c r="O2311" s="21">
        <f t="shared" si="548"/>
        <v>1.45</v>
      </c>
      <c r="P2311" s="21">
        <f t="shared" si="549"/>
        <v>4.3499999999999996</v>
      </c>
      <c r="Q2311" s="21">
        <f t="shared" si="550"/>
        <v>133.96</v>
      </c>
      <c r="S2311" s="21">
        <f t="shared" si="554"/>
        <v>138.31</v>
      </c>
      <c r="T2311" s="19">
        <v>45</v>
      </c>
      <c r="U2311" s="19">
        <f t="shared" si="551"/>
        <v>-5</v>
      </c>
      <c r="V2311" s="22">
        <f t="shared" si="552"/>
        <v>-60</v>
      </c>
      <c r="W2311" s="5">
        <f t="shared" si="553"/>
        <v>321</v>
      </c>
      <c r="X2311" s="21">
        <f t="shared" si="556"/>
        <v>0.4308722741433022</v>
      </c>
      <c r="Y2311" s="21">
        <f t="shared" si="557"/>
        <v>5.1704672897196264</v>
      </c>
      <c r="Z2311" s="21">
        <f t="shared" si="558"/>
        <v>133.13953271028038</v>
      </c>
      <c r="AA2311" s="21">
        <f t="shared" si="559"/>
        <v>-0.82046728971963034</v>
      </c>
      <c r="AC2311" s="5">
        <v>5.1704672897196264</v>
      </c>
      <c r="AD2311" s="5">
        <v>0</v>
      </c>
      <c r="AE2311" s="5">
        <f t="shared" si="555"/>
        <v>5.1704672897196264</v>
      </c>
    </row>
    <row r="2312" spans="1:31" ht="12.75" customHeight="1" x14ac:dyDescent="0.35">
      <c r="A2312" s="17" t="s">
        <v>4850</v>
      </c>
      <c r="B2312" s="17" t="s">
        <v>4851</v>
      </c>
      <c r="C2312" s="17" t="s">
        <v>2608</v>
      </c>
      <c r="D2312" s="18">
        <v>37712</v>
      </c>
      <c r="E2312" s="17" t="s">
        <v>118</v>
      </c>
      <c r="F2312" s="19">
        <v>50</v>
      </c>
      <c r="G2312" s="17">
        <v>30</v>
      </c>
      <c r="H2312" s="17">
        <v>7</v>
      </c>
      <c r="I2312" s="20">
        <f t="shared" si="547"/>
        <v>367</v>
      </c>
      <c r="J2312" s="21">
        <v>-785.4</v>
      </c>
      <c r="K2312" s="18">
        <v>44804</v>
      </c>
      <c r="L2312" s="21">
        <v>-305.04000000000002</v>
      </c>
      <c r="M2312" s="21">
        <v>-480.36</v>
      </c>
      <c r="N2312" s="21">
        <v>-10.47</v>
      </c>
      <c r="O2312" s="21">
        <f t="shared" si="548"/>
        <v>-5.2350000000000003</v>
      </c>
      <c r="P2312" s="21">
        <f t="shared" si="549"/>
        <v>-15.705000000000002</v>
      </c>
      <c r="Q2312" s="21">
        <f t="shared" si="550"/>
        <v>-475.125</v>
      </c>
      <c r="S2312" s="21">
        <f t="shared" si="554"/>
        <v>-490.83000000000004</v>
      </c>
      <c r="T2312" s="19">
        <v>45</v>
      </c>
      <c r="U2312" s="19">
        <f t="shared" si="551"/>
        <v>-5</v>
      </c>
      <c r="V2312" s="22">
        <f t="shared" si="552"/>
        <v>-60</v>
      </c>
      <c r="W2312" s="5">
        <f t="shared" si="553"/>
        <v>315</v>
      </c>
      <c r="X2312" s="21">
        <f t="shared" si="556"/>
        <v>-1.5581904761904763</v>
      </c>
      <c r="Y2312" s="21">
        <f t="shared" si="557"/>
        <v>-18.698285714285717</v>
      </c>
      <c r="Z2312" s="21">
        <f t="shared" si="558"/>
        <v>-472.13171428571434</v>
      </c>
      <c r="AA2312" s="21">
        <f t="shared" si="559"/>
        <v>2.9932857142856619</v>
      </c>
      <c r="AC2312" s="5">
        <v>-18.698285714285717</v>
      </c>
      <c r="AD2312" s="5">
        <v>0</v>
      </c>
      <c r="AE2312" s="5">
        <f t="shared" si="555"/>
        <v>-18.698285714285717</v>
      </c>
    </row>
    <row r="2313" spans="1:31" ht="12.75" customHeight="1" x14ac:dyDescent="0.35">
      <c r="A2313" s="17" t="s">
        <v>4852</v>
      </c>
      <c r="B2313" s="17" t="s">
        <v>4853</v>
      </c>
      <c r="C2313" s="17" t="s">
        <v>1046</v>
      </c>
      <c r="D2313" s="18">
        <v>37895</v>
      </c>
      <c r="E2313" s="17" t="s">
        <v>118</v>
      </c>
      <c r="F2313" s="19">
        <v>50</v>
      </c>
      <c r="G2313" s="17">
        <v>31</v>
      </c>
      <c r="H2313" s="17">
        <v>1</v>
      </c>
      <c r="I2313" s="20">
        <f t="shared" si="547"/>
        <v>373</v>
      </c>
      <c r="J2313" s="21">
        <v>70.09</v>
      </c>
      <c r="K2313" s="18">
        <v>44804</v>
      </c>
      <c r="L2313" s="21">
        <v>26.49</v>
      </c>
      <c r="M2313" s="21">
        <v>43.6</v>
      </c>
      <c r="N2313" s="21">
        <v>0.93</v>
      </c>
      <c r="O2313" s="21">
        <f t="shared" si="548"/>
        <v>0.46500000000000002</v>
      </c>
      <c r="P2313" s="21">
        <f t="shared" si="549"/>
        <v>1.395</v>
      </c>
      <c r="Q2313" s="21">
        <f t="shared" si="550"/>
        <v>43.134999999999998</v>
      </c>
      <c r="S2313" s="21">
        <f t="shared" si="554"/>
        <v>44.53</v>
      </c>
      <c r="T2313" s="19">
        <v>45</v>
      </c>
      <c r="U2313" s="19">
        <f t="shared" si="551"/>
        <v>-5</v>
      </c>
      <c r="V2313" s="22">
        <f t="shared" si="552"/>
        <v>-60</v>
      </c>
      <c r="W2313" s="5">
        <f t="shared" si="553"/>
        <v>321</v>
      </c>
      <c r="X2313" s="21">
        <f t="shared" si="556"/>
        <v>0.13872274143302182</v>
      </c>
      <c r="Y2313" s="21">
        <f t="shared" si="557"/>
        <v>1.6646728971962619</v>
      </c>
      <c r="Z2313" s="21">
        <f t="shared" si="558"/>
        <v>42.865327102803739</v>
      </c>
      <c r="AA2313" s="21">
        <f t="shared" si="559"/>
        <v>-0.26967289719625853</v>
      </c>
      <c r="AC2313" s="5">
        <v>1.6646728971962619</v>
      </c>
      <c r="AD2313" s="5">
        <v>0</v>
      </c>
      <c r="AE2313" s="5">
        <f t="shared" si="555"/>
        <v>1.6646728971962619</v>
      </c>
    </row>
    <row r="2314" spans="1:31" ht="12.75" customHeight="1" x14ac:dyDescent="0.35">
      <c r="A2314" s="17" t="s">
        <v>4854</v>
      </c>
      <c r="B2314" s="17" t="s">
        <v>4855</v>
      </c>
      <c r="C2314" s="17" t="s">
        <v>2645</v>
      </c>
      <c r="D2314" s="18">
        <v>37926</v>
      </c>
      <c r="E2314" s="17" t="s">
        <v>118</v>
      </c>
      <c r="F2314" s="19">
        <v>50</v>
      </c>
      <c r="G2314" s="17">
        <v>31</v>
      </c>
      <c r="H2314" s="17">
        <v>2</v>
      </c>
      <c r="I2314" s="20">
        <f t="shared" si="547"/>
        <v>374</v>
      </c>
      <c r="J2314" s="21">
        <v>1649.65</v>
      </c>
      <c r="K2314" s="18">
        <v>44804</v>
      </c>
      <c r="L2314" s="21">
        <v>621.32000000000005</v>
      </c>
      <c r="M2314" s="21">
        <v>1028.33</v>
      </c>
      <c r="N2314" s="21">
        <v>21.99</v>
      </c>
      <c r="O2314" s="21">
        <f t="shared" si="548"/>
        <v>10.994999999999999</v>
      </c>
      <c r="P2314" s="21">
        <f t="shared" si="549"/>
        <v>32.984999999999999</v>
      </c>
      <c r="Q2314" s="21">
        <f t="shared" si="550"/>
        <v>1017.3349999999999</v>
      </c>
      <c r="S2314" s="21">
        <f t="shared" si="554"/>
        <v>1050.32</v>
      </c>
      <c r="T2314" s="19">
        <v>45</v>
      </c>
      <c r="U2314" s="19">
        <f t="shared" si="551"/>
        <v>-5</v>
      </c>
      <c r="V2314" s="22">
        <f t="shared" si="552"/>
        <v>-60</v>
      </c>
      <c r="W2314" s="5">
        <f t="shared" si="553"/>
        <v>322</v>
      </c>
      <c r="X2314" s="21">
        <f t="shared" si="556"/>
        <v>3.261863354037267</v>
      </c>
      <c r="Y2314" s="21">
        <f t="shared" si="557"/>
        <v>39.142360248447204</v>
      </c>
      <c r="Z2314" s="21">
        <f t="shared" si="558"/>
        <v>1011.1776397515528</v>
      </c>
      <c r="AA2314" s="21">
        <f t="shared" si="559"/>
        <v>-6.1573602484471621</v>
      </c>
      <c r="AC2314" s="5">
        <v>39.142360248447204</v>
      </c>
      <c r="AD2314" s="5">
        <v>0</v>
      </c>
      <c r="AE2314" s="5">
        <f t="shared" si="555"/>
        <v>39.142360248447204</v>
      </c>
    </row>
    <row r="2315" spans="1:31" ht="12.75" customHeight="1" x14ac:dyDescent="0.35">
      <c r="A2315" s="17" t="s">
        <v>4856</v>
      </c>
      <c r="B2315" s="17" t="s">
        <v>4857</v>
      </c>
      <c r="C2315" s="17" t="s">
        <v>2645</v>
      </c>
      <c r="D2315" s="18">
        <v>37956</v>
      </c>
      <c r="E2315" s="17" t="s">
        <v>118</v>
      </c>
      <c r="F2315" s="19">
        <v>50</v>
      </c>
      <c r="G2315" s="17">
        <v>31</v>
      </c>
      <c r="H2315" s="17">
        <v>3</v>
      </c>
      <c r="I2315" s="20">
        <f t="shared" si="547"/>
        <v>375</v>
      </c>
      <c r="J2315" s="21">
        <v>1275.5</v>
      </c>
      <c r="K2315" s="18">
        <v>44804</v>
      </c>
      <c r="L2315" s="21">
        <v>478.32</v>
      </c>
      <c r="M2315" s="21">
        <v>797.18</v>
      </c>
      <c r="N2315" s="21">
        <v>17</v>
      </c>
      <c r="O2315" s="21">
        <f t="shared" si="548"/>
        <v>8.5</v>
      </c>
      <c r="P2315" s="21">
        <f t="shared" si="549"/>
        <v>25.5</v>
      </c>
      <c r="Q2315" s="21">
        <f t="shared" si="550"/>
        <v>788.68</v>
      </c>
      <c r="S2315" s="21">
        <f t="shared" si="554"/>
        <v>814.18</v>
      </c>
      <c r="T2315" s="19">
        <v>45</v>
      </c>
      <c r="U2315" s="19">
        <f t="shared" si="551"/>
        <v>-5</v>
      </c>
      <c r="V2315" s="22">
        <f t="shared" si="552"/>
        <v>-60</v>
      </c>
      <c r="W2315" s="5">
        <f t="shared" si="553"/>
        <v>323</v>
      </c>
      <c r="X2315" s="21">
        <f t="shared" si="556"/>
        <v>2.5206811145510835</v>
      </c>
      <c r="Y2315" s="21">
        <f t="shared" si="557"/>
        <v>30.248173374613003</v>
      </c>
      <c r="Z2315" s="21">
        <f t="shared" si="558"/>
        <v>783.93182662538698</v>
      </c>
      <c r="AA2315" s="21">
        <f t="shared" si="559"/>
        <v>-4.7481733746129748</v>
      </c>
      <c r="AC2315" s="5">
        <v>30.248173374613003</v>
      </c>
      <c r="AD2315" s="5">
        <v>0</v>
      </c>
      <c r="AE2315" s="5">
        <f t="shared" si="555"/>
        <v>30.248173374613003</v>
      </c>
    </row>
    <row r="2316" spans="1:31" ht="12.75" customHeight="1" x14ac:dyDescent="0.35">
      <c r="A2316" s="17" t="s">
        <v>4858</v>
      </c>
      <c r="B2316" s="17" t="s">
        <v>4859</v>
      </c>
      <c r="C2316" s="17" t="s">
        <v>1046</v>
      </c>
      <c r="D2316" s="18">
        <v>37987</v>
      </c>
      <c r="E2316" s="17" t="s">
        <v>118</v>
      </c>
      <c r="F2316" s="19">
        <v>50</v>
      </c>
      <c r="G2316" s="17">
        <v>31</v>
      </c>
      <c r="H2316" s="17">
        <v>4</v>
      </c>
      <c r="I2316" s="20">
        <f t="shared" si="547"/>
        <v>376</v>
      </c>
      <c r="J2316" s="21">
        <v>116.02</v>
      </c>
      <c r="K2316" s="18">
        <v>44804</v>
      </c>
      <c r="L2316" s="21">
        <v>43.3</v>
      </c>
      <c r="M2316" s="21">
        <v>72.72</v>
      </c>
      <c r="N2316" s="21">
        <v>1.54</v>
      </c>
      <c r="O2316" s="21">
        <f t="shared" si="548"/>
        <v>0.77</v>
      </c>
      <c r="P2316" s="21">
        <f t="shared" si="549"/>
        <v>2.31</v>
      </c>
      <c r="Q2316" s="21">
        <f t="shared" si="550"/>
        <v>71.95</v>
      </c>
      <c r="S2316" s="21">
        <f t="shared" si="554"/>
        <v>74.260000000000005</v>
      </c>
      <c r="T2316" s="19">
        <v>45</v>
      </c>
      <c r="U2316" s="19">
        <f t="shared" si="551"/>
        <v>-5</v>
      </c>
      <c r="V2316" s="22">
        <f t="shared" si="552"/>
        <v>-60</v>
      </c>
      <c r="W2316" s="5">
        <f t="shared" si="553"/>
        <v>324</v>
      </c>
      <c r="X2316" s="21">
        <f t="shared" si="556"/>
        <v>0.22919753086419756</v>
      </c>
      <c r="Y2316" s="21">
        <f t="shared" si="557"/>
        <v>2.7503703703703706</v>
      </c>
      <c r="Z2316" s="21">
        <f t="shared" si="558"/>
        <v>71.509629629629629</v>
      </c>
      <c r="AA2316" s="21">
        <f t="shared" si="559"/>
        <v>-0.44037037037037408</v>
      </c>
      <c r="AC2316" s="5">
        <v>2.7503703703703706</v>
      </c>
      <c r="AD2316" s="5">
        <v>0</v>
      </c>
      <c r="AE2316" s="5">
        <f t="shared" si="555"/>
        <v>2.7503703703703706</v>
      </c>
    </row>
    <row r="2317" spans="1:31" ht="12.75" customHeight="1" x14ac:dyDescent="0.35">
      <c r="A2317" s="17" t="s">
        <v>4860</v>
      </c>
      <c r="B2317" s="17" t="s">
        <v>4861</v>
      </c>
      <c r="C2317" s="17" t="s">
        <v>2645</v>
      </c>
      <c r="D2317" s="18">
        <v>37987</v>
      </c>
      <c r="E2317" s="17" t="s">
        <v>118</v>
      </c>
      <c r="F2317" s="19">
        <v>50</v>
      </c>
      <c r="G2317" s="17">
        <v>31</v>
      </c>
      <c r="H2317" s="17">
        <v>4</v>
      </c>
      <c r="I2317" s="20">
        <f t="shared" si="547"/>
        <v>376</v>
      </c>
      <c r="J2317" s="21">
        <v>1015.59</v>
      </c>
      <c r="K2317" s="18">
        <v>44804</v>
      </c>
      <c r="L2317" s="21">
        <v>379.12</v>
      </c>
      <c r="M2317" s="21">
        <v>636.47</v>
      </c>
      <c r="N2317" s="21">
        <v>13.54</v>
      </c>
      <c r="O2317" s="21">
        <f t="shared" si="548"/>
        <v>6.77</v>
      </c>
      <c r="P2317" s="21">
        <f t="shared" si="549"/>
        <v>20.309999999999999</v>
      </c>
      <c r="Q2317" s="21">
        <f t="shared" si="550"/>
        <v>629.70000000000005</v>
      </c>
      <c r="S2317" s="21">
        <f t="shared" si="554"/>
        <v>650.01</v>
      </c>
      <c r="T2317" s="19">
        <v>45</v>
      </c>
      <c r="U2317" s="19">
        <f t="shared" si="551"/>
        <v>-5</v>
      </c>
      <c r="V2317" s="22">
        <f t="shared" si="552"/>
        <v>-60</v>
      </c>
      <c r="W2317" s="5">
        <f t="shared" si="553"/>
        <v>324</v>
      </c>
      <c r="X2317" s="21">
        <f t="shared" si="556"/>
        <v>2.0062037037037035</v>
      </c>
      <c r="Y2317" s="21">
        <f t="shared" si="557"/>
        <v>24.074444444444442</v>
      </c>
      <c r="Z2317" s="21">
        <f t="shared" si="558"/>
        <v>625.93555555555554</v>
      </c>
      <c r="AA2317" s="21">
        <f t="shared" si="559"/>
        <v>-3.7644444444445071</v>
      </c>
      <c r="AC2317" s="5">
        <v>24.074444444444442</v>
      </c>
      <c r="AD2317" s="5">
        <v>0</v>
      </c>
      <c r="AE2317" s="5">
        <f t="shared" si="555"/>
        <v>24.074444444444442</v>
      </c>
    </row>
    <row r="2318" spans="1:31" ht="12.75" customHeight="1" x14ac:dyDescent="0.35">
      <c r="A2318" s="17" t="s">
        <v>4862</v>
      </c>
      <c r="B2318" s="17" t="s">
        <v>4863</v>
      </c>
      <c r="C2318" s="17" t="s">
        <v>2645</v>
      </c>
      <c r="D2318" s="18">
        <v>38018</v>
      </c>
      <c r="E2318" s="17" t="s">
        <v>118</v>
      </c>
      <c r="F2318" s="19">
        <v>50</v>
      </c>
      <c r="G2318" s="17">
        <v>31</v>
      </c>
      <c r="H2318" s="17">
        <v>5</v>
      </c>
      <c r="I2318" s="20">
        <f t="shared" si="547"/>
        <v>377</v>
      </c>
      <c r="J2318" s="21">
        <v>636.96</v>
      </c>
      <c r="K2318" s="18">
        <v>44804</v>
      </c>
      <c r="L2318" s="21">
        <v>236.75</v>
      </c>
      <c r="M2318" s="21">
        <v>400.21</v>
      </c>
      <c r="N2318" s="21">
        <v>8.49</v>
      </c>
      <c r="O2318" s="21">
        <f t="shared" si="548"/>
        <v>4.2450000000000001</v>
      </c>
      <c r="P2318" s="21">
        <f t="shared" si="549"/>
        <v>12.734999999999999</v>
      </c>
      <c r="Q2318" s="21">
        <f t="shared" si="550"/>
        <v>395.96499999999997</v>
      </c>
      <c r="S2318" s="21">
        <f t="shared" si="554"/>
        <v>408.7</v>
      </c>
      <c r="T2318" s="19">
        <v>45</v>
      </c>
      <c r="U2318" s="19">
        <f t="shared" si="551"/>
        <v>-5</v>
      </c>
      <c r="V2318" s="22">
        <f t="shared" si="552"/>
        <v>-60</v>
      </c>
      <c r="W2318" s="5">
        <f t="shared" si="553"/>
        <v>325</v>
      </c>
      <c r="X2318" s="21">
        <f t="shared" si="556"/>
        <v>1.2575384615384615</v>
      </c>
      <c r="Y2318" s="21">
        <f t="shared" si="557"/>
        <v>15.090461538461538</v>
      </c>
      <c r="Z2318" s="21">
        <f t="shared" si="558"/>
        <v>393.60953846153848</v>
      </c>
      <c r="AA2318" s="21">
        <f t="shared" si="559"/>
        <v>-2.3554615384614976</v>
      </c>
      <c r="AC2318" s="5">
        <v>15.090461538461538</v>
      </c>
      <c r="AD2318" s="5">
        <v>0</v>
      </c>
      <c r="AE2318" s="5">
        <f t="shared" si="555"/>
        <v>15.090461538461538</v>
      </c>
    </row>
    <row r="2319" spans="1:31" ht="12.75" customHeight="1" x14ac:dyDescent="0.35">
      <c r="A2319" s="17" t="s">
        <v>4864</v>
      </c>
      <c r="B2319" s="17" t="s">
        <v>4865</v>
      </c>
      <c r="C2319" s="17" t="s">
        <v>2645</v>
      </c>
      <c r="D2319" s="18">
        <v>38047</v>
      </c>
      <c r="E2319" s="17" t="s">
        <v>118</v>
      </c>
      <c r="F2319" s="19">
        <v>50</v>
      </c>
      <c r="G2319" s="17">
        <v>31</v>
      </c>
      <c r="H2319" s="17">
        <v>6</v>
      </c>
      <c r="I2319" s="20">
        <f t="shared" si="547"/>
        <v>378</v>
      </c>
      <c r="J2319" s="21">
        <v>484.07</v>
      </c>
      <c r="K2319" s="18">
        <v>44804</v>
      </c>
      <c r="L2319" s="21">
        <v>179.09</v>
      </c>
      <c r="M2319" s="21">
        <v>304.98</v>
      </c>
      <c r="N2319" s="21">
        <v>6.45</v>
      </c>
      <c r="O2319" s="21">
        <f t="shared" si="548"/>
        <v>3.2250000000000001</v>
      </c>
      <c r="P2319" s="21">
        <f t="shared" si="549"/>
        <v>9.6750000000000007</v>
      </c>
      <c r="Q2319" s="21">
        <f t="shared" si="550"/>
        <v>301.755</v>
      </c>
      <c r="S2319" s="21">
        <f t="shared" si="554"/>
        <v>311.43</v>
      </c>
      <c r="T2319" s="19">
        <v>45</v>
      </c>
      <c r="U2319" s="19">
        <f t="shared" si="551"/>
        <v>-5</v>
      </c>
      <c r="V2319" s="22">
        <f t="shared" si="552"/>
        <v>-60</v>
      </c>
      <c r="W2319" s="5">
        <f t="shared" si="553"/>
        <v>326</v>
      </c>
      <c r="X2319" s="21">
        <f t="shared" si="556"/>
        <v>0.95530674846625774</v>
      </c>
      <c r="Y2319" s="21">
        <f t="shared" si="557"/>
        <v>11.463680981595093</v>
      </c>
      <c r="Z2319" s="21">
        <f t="shared" si="558"/>
        <v>299.96631901840493</v>
      </c>
      <c r="AA2319" s="21">
        <f t="shared" si="559"/>
        <v>-1.7886809815950642</v>
      </c>
      <c r="AC2319" s="5">
        <v>11.463680981595093</v>
      </c>
      <c r="AD2319" s="5">
        <v>0</v>
      </c>
      <c r="AE2319" s="5">
        <f t="shared" si="555"/>
        <v>11.463680981595093</v>
      </c>
    </row>
    <row r="2320" spans="1:31" ht="12.75" customHeight="1" x14ac:dyDescent="0.35">
      <c r="A2320" s="17" t="s">
        <v>4866</v>
      </c>
      <c r="B2320" s="17" t="s">
        <v>4867</v>
      </c>
      <c r="C2320" s="17" t="s">
        <v>2645</v>
      </c>
      <c r="D2320" s="18">
        <v>38078</v>
      </c>
      <c r="E2320" s="17" t="s">
        <v>118</v>
      </c>
      <c r="F2320" s="19">
        <v>50</v>
      </c>
      <c r="G2320" s="17">
        <v>31</v>
      </c>
      <c r="H2320" s="17">
        <v>7</v>
      </c>
      <c r="I2320" s="20">
        <f t="shared" ref="I2320:I2383" si="560">(G2320*12)+H2320</f>
        <v>379</v>
      </c>
      <c r="J2320" s="21">
        <v>480.58</v>
      </c>
      <c r="K2320" s="18">
        <v>44804</v>
      </c>
      <c r="L2320" s="21">
        <v>176.98</v>
      </c>
      <c r="M2320" s="21">
        <v>303.60000000000002</v>
      </c>
      <c r="N2320" s="21">
        <v>6.4</v>
      </c>
      <c r="O2320" s="21">
        <f t="shared" ref="O2320:O2383" si="561">+N2320/8*4</f>
        <v>3.2</v>
      </c>
      <c r="P2320" s="21">
        <f t="shared" ref="P2320:P2383" si="562">+N2320+O2320</f>
        <v>9.6000000000000014</v>
      </c>
      <c r="Q2320" s="21">
        <f t="shared" ref="Q2320:Q2383" si="563">+M2320-O2320</f>
        <v>300.40000000000003</v>
      </c>
      <c r="S2320" s="21">
        <f t="shared" si="554"/>
        <v>310</v>
      </c>
      <c r="T2320" s="19">
        <v>45</v>
      </c>
      <c r="U2320" s="19">
        <f t="shared" ref="U2320:U2383" si="564">+T2320-F2320</f>
        <v>-5</v>
      </c>
      <c r="V2320" s="22">
        <f t="shared" ref="V2320:V2383" si="565">+U2320*12</f>
        <v>-60</v>
      </c>
      <c r="W2320" s="5">
        <f t="shared" ref="W2320:W2383" si="566">+I2320+8+V2320</f>
        <v>327</v>
      </c>
      <c r="X2320" s="21">
        <f t="shared" si="556"/>
        <v>0.94801223241590216</v>
      </c>
      <c r="Y2320" s="21">
        <f t="shared" si="557"/>
        <v>11.376146788990827</v>
      </c>
      <c r="Z2320" s="21">
        <f t="shared" si="558"/>
        <v>298.62385321100919</v>
      </c>
      <c r="AA2320" s="21">
        <f t="shared" si="559"/>
        <v>-1.7761467889908431</v>
      </c>
      <c r="AC2320" s="5">
        <v>11.376146788990827</v>
      </c>
      <c r="AD2320" s="5">
        <v>0</v>
      </c>
      <c r="AE2320" s="5">
        <f t="shared" si="555"/>
        <v>11.376146788990827</v>
      </c>
    </row>
    <row r="2321" spans="1:31" ht="12.75" customHeight="1" x14ac:dyDescent="0.35">
      <c r="A2321" s="17" t="s">
        <v>4868</v>
      </c>
      <c r="B2321" s="17" t="s">
        <v>4869</v>
      </c>
      <c r="C2321" s="17" t="s">
        <v>2665</v>
      </c>
      <c r="D2321" s="18">
        <v>38108</v>
      </c>
      <c r="E2321" s="17" t="s">
        <v>118</v>
      </c>
      <c r="F2321" s="19">
        <v>50</v>
      </c>
      <c r="G2321" s="17">
        <v>31</v>
      </c>
      <c r="H2321" s="17">
        <v>8</v>
      </c>
      <c r="I2321" s="20">
        <f t="shared" si="560"/>
        <v>380</v>
      </c>
      <c r="J2321" s="21">
        <v>182.67</v>
      </c>
      <c r="K2321" s="18">
        <v>44804</v>
      </c>
      <c r="L2321" s="21">
        <v>66.92</v>
      </c>
      <c r="M2321" s="21">
        <v>115.75</v>
      </c>
      <c r="N2321" s="21">
        <v>2.4300000000000002</v>
      </c>
      <c r="O2321" s="21">
        <f t="shared" si="561"/>
        <v>1.2150000000000001</v>
      </c>
      <c r="P2321" s="21">
        <f t="shared" si="562"/>
        <v>3.6450000000000005</v>
      </c>
      <c r="Q2321" s="21">
        <f t="shared" si="563"/>
        <v>114.535</v>
      </c>
      <c r="S2321" s="21">
        <f t="shared" ref="S2321:S2384" si="567">+M2321+N2321</f>
        <v>118.18</v>
      </c>
      <c r="T2321" s="19">
        <v>45</v>
      </c>
      <c r="U2321" s="19">
        <f t="shared" si="564"/>
        <v>-5</v>
      </c>
      <c r="V2321" s="22">
        <f t="shared" si="565"/>
        <v>-60</v>
      </c>
      <c r="W2321" s="5">
        <f t="shared" si="566"/>
        <v>328</v>
      </c>
      <c r="X2321" s="21">
        <f t="shared" si="556"/>
        <v>0.36030487804878053</v>
      </c>
      <c r="Y2321" s="21">
        <f t="shared" si="557"/>
        <v>4.3236585365853664</v>
      </c>
      <c r="Z2321" s="21">
        <f t="shared" si="558"/>
        <v>113.85634146341464</v>
      </c>
      <c r="AA2321" s="21">
        <f t="shared" si="559"/>
        <v>-0.67865853658535968</v>
      </c>
      <c r="AC2321" s="5">
        <v>4.3236585365853664</v>
      </c>
      <c r="AD2321" s="5">
        <v>0</v>
      </c>
      <c r="AE2321" s="5">
        <f t="shared" ref="AE2321:AE2384" si="568">+AC2321+AD2321</f>
        <v>4.3236585365853664</v>
      </c>
    </row>
    <row r="2322" spans="1:31" ht="12.75" customHeight="1" x14ac:dyDescent="0.35">
      <c r="A2322" s="17" t="s">
        <v>4870</v>
      </c>
      <c r="B2322" s="17" t="s">
        <v>4871</v>
      </c>
      <c r="C2322" s="17" t="s">
        <v>2645</v>
      </c>
      <c r="D2322" s="18">
        <v>38108</v>
      </c>
      <c r="E2322" s="17" t="s">
        <v>118</v>
      </c>
      <c r="F2322" s="19">
        <v>50</v>
      </c>
      <c r="G2322" s="17">
        <v>31</v>
      </c>
      <c r="H2322" s="17">
        <v>8</v>
      </c>
      <c r="I2322" s="20">
        <f t="shared" si="560"/>
        <v>380</v>
      </c>
      <c r="J2322" s="21">
        <v>931.36</v>
      </c>
      <c r="K2322" s="18">
        <v>44804</v>
      </c>
      <c r="L2322" s="21">
        <v>341.55</v>
      </c>
      <c r="M2322" s="21">
        <v>589.80999999999995</v>
      </c>
      <c r="N2322" s="21">
        <v>12.42</v>
      </c>
      <c r="O2322" s="21">
        <f t="shared" si="561"/>
        <v>6.21</v>
      </c>
      <c r="P2322" s="21">
        <f t="shared" si="562"/>
        <v>18.63</v>
      </c>
      <c r="Q2322" s="21">
        <f t="shared" si="563"/>
        <v>583.59999999999991</v>
      </c>
      <c r="S2322" s="21">
        <f t="shared" si="567"/>
        <v>602.2299999999999</v>
      </c>
      <c r="T2322" s="19">
        <v>45</v>
      </c>
      <c r="U2322" s="19">
        <f t="shared" si="564"/>
        <v>-5</v>
      </c>
      <c r="V2322" s="22">
        <f t="shared" si="565"/>
        <v>-60</v>
      </c>
      <c r="W2322" s="5">
        <f t="shared" si="566"/>
        <v>328</v>
      </c>
      <c r="X2322" s="21">
        <f t="shared" si="556"/>
        <v>1.8360670731707314</v>
      </c>
      <c r="Y2322" s="21">
        <f t="shared" si="557"/>
        <v>22.032804878048776</v>
      </c>
      <c r="Z2322" s="21">
        <f t="shared" si="558"/>
        <v>580.19719512195115</v>
      </c>
      <c r="AA2322" s="21">
        <f t="shared" si="559"/>
        <v>-3.4028048780487552</v>
      </c>
      <c r="AC2322" s="5">
        <v>22.032804878048776</v>
      </c>
      <c r="AD2322" s="5">
        <v>0</v>
      </c>
      <c r="AE2322" s="5">
        <f t="shared" si="568"/>
        <v>22.032804878048776</v>
      </c>
    </row>
    <row r="2323" spans="1:31" ht="12.75" customHeight="1" x14ac:dyDescent="0.35">
      <c r="A2323" s="17" t="s">
        <v>4872</v>
      </c>
      <c r="B2323" s="17" t="s">
        <v>4873</v>
      </c>
      <c r="C2323" s="17" t="s">
        <v>2645</v>
      </c>
      <c r="D2323" s="18">
        <v>38139</v>
      </c>
      <c r="E2323" s="17" t="s">
        <v>118</v>
      </c>
      <c r="F2323" s="19">
        <v>50</v>
      </c>
      <c r="G2323" s="17">
        <v>31</v>
      </c>
      <c r="H2323" s="17">
        <v>9</v>
      </c>
      <c r="I2323" s="20">
        <f t="shared" si="560"/>
        <v>381</v>
      </c>
      <c r="J2323" s="21">
        <v>329.09</v>
      </c>
      <c r="K2323" s="18">
        <v>44804</v>
      </c>
      <c r="L2323" s="21">
        <v>120.09</v>
      </c>
      <c r="M2323" s="21">
        <v>209</v>
      </c>
      <c r="N2323" s="21">
        <v>4.38</v>
      </c>
      <c r="O2323" s="21">
        <f t="shared" si="561"/>
        <v>2.19</v>
      </c>
      <c r="P2323" s="21">
        <f t="shared" si="562"/>
        <v>6.57</v>
      </c>
      <c r="Q2323" s="21">
        <f t="shared" si="563"/>
        <v>206.81</v>
      </c>
      <c r="S2323" s="21">
        <f t="shared" si="567"/>
        <v>213.38</v>
      </c>
      <c r="T2323" s="19">
        <v>45</v>
      </c>
      <c r="U2323" s="19">
        <f t="shared" si="564"/>
        <v>-5</v>
      </c>
      <c r="V2323" s="22">
        <f t="shared" si="565"/>
        <v>-60</v>
      </c>
      <c r="W2323" s="5">
        <f t="shared" si="566"/>
        <v>329</v>
      </c>
      <c r="X2323" s="21">
        <f t="shared" si="556"/>
        <v>0.64857142857142858</v>
      </c>
      <c r="Y2323" s="21">
        <f t="shared" si="557"/>
        <v>7.7828571428571429</v>
      </c>
      <c r="Z2323" s="21">
        <f t="shared" si="558"/>
        <v>205.59714285714284</v>
      </c>
      <c r="AA2323" s="21">
        <f t="shared" si="559"/>
        <v>-1.2128571428571604</v>
      </c>
      <c r="AC2323" s="5">
        <v>7.7828571428571429</v>
      </c>
      <c r="AD2323" s="5">
        <v>0</v>
      </c>
      <c r="AE2323" s="5">
        <f t="shared" si="568"/>
        <v>7.7828571428571429</v>
      </c>
    </row>
    <row r="2324" spans="1:31" ht="12.75" customHeight="1" x14ac:dyDescent="0.35">
      <c r="A2324" s="17" t="s">
        <v>4874</v>
      </c>
      <c r="B2324" s="17" t="s">
        <v>4875</v>
      </c>
      <c r="C2324" s="17" t="s">
        <v>2645</v>
      </c>
      <c r="D2324" s="18">
        <v>38169</v>
      </c>
      <c r="E2324" s="17" t="s">
        <v>118</v>
      </c>
      <c r="F2324" s="19">
        <v>50</v>
      </c>
      <c r="G2324" s="17">
        <v>31</v>
      </c>
      <c r="H2324" s="17">
        <v>10</v>
      </c>
      <c r="I2324" s="20">
        <f t="shared" si="560"/>
        <v>382</v>
      </c>
      <c r="J2324" s="21">
        <v>538.52</v>
      </c>
      <c r="K2324" s="18">
        <v>44804</v>
      </c>
      <c r="L2324" s="21">
        <v>195.67</v>
      </c>
      <c r="M2324" s="21">
        <v>342.85</v>
      </c>
      <c r="N2324" s="21">
        <v>7.18</v>
      </c>
      <c r="O2324" s="21">
        <f t="shared" si="561"/>
        <v>3.59</v>
      </c>
      <c r="P2324" s="21">
        <f t="shared" si="562"/>
        <v>10.77</v>
      </c>
      <c r="Q2324" s="21">
        <f t="shared" si="563"/>
        <v>339.26000000000005</v>
      </c>
      <c r="S2324" s="21">
        <f t="shared" si="567"/>
        <v>350.03000000000003</v>
      </c>
      <c r="T2324" s="19">
        <v>45</v>
      </c>
      <c r="U2324" s="19">
        <f t="shared" si="564"/>
        <v>-5</v>
      </c>
      <c r="V2324" s="22">
        <f t="shared" si="565"/>
        <v>-60</v>
      </c>
      <c r="W2324" s="5">
        <f t="shared" si="566"/>
        <v>330</v>
      </c>
      <c r="X2324" s="21">
        <f t="shared" si="556"/>
        <v>1.0606969696969697</v>
      </c>
      <c r="Y2324" s="21">
        <f t="shared" si="557"/>
        <v>12.728363636363635</v>
      </c>
      <c r="Z2324" s="21">
        <f t="shared" si="558"/>
        <v>337.30163636363642</v>
      </c>
      <c r="AA2324" s="21">
        <f t="shared" si="559"/>
        <v>-1.9583636363636288</v>
      </c>
      <c r="AC2324" s="5">
        <v>12.728363636363635</v>
      </c>
      <c r="AD2324" s="5">
        <v>0</v>
      </c>
      <c r="AE2324" s="5">
        <f t="shared" si="568"/>
        <v>12.728363636363635</v>
      </c>
    </row>
    <row r="2325" spans="1:31" ht="12.75" customHeight="1" x14ac:dyDescent="0.35">
      <c r="A2325" s="17" t="s">
        <v>4876</v>
      </c>
      <c r="B2325" s="17" t="s">
        <v>4877</v>
      </c>
      <c r="C2325" s="17" t="s">
        <v>2672</v>
      </c>
      <c r="D2325" s="18">
        <v>38169</v>
      </c>
      <c r="E2325" s="17" t="s">
        <v>118</v>
      </c>
      <c r="F2325" s="19">
        <v>50</v>
      </c>
      <c r="G2325" s="17">
        <v>31</v>
      </c>
      <c r="H2325" s="17">
        <v>10</v>
      </c>
      <c r="I2325" s="20">
        <f t="shared" si="560"/>
        <v>382</v>
      </c>
      <c r="J2325" s="21">
        <v>1192.8499999999999</v>
      </c>
      <c r="K2325" s="18">
        <v>44804</v>
      </c>
      <c r="L2325" s="21">
        <v>433.46</v>
      </c>
      <c r="M2325" s="21">
        <v>759.39</v>
      </c>
      <c r="N2325" s="21">
        <v>15.9</v>
      </c>
      <c r="O2325" s="21">
        <f t="shared" si="561"/>
        <v>7.95</v>
      </c>
      <c r="P2325" s="21">
        <f t="shared" si="562"/>
        <v>23.85</v>
      </c>
      <c r="Q2325" s="21">
        <f t="shared" si="563"/>
        <v>751.43999999999994</v>
      </c>
      <c r="S2325" s="21">
        <f t="shared" si="567"/>
        <v>775.29</v>
      </c>
      <c r="T2325" s="19">
        <v>45</v>
      </c>
      <c r="U2325" s="19">
        <f t="shared" si="564"/>
        <v>-5</v>
      </c>
      <c r="V2325" s="22">
        <f t="shared" si="565"/>
        <v>-60</v>
      </c>
      <c r="W2325" s="5">
        <f t="shared" si="566"/>
        <v>330</v>
      </c>
      <c r="X2325" s="21">
        <f t="shared" si="556"/>
        <v>2.3493636363636363</v>
      </c>
      <c r="Y2325" s="21">
        <f t="shared" si="557"/>
        <v>28.192363636363638</v>
      </c>
      <c r="Z2325" s="21">
        <f t="shared" si="558"/>
        <v>747.0976363636363</v>
      </c>
      <c r="AA2325" s="21">
        <f t="shared" si="559"/>
        <v>-4.3423636363636433</v>
      </c>
      <c r="AC2325" s="5">
        <v>28.192363636363638</v>
      </c>
      <c r="AD2325" s="5">
        <v>0</v>
      </c>
      <c r="AE2325" s="5">
        <f t="shared" si="568"/>
        <v>28.192363636363638</v>
      </c>
    </row>
    <row r="2326" spans="1:31" ht="12.75" customHeight="1" x14ac:dyDescent="0.35">
      <c r="A2326" s="17" t="s">
        <v>4878</v>
      </c>
      <c r="B2326" s="17" t="s">
        <v>4879</v>
      </c>
      <c r="C2326" s="17" t="s">
        <v>2645</v>
      </c>
      <c r="D2326" s="18">
        <v>38200</v>
      </c>
      <c r="E2326" s="17" t="s">
        <v>118</v>
      </c>
      <c r="F2326" s="19">
        <v>50</v>
      </c>
      <c r="G2326" s="17">
        <v>31</v>
      </c>
      <c r="H2326" s="17">
        <v>11</v>
      </c>
      <c r="I2326" s="20">
        <f t="shared" si="560"/>
        <v>383</v>
      </c>
      <c r="J2326" s="21">
        <v>2080.59</v>
      </c>
      <c r="K2326" s="18">
        <v>44804</v>
      </c>
      <c r="L2326" s="21">
        <v>752.46</v>
      </c>
      <c r="M2326" s="21">
        <v>1328.13</v>
      </c>
      <c r="N2326" s="21">
        <v>27.74</v>
      </c>
      <c r="O2326" s="21">
        <f t="shared" si="561"/>
        <v>13.87</v>
      </c>
      <c r="P2326" s="21">
        <f t="shared" si="562"/>
        <v>41.61</v>
      </c>
      <c r="Q2326" s="21">
        <f t="shared" si="563"/>
        <v>1314.2600000000002</v>
      </c>
      <c r="S2326" s="21">
        <f t="shared" si="567"/>
        <v>1355.8700000000001</v>
      </c>
      <c r="T2326" s="19">
        <v>45</v>
      </c>
      <c r="U2326" s="19">
        <f t="shared" si="564"/>
        <v>-5</v>
      </c>
      <c r="V2326" s="22">
        <f t="shared" si="565"/>
        <v>-60</v>
      </c>
      <c r="W2326" s="5">
        <f t="shared" si="566"/>
        <v>331</v>
      </c>
      <c r="X2326" s="21">
        <f t="shared" si="556"/>
        <v>4.0962839879154078</v>
      </c>
      <c r="Y2326" s="21">
        <f t="shared" si="557"/>
        <v>49.155407854984894</v>
      </c>
      <c r="Z2326" s="21">
        <f t="shared" si="558"/>
        <v>1306.7145921450153</v>
      </c>
      <c r="AA2326" s="21">
        <f t="shared" si="559"/>
        <v>-7.5454078549848873</v>
      </c>
      <c r="AC2326" s="5">
        <v>49.155407854984894</v>
      </c>
      <c r="AD2326" s="5">
        <v>0</v>
      </c>
      <c r="AE2326" s="5">
        <f t="shared" si="568"/>
        <v>49.155407854984894</v>
      </c>
    </row>
    <row r="2327" spans="1:31" ht="12.75" customHeight="1" x14ac:dyDescent="0.35">
      <c r="A2327" s="17" t="s">
        <v>4880</v>
      </c>
      <c r="B2327" s="17" t="s">
        <v>4881</v>
      </c>
      <c r="C2327" s="17" t="s">
        <v>2645</v>
      </c>
      <c r="D2327" s="18">
        <v>38231</v>
      </c>
      <c r="E2327" s="17" t="s">
        <v>118</v>
      </c>
      <c r="F2327" s="19">
        <v>50</v>
      </c>
      <c r="G2327" s="17">
        <v>32</v>
      </c>
      <c r="H2327" s="17">
        <v>0</v>
      </c>
      <c r="I2327" s="20">
        <f t="shared" si="560"/>
        <v>384</v>
      </c>
      <c r="J2327" s="21">
        <v>1637.43</v>
      </c>
      <c r="K2327" s="18">
        <v>44804</v>
      </c>
      <c r="L2327" s="21">
        <v>589.51</v>
      </c>
      <c r="M2327" s="21">
        <v>1047.92</v>
      </c>
      <c r="N2327" s="21">
        <v>21.83</v>
      </c>
      <c r="O2327" s="21">
        <f t="shared" si="561"/>
        <v>10.914999999999999</v>
      </c>
      <c r="P2327" s="21">
        <f t="shared" si="562"/>
        <v>32.744999999999997</v>
      </c>
      <c r="Q2327" s="21">
        <f t="shared" si="563"/>
        <v>1037.0050000000001</v>
      </c>
      <c r="S2327" s="21">
        <f t="shared" si="567"/>
        <v>1069.75</v>
      </c>
      <c r="T2327" s="19">
        <v>45</v>
      </c>
      <c r="U2327" s="19">
        <f t="shared" si="564"/>
        <v>-5</v>
      </c>
      <c r="V2327" s="22">
        <f t="shared" si="565"/>
        <v>-60</v>
      </c>
      <c r="W2327" s="5">
        <f t="shared" si="566"/>
        <v>332</v>
      </c>
      <c r="X2327" s="21">
        <f t="shared" si="556"/>
        <v>3.2221385542168677</v>
      </c>
      <c r="Y2327" s="21">
        <f t="shared" si="557"/>
        <v>38.665662650602414</v>
      </c>
      <c r="Z2327" s="21">
        <f t="shared" si="558"/>
        <v>1031.0843373493976</v>
      </c>
      <c r="AA2327" s="21">
        <f t="shared" si="559"/>
        <v>-5.9206626506024804</v>
      </c>
      <c r="AC2327" s="5">
        <v>38.665662650602414</v>
      </c>
      <c r="AD2327" s="5">
        <v>0</v>
      </c>
      <c r="AE2327" s="5">
        <f t="shared" si="568"/>
        <v>38.665662650602414</v>
      </c>
    </row>
    <row r="2328" spans="1:31" ht="12.75" customHeight="1" x14ac:dyDescent="0.35">
      <c r="A2328" s="17" t="s">
        <v>4882</v>
      </c>
      <c r="B2328" s="17" t="s">
        <v>4883</v>
      </c>
      <c r="C2328" s="17" t="s">
        <v>2645</v>
      </c>
      <c r="D2328" s="18">
        <v>38261</v>
      </c>
      <c r="E2328" s="17" t="s">
        <v>118</v>
      </c>
      <c r="F2328" s="19">
        <v>50</v>
      </c>
      <c r="G2328" s="17">
        <v>32</v>
      </c>
      <c r="H2328" s="17">
        <v>1</v>
      </c>
      <c r="I2328" s="20">
        <f t="shared" si="560"/>
        <v>385</v>
      </c>
      <c r="J2328" s="21">
        <v>1072.1500000000001</v>
      </c>
      <c r="K2328" s="18">
        <v>44804</v>
      </c>
      <c r="L2328" s="21">
        <v>384.14</v>
      </c>
      <c r="M2328" s="21">
        <v>688.01</v>
      </c>
      <c r="N2328" s="21">
        <v>14.29</v>
      </c>
      <c r="O2328" s="21">
        <f t="shared" si="561"/>
        <v>7.1449999999999996</v>
      </c>
      <c r="P2328" s="21">
        <f t="shared" si="562"/>
        <v>21.434999999999999</v>
      </c>
      <c r="Q2328" s="21">
        <f t="shared" si="563"/>
        <v>680.86500000000001</v>
      </c>
      <c r="S2328" s="21">
        <f t="shared" si="567"/>
        <v>702.3</v>
      </c>
      <c r="T2328" s="19">
        <v>45</v>
      </c>
      <c r="U2328" s="19">
        <f t="shared" si="564"/>
        <v>-5</v>
      </c>
      <c r="V2328" s="22">
        <f t="shared" si="565"/>
        <v>-60</v>
      </c>
      <c r="W2328" s="5">
        <f t="shared" si="566"/>
        <v>333</v>
      </c>
      <c r="X2328" s="21">
        <f t="shared" si="556"/>
        <v>2.109009009009009</v>
      </c>
      <c r="Y2328" s="21">
        <f t="shared" si="557"/>
        <v>25.308108108108108</v>
      </c>
      <c r="Z2328" s="21">
        <f t="shared" si="558"/>
        <v>676.9918918918919</v>
      </c>
      <c r="AA2328" s="21">
        <f t="shared" si="559"/>
        <v>-3.8731081081081129</v>
      </c>
      <c r="AC2328" s="5">
        <v>25.308108108108108</v>
      </c>
      <c r="AD2328" s="5">
        <v>0</v>
      </c>
      <c r="AE2328" s="5">
        <f t="shared" si="568"/>
        <v>25.308108108108108</v>
      </c>
    </row>
    <row r="2329" spans="1:31" ht="12.75" customHeight="1" x14ac:dyDescent="0.35">
      <c r="A2329" s="17" t="s">
        <v>4884</v>
      </c>
      <c r="B2329" s="17" t="s">
        <v>4885</v>
      </c>
      <c r="C2329" s="17" t="s">
        <v>2645</v>
      </c>
      <c r="D2329" s="18">
        <v>38292</v>
      </c>
      <c r="E2329" s="17" t="s">
        <v>118</v>
      </c>
      <c r="F2329" s="19">
        <v>50</v>
      </c>
      <c r="G2329" s="17">
        <v>32</v>
      </c>
      <c r="H2329" s="17">
        <v>2</v>
      </c>
      <c r="I2329" s="20">
        <f t="shared" si="560"/>
        <v>386</v>
      </c>
      <c r="J2329" s="21">
        <v>430.77</v>
      </c>
      <c r="K2329" s="18">
        <v>44804</v>
      </c>
      <c r="L2329" s="21">
        <v>153.72999999999999</v>
      </c>
      <c r="M2329" s="21">
        <v>277.04000000000002</v>
      </c>
      <c r="N2329" s="21">
        <v>5.74</v>
      </c>
      <c r="O2329" s="21">
        <f t="shared" si="561"/>
        <v>2.87</v>
      </c>
      <c r="P2329" s="21">
        <f t="shared" si="562"/>
        <v>8.61</v>
      </c>
      <c r="Q2329" s="21">
        <f t="shared" si="563"/>
        <v>274.17</v>
      </c>
      <c r="S2329" s="21">
        <f t="shared" si="567"/>
        <v>282.78000000000003</v>
      </c>
      <c r="T2329" s="19">
        <v>45</v>
      </c>
      <c r="U2329" s="19">
        <f t="shared" si="564"/>
        <v>-5</v>
      </c>
      <c r="V2329" s="22">
        <f t="shared" si="565"/>
        <v>-60</v>
      </c>
      <c r="W2329" s="5">
        <f t="shared" si="566"/>
        <v>334</v>
      </c>
      <c r="X2329" s="21">
        <f t="shared" ref="X2329:X2392" si="569">+S2329/W2329</f>
        <v>0.84664670658682639</v>
      </c>
      <c r="Y2329" s="21">
        <f t="shared" ref="Y2329:Y2392" si="570">+X2329*12</f>
        <v>10.159760479041918</v>
      </c>
      <c r="Z2329" s="21">
        <f t="shared" ref="Z2329:Z2392" si="571">+S2329-Y2329</f>
        <v>272.62023952095814</v>
      </c>
      <c r="AA2329" s="21">
        <f t="shared" ref="AA2329:AA2392" si="572">+Z2329-Q2329</f>
        <v>-1.5497604790418791</v>
      </c>
      <c r="AC2329" s="5">
        <v>10.159760479041918</v>
      </c>
      <c r="AD2329" s="5">
        <v>0</v>
      </c>
      <c r="AE2329" s="5">
        <f t="shared" si="568"/>
        <v>10.159760479041918</v>
      </c>
    </row>
    <row r="2330" spans="1:31" ht="12.75" customHeight="1" x14ac:dyDescent="0.35">
      <c r="A2330" s="17" t="s">
        <v>4886</v>
      </c>
      <c r="B2330" s="17" t="s">
        <v>4887</v>
      </c>
      <c r="C2330" s="17" t="s">
        <v>2645</v>
      </c>
      <c r="D2330" s="18">
        <v>38322</v>
      </c>
      <c r="E2330" s="17" t="s">
        <v>118</v>
      </c>
      <c r="F2330" s="19">
        <v>50</v>
      </c>
      <c r="G2330" s="17">
        <v>32</v>
      </c>
      <c r="H2330" s="17">
        <v>3</v>
      </c>
      <c r="I2330" s="20">
        <f t="shared" si="560"/>
        <v>387</v>
      </c>
      <c r="J2330" s="21">
        <v>1418.46</v>
      </c>
      <c r="K2330" s="18">
        <v>44804</v>
      </c>
      <c r="L2330" s="21">
        <v>503.56</v>
      </c>
      <c r="M2330" s="21">
        <v>914.9</v>
      </c>
      <c r="N2330" s="21">
        <v>18.91</v>
      </c>
      <c r="O2330" s="21">
        <f t="shared" si="561"/>
        <v>9.4550000000000001</v>
      </c>
      <c r="P2330" s="21">
        <f t="shared" si="562"/>
        <v>28.365000000000002</v>
      </c>
      <c r="Q2330" s="21">
        <f t="shared" si="563"/>
        <v>905.44499999999994</v>
      </c>
      <c r="S2330" s="21">
        <f t="shared" si="567"/>
        <v>933.81</v>
      </c>
      <c r="T2330" s="19">
        <v>45</v>
      </c>
      <c r="U2330" s="19">
        <f t="shared" si="564"/>
        <v>-5</v>
      </c>
      <c r="V2330" s="22">
        <f t="shared" si="565"/>
        <v>-60</v>
      </c>
      <c r="W2330" s="5">
        <f t="shared" si="566"/>
        <v>335</v>
      </c>
      <c r="X2330" s="21">
        <f t="shared" si="569"/>
        <v>2.7874925373134327</v>
      </c>
      <c r="Y2330" s="21">
        <f t="shared" si="570"/>
        <v>33.449910447761191</v>
      </c>
      <c r="Z2330" s="21">
        <f t="shared" si="571"/>
        <v>900.36008955223872</v>
      </c>
      <c r="AA2330" s="21">
        <f t="shared" si="572"/>
        <v>-5.0849104477612173</v>
      </c>
      <c r="AC2330" s="5">
        <v>33.449910447761191</v>
      </c>
      <c r="AD2330" s="5">
        <v>0</v>
      </c>
      <c r="AE2330" s="5">
        <f t="shared" si="568"/>
        <v>33.449910447761191</v>
      </c>
    </row>
    <row r="2331" spans="1:31" ht="12.75" customHeight="1" x14ac:dyDescent="0.35">
      <c r="A2331" s="17" t="s">
        <v>4888</v>
      </c>
      <c r="B2331" s="17" t="s">
        <v>4889</v>
      </c>
      <c r="C2331" s="17" t="s">
        <v>2685</v>
      </c>
      <c r="D2331" s="18">
        <v>38353</v>
      </c>
      <c r="E2331" s="17" t="s">
        <v>118</v>
      </c>
      <c r="F2331" s="19">
        <v>50</v>
      </c>
      <c r="G2331" s="17">
        <v>32</v>
      </c>
      <c r="H2331" s="17">
        <v>4</v>
      </c>
      <c r="I2331" s="20">
        <f t="shared" si="560"/>
        <v>388</v>
      </c>
      <c r="J2331" s="21">
        <v>17.07</v>
      </c>
      <c r="K2331" s="18">
        <v>44804</v>
      </c>
      <c r="L2331" s="21">
        <v>6.01</v>
      </c>
      <c r="M2331" s="21">
        <v>11.06</v>
      </c>
      <c r="N2331" s="21">
        <v>0.22</v>
      </c>
      <c r="O2331" s="21">
        <f t="shared" si="561"/>
        <v>0.11</v>
      </c>
      <c r="P2331" s="21">
        <f t="shared" si="562"/>
        <v>0.33</v>
      </c>
      <c r="Q2331" s="21">
        <f t="shared" si="563"/>
        <v>10.950000000000001</v>
      </c>
      <c r="S2331" s="21">
        <f t="shared" si="567"/>
        <v>11.280000000000001</v>
      </c>
      <c r="T2331" s="19">
        <v>45</v>
      </c>
      <c r="U2331" s="19">
        <f t="shared" si="564"/>
        <v>-5</v>
      </c>
      <c r="V2331" s="22">
        <f t="shared" si="565"/>
        <v>-60</v>
      </c>
      <c r="W2331" s="5">
        <f t="shared" si="566"/>
        <v>336</v>
      </c>
      <c r="X2331" s="21">
        <f t="shared" si="569"/>
        <v>3.3571428571428572E-2</v>
      </c>
      <c r="Y2331" s="21">
        <f t="shared" si="570"/>
        <v>0.40285714285714286</v>
      </c>
      <c r="Z2331" s="21">
        <f t="shared" si="571"/>
        <v>10.877142857142859</v>
      </c>
      <c r="AA2331" s="21">
        <f t="shared" si="572"/>
        <v>-7.2857142857142065E-2</v>
      </c>
      <c r="AC2331" s="5">
        <v>0.40285714285714286</v>
      </c>
      <c r="AD2331" s="5">
        <v>0</v>
      </c>
      <c r="AE2331" s="5">
        <f t="shared" si="568"/>
        <v>0.40285714285714286</v>
      </c>
    </row>
    <row r="2332" spans="1:31" ht="12.75" customHeight="1" x14ac:dyDescent="0.35">
      <c r="A2332" s="17" t="s">
        <v>4890</v>
      </c>
      <c r="B2332" s="17" t="s">
        <v>4891</v>
      </c>
      <c r="C2332" s="17" t="s">
        <v>2645</v>
      </c>
      <c r="D2332" s="18">
        <v>38353</v>
      </c>
      <c r="E2332" s="17" t="s">
        <v>118</v>
      </c>
      <c r="F2332" s="19">
        <v>50</v>
      </c>
      <c r="G2332" s="17">
        <v>32</v>
      </c>
      <c r="H2332" s="17">
        <v>4</v>
      </c>
      <c r="I2332" s="20">
        <f t="shared" si="560"/>
        <v>388</v>
      </c>
      <c r="J2332" s="21">
        <v>735.38</v>
      </c>
      <c r="K2332" s="18">
        <v>44804</v>
      </c>
      <c r="L2332" s="21">
        <v>259.88</v>
      </c>
      <c r="M2332" s="21">
        <v>475.5</v>
      </c>
      <c r="N2332" s="21">
        <v>9.8000000000000007</v>
      </c>
      <c r="O2332" s="21">
        <f t="shared" si="561"/>
        <v>4.9000000000000004</v>
      </c>
      <c r="P2332" s="21">
        <f t="shared" si="562"/>
        <v>14.700000000000001</v>
      </c>
      <c r="Q2332" s="21">
        <f t="shared" si="563"/>
        <v>470.6</v>
      </c>
      <c r="S2332" s="21">
        <f t="shared" si="567"/>
        <v>485.3</v>
      </c>
      <c r="T2332" s="19">
        <v>45</v>
      </c>
      <c r="U2332" s="19">
        <f t="shared" si="564"/>
        <v>-5</v>
      </c>
      <c r="V2332" s="22">
        <f t="shared" si="565"/>
        <v>-60</v>
      </c>
      <c r="W2332" s="5">
        <f t="shared" si="566"/>
        <v>336</v>
      </c>
      <c r="X2332" s="21">
        <f t="shared" si="569"/>
        <v>1.4443452380952382</v>
      </c>
      <c r="Y2332" s="21">
        <f t="shared" si="570"/>
        <v>17.332142857142859</v>
      </c>
      <c r="Z2332" s="21">
        <f t="shared" si="571"/>
        <v>467.96785714285716</v>
      </c>
      <c r="AA2332" s="21">
        <f t="shared" si="572"/>
        <v>-2.6321428571428669</v>
      </c>
      <c r="AC2332" s="5">
        <v>17.332142857142859</v>
      </c>
      <c r="AD2332" s="5">
        <v>0</v>
      </c>
      <c r="AE2332" s="5">
        <f t="shared" si="568"/>
        <v>17.332142857142859</v>
      </c>
    </row>
    <row r="2333" spans="1:31" ht="12.75" customHeight="1" x14ac:dyDescent="0.35">
      <c r="A2333" s="17" t="s">
        <v>4892</v>
      </c>
      <c r="B2333" s="17" t="s">
        <v>4893</v>
      </c>
      <c r="C2333" s="17" t="s">
        <v>2645</v>
      </c>
      <c r="D2333" s="18">
        <v>38384</v>
      </c>
      <c r="E2333" s="17" t="s">
        <v>118</v>
      </c>
      <c r="F2333" s="19">
        <v>50</v>
      </c>
      <c r="G2333" s="17">
        <v>32</v>
      </c>
      <c r="H2333" s="17">
        <v>5</v>
      </c>
      <c r="I2333" s="20">
        <f t="shared" si="560"/>
        <v>389</v>
      </c>
      <c r="J2333" s="21">
        <v>168.7</v>
      </c>
      <c r="K2333" s="18">
        <v>44804</v>
      </c>
      <c r="L2333" s="21">
        <v>59.01</v>
      </c>
      <c r="M2333" s="21">
        <v>109.69</v>
      </c>
      <c r="N2333" s="21">
        <v>2.2400000000000002</v>
      </c>
      <c r="O2333" s="21">
        <f t="shared" si="561"/>
        <v>1.1200000000000001</v>
      </c>
      <c r="P2333" s="21">
        <f t="shared" si="562"/>
        <v>3.3600000000000003</v>
      </c>
      <c r="Q2333" s="21">
        <f t="shared" si="563"/>
        <v>108.57</v>
      </c>
      <c r="S2333" s="21">
        <f t="shared" si="567"/>
        <v>111.92999999999999</v>
      </c>
      <c r="T2333" s="19">
        <v>45</v>
      </c>
      <c r="U2333" s="19">
        <f t="shared" si="564"/>
        <v>-5</v>
      </c>
      <c r="V2333" s="22">
        <f t="shared" si="565"/>
        <v>-60</v>
      </c>
      <c r="W2333" s="5">
        <f t="shared" si="566"/>
        <v>337</v>
      </c>
      <c r="X2333" s="21">
        <f t="shared" si="569"/>
        <v>0.33213649851632043</v>
      </c>
      <c r="Y2333" s="21">
        <f t="shared" si="570"/>
        <v>3.9856379821958452</v>
      </c>
      <c r="Z2333" s="21">
        <f t="shared" si="571"/>
        <v>107.94436201780415</v>
      </c>
      <c r="AA2333" s="21">
        <f t="shared" si="572"/>
        <v>-0.62563798219584044</v>
      </c>
      <c r="AC2333" s="5">
        <v>3.9856379821958452</v>
      </c>
      <c r="AD2333" s="5">
        <v>0</v>
      </c>
      <c r="AE2333" s="5">
        <f t="shared" si="568"/>
        <v>3.9856379821958452</v>
      </c>
    </row>
    <row r="2334" spans="1:31" ht="12.75" customHeight="1" x14ac:dyDescent="0.35">
      <c r="A2334" s="17" t="s">
        <v>4894</v>
      </c>
      <c r="B2334" s="17" t="s">
        <v>4895</v>
      </c>
      <c r="C2334" s="17" t="s">
        <v>2645</v>
      </c>
      <c r="D2334" s="18">
        <v>38412</v>
      </c>
      <c r="E2334" s="17" t="s">
        <v>118</v>
      </c>
      <c r="F2334" s="19">
        <v>50</v>
      </c>
      <c r="G2334" s="17">
        <v>32</v>
      </c>
      <c r="H2334" s="17">
        <v>6</v>
      </c>
      <c r="I2334" s="20">
        <f t="shared" si="560"/>
        <v>390</v>
      </c>
      <c r="J2334" s="21">
        <v>729.54</v>
      </c>
      <c r="K2334" s="18">
        <v>44804</v>
      </c>
      <c r="L2334" s="21">
        <v>255.33</v>
      </c>
      <c r="M2334" s="21">
        <v>474.21</v>
      </c>
      <c r="N2334" s="21">
        <v>9.7200000000000006</v>
      </c>
      <c r="O2334" s="21">
        <f t="shared" si="561"/>
        <v>4.8600000000000003</v>
      </c>
      <c r="P2334" s="21">
        <f t="shared" si="562"/>
        <v>14.580000000000002</v>
      </c>
      <c r="Q2334" s="21">
        <f t="shared" si="563"/>
        <v>469.34999999999997</v>
      </c>
      <c r="S2334" s="21">
        <f t="shared" si="567"/>
        <v>483.93</v>
      </c>
      <c r="T2334" s="19">
        <v>45</v>
      </c>
      <c r="U2334" s="19">
        <f t="shared" si="564"/>
        <v>-5</v>
      </c>
      <c r="V2334" s="22">
        <f t="shared" si="565"/>
        <v>-60</v>
      </c>
      <c r="W2334" s="5">
        <f t="shared" si="566"/>
        <v>338</v>
      </c>
      <c r="X2334" s="21">
        <f t="shared" si="569"/>
        <v>1.4317455621301776</v>
      </c>
      <c r="Y2334" s="21">
        <f t="shared" si="570"/>
        <v>17.180946745562132</v>
      </c>
      <c r="Z2334" s="21">
        <f t="shared" si="571"/>
        <v>466.74905325443785</v>
      </c>
      <c r="AA2334" s="21">
        <f t="shared" si="572"/>
        <v>-2.600946745562112</v>
      </c>
      <c r="AC2334" s="5">
        <v>17.180946745562132</v>
      </c>
      <c r="AD2334" s="5">
        <v>0</v>
      </c>
      <c r="AE2334" s="5">
        <f t="shared" si="568"/>
        <v>17.180946745562132</v>
      </c>
    </row>
    <row r="2335" spans="1:31" ht="12.75" customHeight="1" x14ac:dyDescent="0.35">
      <c r="A2335" s="17" t="s">
        <v>4896</v>
      </c>
      <c r="B2335" s="17" t="s">
        <v>4897</v>
      </c>
      <c r="C2335" s="17" t="s">
        <v>2645</v>
      </c>
      <c r="D2335" s="18">
        <v>38443</v>
      </c>
      <c r="E2335" s="17" t="s">
        <v>118</v>
      </c>
      <c r="F2335" s="19">
        <v>50</v>
      </c>
      <c r="G2335" s="17">
        <v>32</v>
      </c>
      <c r="H2335" s="17">
        <v>7</v>
      </c>
      <c r="I2335" s="20">
        <f t="shared" si="560"/>
        <v>391</v>
      </c>
      <c r="J2335" s="21">
        <v>1237.78</v>
      </c>
      <c r="K2335" s="18">
        <v>44804</v>
      </c>
      <c r="L2335" s="21">
        <v>431.23</v>
      </c>
      <c r="M2335" s="21">
        <v>806.55</v>
      </c>
      <c r="N2335" s="21">
        <v>16.5</v>
      </c>
      <c r="O2335" s="21">
        <f t="shared" si="561"/>
        <v>8.25</v>
      </c>
      <c r="P2335" s="21">
        <f t="shared" si="562"/>
        <v>24.75</v>
      </c>
      <c r="Q2335" s="21">
        <f t="shared" si="563"/>
        <v>798.3</v>
      </c>
      <c r="S2335" s="21">
        <f t="shared" si="567"/>
        <v>823.05</v>
      </c>
      <c r="T2335" s="19">
        <v>45</v>
      </c>
      <c r="U2335" s="19">
        <f t="shared" si="564"/>
        <v>-5</v>
      </c>
      <c r="V2335" s="22">
        <f t="shared" si="565"/>
        <v>-60</v>
      </c>
      <c r="W2335" s="5">
        <f t="shared" si="566"/>
        <v>339</v>
      </c>
      <c r="X2335" s="21">
        <f t="shared" si="569"/>
        <v>2.4278761061946903</v>
      </c>
      <c r="Y2335" s="21">
        <f t="shared" si="570"/>
        <v>29.134513274336285</v>
      </c>
      <c r="Z2335" s="21">
        <f t="shared" si="571"/>
        <v>793.91548672566364</v>
      </c>
      <c r="AA2335" s="21">
        <f t="shared" si="572"/>
        <v>-4.3845132743363138</v>
      </c>
      <c r="AC2335" s="5">
        <v>29.134513274336285</v>
      </c>
      <c r="AD2335" s="5">
        <v>0</v>
      </c>
      <c r="AE2335" s="5">
        <f t="shared" si="568"/>
        <v>29.134513274336285</v>
      </c>
    </row>
    <row r="2336" spans="1:31" ht="12.75" customHeight="1" x14ac:dyDescent="0.35">
      <c r="A2336" s="17" t="s">
        <v>4898</v>
      </c>
      <c r="B2336" s="17" t="s">
        <v>4899</v>
      </c>
      <c r="C2336" s="17" t="s">
        <v>2665</v>
      </c>
      <c r="D2336" s="18">
        <v>38443</v>
      </c>
      <c r="E2336" s="17" t="s">
        <v>118</v>
      </c>
      <c r="F2336" s="19">
        <v>50</v>
      </c>
      <c r="G2336" s="17">
        <v>32</v>
      </c>
      <c r="H2336" s="17">
        <v>7</v>
      </c>
      <c r="I2336" s="20">
        <f t="shared" si="560"/>
        <v>391</v>
      </c>
      <c r="J2336" s="21">
        <v>131.91</v>
      </c>
      <c r="K2336" s="18">
        <v>44804</v>
      </c>
      <c r="L2336" s="21">
        <v>45.98</v>
      </c>
      <c r="M2336" s="21">
        <v>85.93</v>
      </c>
      <c r="N2336" s="21">
        <v>1.76</v>
      </c>
      <c r="O2336" s="21">
        <f t="shared" si="561"/>
        <v>0.88</v>
      </c>
      <c r="P2336" s="21">
        <f t="shared" si="562"/>
        <v>2.64</v>
      </c>
      <c r="Q2336" s="21">
        <f t="shared" si="563"/>
        <v>85.050000000000011</v>
      </c>
      <c r="S2336" s="21">
        <f t="shared" si="567"/>
        <v>87.690000000000012</v>
      </c>
      <c r="T2336" s="19">
        <v>45</v>
      </c>
      <c r="U2336" s="19">
        <f t="shared" si="564"/>
        <v>-5</v>
      </c>
      <c r="V2336" s="22">
        <f t="shared" si="565"/>
        <v>-60</v>
      </c>
      <c r="W2336" s="5">
        <f t="shared" si="566"/>
        <v>339</v>
      </c>
      <c r="X2336" s="21">
        <f t="shared" si="569"/>
        <v>0.25867256637168146</v>
      </c>
      <c r="Y2336" s="21">
        <f t="shared" si="570"/>
        <v>3.1040707964601775</v>
      </c>
      <c r="Z2336" s="21">
        <f t="shared" si="571"/>
        <v>84.585929203539834</v>
      </c>
      <c r="AA2336" s="21">
        <f t="shared" si="572"/>
        <v>-0.46407079646017735</v>
      </c>
      <c r="AC2336" s="5">
        <v>3.1040707964601775</v>
      </c>
      <c r="AD2336" s="5">
        <v>0</v>
      </c>
      <c r="AE2336" s="5">
        <f t="shared" si="568"/>
        <v>3.1040707964601775</v>
      </c>
    </row>
    <row r="2337" spans="1:31" ht="12.75" customHeight="1" x14ac:dyDescent="0.35">
      <c r="A2337" s="17" t="s">
        <v>4900</v>
      </c>
      <c r="B2337" s="17" t="s">
        <v>4901</v>
      </c>
      <c r="C2337" s="17" t="s">
        <v>2645</v>
      </c>
      <c r="D2337" s="18">
        <v>38473</v>
      </c>
      <c r="E2337" s="17" t="s">
        <v>118</v>
      </c>
      <c r="F2337" s="19">
        <v>50</v>
      </c>
      <c r="G2337" s="17">
        <v>32</v>
      </c>
      <c r="H2337" s="17">
        <v>8</v>
      </c>
      <c r="I2337" s="20">
        <f t="shared" si="560"/>
        <v>392</v>
      </c>
      <c r="J2337" s="21">
        <v>940.07</v>
      </c>
      <c r="K2337" s="18">
        <v>44804</v>
      </c>
      <c r="L2337" s="21">
        <v>325.88</v>
      </c>
      <c r="M2337" s="21">
        <v>614.19000000000005</v>
      </c>
      <c r="N2337" s="21">
        <v>12.53</v>
      </c>
      <c r="O2337" s="21">
        <f t="shared" si="561"/>
        <v>6.2649999999999997</v>
      </c>
      <c r="P2337" s="21">
        <f t="shared" si="562"/>
        <v>18.794999999999998</v>
      </c>
      <c r="Q2337" s="21">
        <f t="shared" si="563"/>
        <v>607.92500000000007</v>
      </c>
      <c r="S2337" s="21">
        <f t="shared" si="567"/>
        <v>626.72</v>
      </c>
      <c r="T2337" s="19">
        <v>45</v>
      </c>
      <c r="U2337" s="19">
        <f t="shared" si="564"/>
        <v>-5</v>
      </c>
      <c r="V2337" s="22">
        <f t="shared" si="565"/>
        <v>-60</v>
      </c>
      <c r="W2337" s="5">
        <f t="shared" si="566"/>
        <v>340</v>
      </c>
      <c r="X2337" s="21">
        <f t="shared" si="569"/>
        <v>1.843294117647059</v>
      </c>
      <c r="Y2337" s="21">
        <f t="shared" si="570"/>
        <v>22.119529411764709</v>
      </c>
      <c r="Z2337" s="21">
        <f t="shared" si="571"/>
        <v>604.60047058823534</v>
      </c>
      <c r="AA2337" s="21">
        <f t="shared" si="572"/>
        <v>-3.324529411764729</v>
      </c>
      <c r="AC2337" s="5">
        <v>22.119529411764709</v>
      </c>
      <c r="AD2337" s="5">
        <v>0</v>
      </c>
      <c r="AE2337" s="5">
        <f t="shared" si="568"/>
        <v>22.119529411764709</v>
      </c>
    </row>
    <row r="2338" spans="1:31" ht="12.75" customHeight="1" x14ac:dyDescent="0.35">
      <c r="A2338" s="17" t="s">
        <v>4902</v>
      </c>
      <c r="B2338" s="17" t="s">
        <v>4903</v>
      </c>
      <c r="C2338" s="17" t="s">
        <v>2645</v>
      </c>
      <c r="D2338" s="18">
        <v>38504</v>
      </c>
      <c r="E2338" s="17" t="s">
        <v>118</v>
      </c>
      <c r="F2338" s="19">
        <v>50</v>
      </c>
      <c r="G2338" s="17">
        <v>32</v>
      </c>
      <c r="H2338" s="17">
        <v>9</v>
      </c>
      <c r="I2338" s="20">
        <f t="shared" si="560"/>
        <v>393</v>
      </c>
      <c r="J2338" s="21">
        <v>739.52</v>
      </c>
      <c r="K2338" s="18">
        <v>44804</v>
      </c>
      <c r="L2338" s="21">
        <v>255.13</v>
      </c>
      <c r="M2338" s="21">
        <v>484.39</v>
      </c>
      <c r="N2338" s="21">
        <v>9.86</v>
      </c>
      <c r="O2338" s="21">
        <f t="shared" si="561"/>
        <v>4.93</v>
      </c>
      <c r="P2338" s="21">
        <f t="shared" si="562"/>
        <v>14.79</v>
      </c>
      <c r="Q2338" s="21">
        <f t="shared" si="563"/>
        <v>479.46</v>
      </c>
      <c r="S2338" s="21">
        <f t="shared" si="567"/>
        <v>494.25</v>
      </c>
      <c r="T2338" s="19">
        <v>45</v>
      </c>
      <c r="U2338" s="19">
        <f t="shared" si="564"/>
        <v>-5</v>
      </c>
      <c r="V2338" s="22">
        <f t="shared" si="565"/>
        <v>-60</v>
      </c>
      <c r="W2338" s="5">
        <f t="shared" si="566"/>
        <v>341</v>
      </c>
      <c r="X2338" s="21">
        <f t="shared" si="569"/>
        <v>1.4494134897360704</v>
      </c>
      <c r="Y2338" s="21">
        <f t="shared" si="570"/>
        <v>17.392961876832846</v>
      </c>
      <c r="Z2338" s="21">
        <f t="shared" si="571"/>
        <v>476.85703812316717</v>
      </c>
      <c r="AA2338" s="21">
        <f t="shared" si="572"/>
        <v>-2.6029618768328078</v>
      </c>
      <c r="AC2338" s="5">
        <v>17.392961876832846</v>
      </c>
      <c r="AD2338" s="5">
        <v>0</v>
      </c>
      <c r="AE2338" s="5">
        <f t="shared" si="568"/>
        <v>17.392961876832846</v>
      </c>
    </row>
    <row r="2339" spans="1:31" ht="12.75" customHeight="1" x14ac:dyDescent="0.35">
      <c r="A2339" s="17" t="s">
        <v>4904</v>
      </c>
      <c r="B2339" s="17" t="s">
        <v>4905</v>
      </c>
      <c r="C2339" s="17" t="s">
        <v>2645</v>
      </c>
      <c r="D2339" s="18">
        <v>38534</v>
      </c>
      <c r="E2339" s="17" t="s">
        <v>118</v>
      </c>
      <c r="F2339" s="19">
        <v>50</v>
      </c>
      <c r="G2339" s="17">
        <v>32</v>
      </c>
      <c r="H2339" s="17">
        <v>10</v>
      </c>
      <c r="I2339" s="20">
        <f t="shared" si="560"/>
        <v>394</v>
      </c>
      <c r="J2339" s="21">
        <v>3020.25</v>
      </c>
      <c r="K2339" s="18">
        <v>44804</v>
      </c>
      <c r="L2339" s="21">
        <v>1037.03</v>
      </c>
      <c r="M2339" s="21">
        <v>1983.22</v>
      </c>
      <c r="N2339" s="21">
        <v>40.270000000000003</v>
      </c>
      <c r="O2339" s="21">
        <f t="shared" si="561"/>
        <v>20.135000000000002</v>
      </c>
      <c r="P2339" s="21">
        <f t="shared" si="562"/>
        <v>60.405000000000001</v>
      </c>
      <c r="Q2339" s="21">
        <f t="shared" si="563"/>
        <v>1963.085</v>
      </c>
      <c r="S2339" s="21">
        <f t="shared" si="567"/>
        <v>2023.49</v>
      </c>
      <c r="T2339" s="19">
        <v>45</v>
      </c>
      <c r="U2339" s="19">
        <f t="shared" si="564"/>
        <v>-5</v>
      </c>
      <c r="V2339" s="22">
        <f t="shared" si="565"/>
        <v>-60</v>
      </c>
      <c r="W2339" s="5">
        <f t="shared" si="566"/>
        <v>342</v>
      </c>
      <c r="X2339" s="21">
        <f t="shared" si="569"/>
        <v>5.9166374269005848</v>
      </c>
      <c r="Y2339" s="21">
        <f t="shared" si="570"/>
        <v>70.999649122807014</v>
      </c>
      <c r="Z2339" s="21">
        <f t="shared" si="571"/>
        <v>1952.4903508771929</v>
      </c>
      <c r="AA2339" s="21">
        <f t="shared" si="572"/>
        <v>-10.594649122807141</v>
      </c>
      <c r="AC2339" s="5">
        <v>70.999649122807014</v>
      </c>
      <c r="AD2339" s="5">
        <v>0</v>
      </c>
      <c r="AE2339" s="5">
        <f t="shared" si="568"/>
        <v>70.999649122807014</v>
      </c>
    </row>
    <row r="2340" spans="1:31" ht="12.75" customHeight="1" x14ac:dyDescent="0.35">
      <c r="A2340" s="17" t="s">
        <v>4906</v>
      </c>
      <c r="B2340" s="17" t="s">
        <v>4907</v>
      </c>
      <c r="C2340" s="17" t="s">
        <v>2645</v>
      </c>
      <c r="D2340" s="18">
        <v>38565</v>
      </c>
      <c r="E2340" s="17" t="s">
        <v>118</v>
      </c>
      <c r="F2340" s="19">
        <v>50</v>
      </c>
      <c r="G2340" s="17">
        <v>32</v>
      </c>
      <c r="H2340" s="17">
        <v>11</v>
      </c>
      <c r="I2340" s="20">
        <f t="shared" si="560"/>
        <v>395</v>
      </c>
      <c r="J2340" s="21">
        <v>1410.85</v>
      </c>
      <c r="K2340" s="18">
        <v>44804</v>
      </c>
      <c r="L2340" s="21">
        <v>482.09</v>
      </c>
      <c r="M2340" s="21">
        <v>928.76</v>
      </c>
      <c r="N2340" s="21">
        <v>18.809999999999999</v>
      </c>
      <c r="O2340" s="21">
        <f t="shared" si="561"/>
        <v>9.4049999999999994</v>
      </c>
      <c r="P2340" s="21">
        <f t="shared" si="562"/>
        <v>28.214999999999996</v>
      </c>
      <c r="Q2340" s="21">
        <f t="shared" si="563"/>
        <v>919.35500000000002</v>
      </c>
      <c r="S2340" s="21">
        <f t="shared" si="567"/>
        <v>947.56999999999994</v>
      </c>
      <c r="T2340" s="19">
        <v>45</v>
      </c>
      <c r="U2340" s="19">
        <f t="shared" si="564"/>
        <v>-5</v>
      </c>
      <c r="V2340" s="22">
        <f t="shared" si="565"/>
        <v>-60</v>
      </c>
      <c r="W2340" s="5">
        <f t="shared" si="566"/>
        <v>343</v>
      </c>
      <c r="X2340" s="21">
        <f t="shared" si="569"/>
        <v>2.7625947521865886</v>
      </c>
      <c r="Y2340" s="21">
        <f t="shared" si="570"/>
        <v>33.151137026239063</v>
      </c>
      <c r="Z2340" s="21">
        <f t="shared" si="571"/>
        <v>914.41886297376084</v>
      </c>
      <c r="AA2340" s="21">
        <f t="shared" si="572"/>
        <v>-4.9361370262391802</v>
      </c>
      <c r="AC2340" s="5">
        <v>33.151137026239063</v>
      </c>
      <c r="AD2340" s="5">
        <v>0</v>
      </c>
      <c r="AE2340" s="5">
        <f t="shared" si="568"/>
        <v>33.151137026239063</v>
      </c>
    </row>
    <row r="2341" spans="1:31" ht="12.75" customHeight="1" x14ac:dyDescent="0.35">
      <c r="A2341" s="17" t="s">
        <v>4908</v>
      </c>
      <c r="B2341" s="17" t="s">
        <v>4909</v>
      </c>
      <c r="C2341" s="17" t="s">
        <v>2645</v>
      </c>
      <c r="D2341" s="18">
        <v>38596</v>
      </c>
      <c r="E2341" s="17" t="s">
        <v>118</v>
      </c>
      <c r="F2341" s="19">
        <v>50</v>
      </c>
      <c r="G2341" s="17">
        <v>33</v>
      </c>
      <c r="H2341" s="17">
        <v>0</v>
      </c>
      <c r="I2341" s="20">
        <f t="shared" si="560"/>
        <v>396</v>
      </c>
      <c r="J2341" s="21">
        <v>362.44</v>
      </c>
      <c r="K2341" s="18">
        <v>44804</v>
      </c>
      <c r="L2341" s="21">
        <v>123.25</v>
      </c>
      <c r="M2341" s="21">
        <v>239.19</v>
      </c>
      <c r="N2341" s="21">
        <v>4.83</v>
      </c>
      <c r="O2341" s="21">
        <f t="shared" si="561"/>
        <v>2.415</v>
      </c>
      <c r="P2341" s="21">
        <f t="shared" si="562"/>
        <v>7.2450000000000001</v>
      </c>
      <c r="Q2341" s="21">
        <f t="shared" si="563"/>
        <v>236.77500000000001</v>
      </c>
      <c r="S2341" s="21">
        <f t="shared" si="567"/>
        <v>244.02</v>
      </c>
      <c r="T2341" s="19">
        <v>45</v>
      </c>
      <c r="U2341" s="19">
        <f t="shared" si="564"/>
        <v>-5</v>
      </c>
      <c r="V2341" s="22">
        <f t="shared" si="565"/>
        <v>-60</v>
      </c>
      <c r="W2341" s="5">
        <f t="shared" si="566"/>
        <v>344</v>
      </c>
      <c r="X2341" s="21">
        <f t="shared" si="569"/>
        <v>0.70936046511627915</v>
      </c>
      <c r="Y2341" s="21">
        <f t="shared" si="570"/>
        <v>8.5123255813953502</v>
      </c>
      <c r="Z2341" s="21">
        <f t="shared" si="571"/>
        <v>235.50767441860467</v>
      </c>
      <c r="AA2341" s="21">
        <f t="shared" si="572"/>
        <v>-1.2673255813953404</v>
      </c>
      <c r="AC2341" s="5">
        <v>8.5123255813953502</v>
      </c>
      <c r="AD2341" s="5">
        <v>0</v>
      </c>
      <c r="AE2341" s="5">
        <f t="shared" si="568"/>
        <v>8.5123255813953502</v>
      </c>
    </row>
    <row r="2342" spans="1:31" ht="12.75" customHeight="1" x14ac:dyDescent="0.35">
      <c r="A2342" s="17" t="s">
        <v>4910</v>
      </c>
      <c r="B2342" s="17" t="s">
        <v>4911</v>
      </c>
      <c r="C2342" s="17" t="s">
        <v>2711</v>
      </c>
      <c r="D2342" s="18">
        <v>38626</v>
      </c>
      <c r="E2342" s="17" t="s">
        <v>118</v>
      </c>
      <c r="F2342" s="19">
        <v>50</v>
      </c>
      <c r="G2342" s="17">
        <v>33</v>
      </c>
      <c r="H2342" s="17">
        <v>1</v>
      </c>
      <c r="I2342" s="20">
        <f t="shared" si="560"/>
        <v>397</v>
      </c>
      <c r="J2342" s="21">
        <v>131.69</v>
      </c>
      <c r="K2342" s="18">
        <v>44804</v>
      </c>
      <c r="L2342" s="21">
        <v>44.5</v>
      </c>
      <c r="M2342" s="21">
        <v>87.19</v>
      </c>
      <c r="N2342" s="21">
        <v>1.75</v>
      </c>
      <c r="O2342" s="21">
        <f t="shared" si="561"/>
        <v>0.875</v>
      </c>
      <c r="P2342" s="21">
        <f t="shared" si="562"/>
        <v>2.625</v>
      </c>
      <c r="Q2342" s="21">
        <f t="shared" si="563"/>
        <v>86.314999999999998</v>
      </c>
      <c r="S2342" s="21">
        <f t="shared" si="567"/>
        <v>88.94</v>
      </c>
      <c r="T2342" s="19">
        <v>45</v>
      </c>
      <c r="U2342" s="19">
        <f t="shared" si="564"/>
        <v>-5</v>
      </c>
      <c r="V2342" s="22">
        <f t="shared" si="565"/>
        <v>-60</v>
      </c>
      <c r="W2342" s="5">
        <f t="shared" si="566"/>
        <v>345</v>
      </c>
      <c r="X2342" s="21">
        <f t="shared" si="569"/>
        <v>0.25779710144927537</v>
      </c>
      <c r="Y2342" s="21">
        <f t="shared" si="570"/>
        <v>3.0935652173913044</v>
      </c>
      <c r="Z2342" s="21">
        <f t="shared" si="571"/>
        <v>85.846434782608696</v>
      </c>
      <c r="AA2342" s="21">
        <f t="shared" si="572"/>
        <v>-0.4685652173913013</v>
      </c>
      <c r="AC2342" s="5">
        <v>3.0935652173913044</v>
      </c>
      <c r="AD2342" s="5">
        <v>0</v>
      </c>
      <c r="AE2342" s="5">
        <f t="shared" si="568"/>
        <v>3.0935652173913044</v>
      </c>
    </row>
    <row r="2343" spans="1:31" ht="12.75" customHeight="1" x14ac:dyDescent="0.35">
      <c r="A2343" s="17" t="s">
        <v>4912</v>
      </c>
      <c r="B2343" s="17" t="s">
        <v>4913</v>
      </c>
      <c r="C2343" s="17" t="s">
        <v>2645</v>
      </c>
      <c r="D2343" s="18">
        <v>38626</v>
      </c>
      <c r="E2343" s="17" t="s">
        <v>118</v>
      </c>
      <c r="F2343" s="19">
        <v>50</v>
      </c>
      <c r="G2343" s="17">
        <v>33</v>
      </c>
      <c r="H2343" s="17">
        <v>1</v>
      </c>
      <c r="I2343" s="20">
        <f t="shared" si="560"/>
        <v>397</v>
      </c>
      <c r="J2343" s="21">
        <v>1083.54</v>
      </c>
      <c r="K2343" s="18">
        <v>44804</v>
      </c>
      <c r="L2343" s="21">
        <v>366.59</v>
      </c>
      <c r="M2343" s="21">
        <v>716.95</v>
      </c>
      <c r="N2343" s="21">
        <v>14.44</v>
      </c>
      <c r="O2343" s="21">
        <f t="shared" si="561"/>
        <v>7.22</v>
      </c>
      <c r="P2343" s="21">
        <f t="shared" si="562"/>
        <v>21.66</v>
      </c>
      <c r="Q2343" s="21">
        <f t="shared" si="563"/>
        <v>709.73</v>
      </c>
      <c r="S2343" s="21">
        <f t="shared" si="567"/>
        <v>731.3900000000001</v>
      </c>
      <c r="T2343" s="19">
        <v>45</v>
      </c>
      <c r="U2343" s="19">
        <f t="shared" si="564"/>
        <v>-5</v>
      </c>
      <c r="V2343" s="22">
        <f t="shared" si="565"/>
        <v>-60</v>
      </c>
      <c r="W2343" s="5">
        <f t="shared" si="566"/>
        <v>345</v>
      </c>
      <c r="X2343" s="21">
        <f t="shared" si="569"/>
        <v>2.1199710144927537</v>
      </c>
      <c r="Y2343" s="21">
        <f t="shared" si="570"/>
        <v>25.439652173913046</v>
      </c>
      <c r="Z2343" s="21">
        <f t="shared" si="571"/>
        <v>705.95034782608707</v>
      </c>
      <c r="AA2343" s="21">
        <f t="shared" si="572"/>
        <v>-3.7796521739129503</v>
      </c>
      <c r="AC2343" s="5">
        <v>25.439652173913046</v>
      </c>
      <c r="AD2343" s="5">
        <v>0</v>
      </c>
      <c r="AE2343" s="5">
        <f t="shared" si="568"/>
        <v>25.439652173913046</v>
      </c>
    </row>
    <row r="2344" spans="1:31" ht="12.75" customHeight="1" x14ac:dyDescent="0.35">
      <c r="A2344" s="17" t="s">
        <v>4914</v>
      </c>
      <c r="B2344" s="17" t="s">
        <v>4915</v>
      </c>
      <c r="C2344" s="17" t="s">
        <v>2645</v>
      </c>
      <c r="D2344" s="18">
        <v>38657</v>
      </c>
      <c r="E2344" s="17" t="s">
        <v>118</v>
      </c>
      <c r="F2344" s="19">
        <v>50</v>
      </c>
      <c r="G2344" s="17">
        <v>33</v>
      </c>
      <c r="H2344" s="17">
        <v>2</v>
      </c>
      <c r="I2344" s="20">
        <f t="shared" si="560"/>
        <v>398</v>
      </c>
      <c r="J2344" s="21">
        <v>411.99</v>
      </c>
      <c r="K2344" s="18">
        <v>44804</v>
      </c>
      <c r="L2344" s="21">
        <v>138.71</v>
      </c>
      <c r="M2344" s="21">
        <v>273.27999999999997</v>
      </c>
      <c r="N2344" s="21">
        <v>5.49</v>
      </c>
      <c r="O2344" s="21">
        <f t="shared" si="561"/>
        <v>2.7450000000000001</v>
      </c>
      <c r="P2344" s="21">
        <f t="shared" si="562"/>
        <v>8.2349999999999994</v>
      </c>
      <c r="Q2344" s="21">
        <f t="shared" si="563"/>
        <v>270.53499999999997</v>
      </c>
      <c r="S2344" s="21">
        <f t="shared" si="567"/>
        <v>278.77</v>
      </c>
      <c r="T2344" s="19">
        <v>45</v>
      </c>
      <c r="U2344" s="19">
        <f t="shared" si="564"/>
        <v>-5</v>
      </c>
      <c r="V2344" s="22">
        <f t="shared" si="565"/>
        <v>-60</v>
      </c>
      <c r="W2344" s="5">
        <f t="shared" si="566"/>
        <v>346</v>
      </c>
      <c r="X2344" s="21">
        <f t="shared" si="569"/>
        <v>0.8056936416184971</v>
      </c>
      <c r="Y2344" s="21">
        <f t="shared" si="570"/>
        <v>9.6683236994219648</v>
      </c>
      <c r="Z2344" s="21">
        <f t="shared" si="571"/>
        <v>269.10167630057799</v>
      </c>
      <c r="AA2344" s="21">
        <f t="shared" si="572"/>
        <v>-1.433323699421976</v>
      </c>
      <c r="AC2344" s="5">
        <v>9.6683236994219648</v>
      </c>
      <c r="AD2344" s="5">
        <v>0</v>
      </c>
      <c r="AE2344" s="5">
        <f t="shared" si="568"/>
        <v>9.6683236994219648</v>
      </c>
    </row>
    <row r="2345" spans="1:31" ht="12.75" customHeight="1" x14ac:dyDescent="0.35">
      <c r="A2345" s="17" t="s">
        <v>4916</v>
      </c>
      <c r="B2345" s="17" t="s">
        <v>4917</v>
      </c>
      <c r="C2345" s="17" t="s">
        <v>2645</v>
      </c>
      <c r="D2345" s="18">
        <v>38687</v>
      </c>
      <c r="E2345" s="17" t="s">
        <v>118</v>
      </c>
      <c r="F2345" s="19">
        <v>50</v>
      </c>
      <c r="G2345" s="17">
        <v>33</v>
      </c>
      <c r="H2345" s="17">
        <v>3</v>
      </c>
      <c r="I2345" s="20">
        <f t="shared" si="560"/>
        <v>399</v>
      </c>
      <c r="J2345" s="21">
        <v>1296.67</v>
      </c>
      <c r="K2345" s="18">
        <v>44804</v>
      </c>
      <c r="L2345" s="21">
        <v>434.32</v>
      </c>
      <c r="M2345" s="21">
        <v>862.35</v>
      </c>
      <c r="N2345" s="21">
        <v>17.28</v>
      </c>
      <c r="O2345" s="21">
        <f t="shared" si="561"/>
        <v>8.64</v>
      </c>
      <c r="P2345" s="21">
        <f t="shared" si="562"/>
        <v>25.92</v>
      </c>
      <c r="Q2345" s="21">
        <f t="shared" si="563"/>
        <v>853.71</v>
      </c>
      <c r="S2345" s="21">
        <f t="shared" si="567"/>
        <v>879.63</v>
      </c>
      <c r="T2345" s="19">
        <v>45</v>
      </c>
      <c r="U2345" s="19">
        <f t="shared" si="564"/>
        <v>-5</v>
      </c>
      <c r="V2345" s="22">
        <f t="shared" si="565"/>
        <v>-60</v>
      </c>
      <c r="W2345" s="5">
        <f t="shared" si="566"/>
        <v>347</v>
      </c>
      <c r="X2345" s="21">
        <f t="shared" si="569"/>
        <v>2.5349567723342941</v>
      </c>
      <c r="Y2345" s="21">
        <f t="shared" si="570"/>
        <v>30.419481268011531</v>
      </c>
      <c r="Z2345" s="21">
        <f t="shared" si="571"/>
        <v>849.21051873198849</v>
      </c>
      <c r="AA2345" s="21">
        <f t="shared" si="572"/>
        <v>-4.4994812680115501</v>
      </c>
      <c r="AC2345" s="5">
        <v>30.419481268011531</v>
      </c>
      <c r="AD2345" s="5">
        <v>0</v>
      </c>
      <c r="AE2345" s="5">
        <f t="shared" si="568"/>
        <v>30.419481268011531</v>
      </c>
    </row>
    <row r="2346" spans="1:31" ht="12.75" customHeight="1" x14ac:dyDescent="0.35">
      <c r="A2346" s="17" t="s">
        <v>4918</v>
      </c>
      <c r="B2346" s="17" t="s">
        <v>4919</v>
      </c>
      <c r="C2346" s="17" t="s">
        <v>2645</v>
      </c>
      <c r="D2346" s="18">
        <v>38718</v>
      </c>
      <c r="E2346" s="17" t="s">
        <v>118</v>
      </c>
      <c r="F2346" s="19">
        <v>50</v>
      </c>
      <c r="G2346" s="17">
        <v>33</v>
      </c>
      <c r="H2346" s="17">
        <v>4</v>
      </c>
      <c r="I2346" s="20">
        <f t="shared" si="560"/>
        <v>400</v>
      </c>
      <c r="J2346" s="21">
        <v>927.21</v>
      </c>
      <c r="K2346" s="18">
        <v>44804</v>
      </c>
      <c r="L2346" s="21">
        <v>309.17</v>
      </c>
      <c r="M2346" s="21">
        <v>618.04</v>
      </c>
      <c r="N2346" s="21">
        <v>12.36</v>
      </c>
      <c r="O2346" s="21">
        <f t="shared" si="561"/>
        <v>6.18</v>
      </c>
      <c r="P2346" s="21">
        <f t="shared" si="562"/>
        <v>18.54</v>
      </c>
      <c r="Q2346" s="21">
        <f t="shared" si="563"/>
        <v>611.86</v>
      </c>
      <c r="S2346" s="21">
        <f t="shared" si="567"/>
        <v>630.4</v>
      </c>
      <c r="T2346" s="19">
        <v>45</v>
      </c>
      <c r="U2346" s="19">
        <f t="shared" si="564"/>
        <v>-5</v>
      </c>
      <c r="V2346" s="22">
        <f t="shared" si="565"/>
        <v>-60</v>
      </c>
      <c r="W2346" s="5">
        <f t="shared" si="566"/>
        <v>348</v>
      </c>
      <c r="X2346" s="21">
        <f t="shared" si="569"/>
        <v>1.8114942528735631</v>
      </c>
      <c r="Y2346" s="21">
        <f t="shared" si="570"/>
        <v>21.737931034482756</v>
      </c>
      <c r="Z2346" s="21">
        <f t="shared" si="571"/>
        <v>608.66206896551716</v>
      </c>
      <c r="AA2346" s="21">
        <f t="shared" si="572"/>
        <v>-3.1979310344828491</v>
      </c>
      <c r="AC2346" s="5">
        <v>21.737931034482756</v>
      </c>
      <c r="AD2346" s="5">
        <v>0</v>
      </c>
      <c r="AE2346" s="5">
        <f t="shared" si="568"/>
        <v>21.737931034482756</v>
      </c>
    </row>
    <row r="2347" spans="1:31" ht="12.75" customHeight="1" x14ac:dyDescent="0.35">
      <c r="A2347" s="17" t="s">
        <v>4920</v>
      </c>
      <c r="B2347" s="17" t="s">
        <v>4921</v>
      </c>
      <c r="C2347" s="17" t="s">
        <v>2731</v>
      </c>
      <c r="D2347" s="18">
        <v>38718</v>
      </c>
      <c r="E2347" s="17" t="s">
        <v>118</v>
      </c>
      <c r="F2347" s="19">
        <v>50</v>
      </c>
      <c r="G2347" s="17">
        <v>33</v>
      </c>
      <c r="H2347" s="17">
        <v>4</v>
      </c>
      <c r="I2347" s="20">
        <f t="shared" si="560"/>
        <v>400</v>
      </c>
      <c r="J2347" s="21">
        <v>1164.1600000000001</v>
      </c>
      <c r="K2347" s="18">
        <v>44804</v>
      </c>
      <c r="L2347" s="21">
        <v>388</v>
      </c>
      <c r="M2347" s="21">
        <v>776.16</v>
      </c>
      <c r="N2347" s="21">
        <v>15.52</v>
      </c>
      <c r="O2347" s="21">
        <f t="shared" si="561"/>
        <v>7.76</v>
      </c>
      <c r="P2347" s="21">
        <f t="shared" si="562"/>
        <v>23.28</v>
      </c>
      <c r="Q2347" s="21">
        <f t="shared" si="563"/>
        <v>768.4</v>
      </c>
      <c r="S2347" s="21">
        <f t="shared" si="567"/>
        <v>791.68</v>
      </c>
      <c r="T2347" s="19">
        <v>45</v>
      </c>
      <c r="U2347" s="19">
        <f t="shared" si="564"/>
        <v>-5</v>
      </c>
      <c r="V2347" s="22">
        <f t="shared" si="565"/>
        <v>-60</v>
      </c>
      <c r="W2347" s="5">
        <f t="shared" si="566"/>
        <v>348</v>
      </c>
      <c r="X2347" s="21">
        <f t="shared" si="569"/>
        <v>2.274942528735632</v>
      </c>
      <c r="Y2347" s="21">
        <f t="shared" si="570"/>
        <v>27.299310344827582</v>
      </c>
      <c r="Z2347" s="21">
        <f t="shared" si="571"/>
        <v>764.38068965517232</v>
      </c>
      <c r="AA2347" s="21">
        <f t="shared" si="572"/>
        <v>-4.0193103448276588</v>
      </c>
      <c r="AC2347" s="5">
        <v>27.299310344827582</v>
      </c>
      <c r="AD2347" s="5">
        <v>0</v>
      </c>
      <c r="AE2347" s="5">
        <f t="shared" si="568"/>
        <v>27.299310344827582</v>
      </c>
    </row>
    <row r="2348" spans="1:31" ht="12.75" customHeight="1" x14ac:dyDescent="0.35">
      <c r="A2348" s="17" t="s">
        <v>4922</v>
      </c>
      <c r="B2348" s="17" t="s">
        <v>4923</v>
      </c>
      <c r="C2348" s="17" t="s">
        <v>2734</v>
      </c>
      <c r="D2348" s="18">
        <v>38718</v>
      </c>
      <c r="E2348" s="17" t="s">
        <v>118</v>
      </c>
      <c r="F2348" s="19">
        <v>50</v>
      </c>
      <c r="G2348" s="17">
        <v>33</v>
      </c>
      <c r="H2348" s="17">
        <v>4</v>
      </c>
      <c r="I2348" s="20">
        <f t="shared" si="560"/>
        <v>400</v>
      </c>
      <c r="J2348" s="21">
        <v>8929.35</v>
      </c>
      <c r="K2348" s="18">
        <v>44804</v>
      </c>
      <c r="L2348" s="21">
        <v>2976.5</v>
      </c>
      <c r="M2348" s="21">
        <v>5952.85</v>
      </c>
      <c r="N2348" s="21">
        <v>119.06</v>
      </c>
      <c r="O2348" s="21">
        <f t="shared" si="561"/>
        <v>59.53</v>
      </c>
      <c r="P2348" s="21">
        <f t="shared" si="562"/>
        <v>178.59</v>
      </c>
      <c r="Q2348" s="21">
        <f t="shared" si="563"/>
        <v>5893.3200000000006</v>
      </c>
      <c r="S2348" s="21">
        <f t="shared" si="567"/>
        <v>6071.9100000000008</v>
      </c>
      <c r="T2348" s="19">
        <v>45</v>
      </c>
      <c r="U2348" s="19">
        <f t="shared" si="564"/>
        <v>-5</v>
      </c>
      <c r="V2348" s="22">
        <f t="shared" si="565"/>
        <v>-60</v>
      </c>
      <c r="W2348" s="5">
        <f t="shared" si="566"/>
        <v>348</v>
      </c>
      <c r="X2348" s="21">
        <f t="shared" si="569"/>
        <v>17.448017241379311</v>
      </c>
      <c r="Y2348" s="21">
        <f t="shared" si="570"/>
        <v>209.37620689655174</v>
      </c>
      <c r="Z2348" s="21">
        <f t="shared" si="571"/>
        <v>5862.5337931034492</v>
      </c>
      <c r="AA2348" s="21">
        <f t="shared" si="572"/>
        <v>-30.786206896551448</v>
      </c>
      <c r="AC2348" s="5">
        <v>209.37620689655174</v>
      </c>
      <c r="AD2348" s="5">
        <v>0</v>
      </c>
      <c r="AE2348" s="5">
        <f t="shared" si="568"/>
        <v>209.37620689655174</v>
      </c>
    </row>
    <row r="2349" spans="1:31" ht="12.75" customHeight="1" x14ac:dyDescent="0.35">
      <c r="A2349" s="17" t="s">
        <v>4924</v>
      </c>
      <c r="B2349" s="17" t="s">
        <v>4925</v>
      </c>
      <c r="C2349" s="17" t="s">
        <v>2737</v>
      </c>
      <c r="D2349" s="18">
        <v>38718</v>
      </c>
      <c r="E2349" s="17" t="s">
        <v>118</v>
      </c>
      <c r="F2349" s="19">
        <v>50</v>
      </c>
      <c r="G2349" s="17">
        <v>33</v>
      </c>
      <c r="H2349" s="17">
        <v>4</v>
      </c>
      <c r="I2349" s="20">
        <f t="shared" si="560"/>
        <v>400</v>
      </c>
      <c r="J2349" s="21">
        <v>2857.51</v>
      </c>
      <c r="K2349" s="18">
        <v>44804</v>
      </c>
      <c r="L2349" s="21">
        <v>952.5</v>
      </c>
      <c r="M2349" s="21">
        <v>1905.01</v>
      </c>
      <c r="N2349" s="21">
        <v>38.1</v>
      </c>
      <c r="O2349" s="21">
        <f t="shared" si="561"/>
        <v>19.05</v>
      </c>
      <c r="P2349" s="21">
        <f t="shared" si="562"/>
        <v>57.150000000000006</v>
      </c>
      <c r="Q2349" s="21">
        <f t="shared" si="563"/>
        <v>1885.96</v>
      </c>
      <c r="S2349" s="21">
        <f t="shared" si="567"/>
        <v>1943.11</v>
      </c>
      <c r="T2349" s="19">
        <v>45</v>
      </c>
      <c r="U2349" s="19">
        <f t="shared" si="564"/>
        <v>-5</v>
      </c>
      <c r="V2349" s="22">
        <f t="shared" si="565"/>
        <v>-60</v>
      </c>
      <c r="W2349" s="5">
        <f t="shared" si="566"/>
        <v>348</v>
      </c>
      <c r="X2349" s="21">
        <f t="shared" si="569"/>
        <v>5.5836494252873559</v>
      </c>
      <c r="Y2349" s="21">
        <f t="shared" si="570"/>
        <v>67.003793103448274</v>
      </c>
      <c r="Z2349" s="21">
        <f t="shared" si="571"/>
        <v>1876.1062068965516</v>
      </c>
      <c r="AA2349" s="21">
        <f t="shared" si="572"/>
        <v>-9.8537931034484245</v>
      </c>
      <c r="AC2349" s="5">
        <v>67.003793103448274</v>
      </c>
      <c r="AD2349" s="5">
        <v>0</v>
      </c>
      <c r="AE2349" s="5">
        <f t="shared" si="568"/>
        <v>67.003793103448274</v>
      </c>
    </row>
    <row r="2350" spans="1:31" ht="12.75" customHeight="1" x14ac:dyDescent="0.35">
      <c r="A2350" s="17" t="s">
        <v>4926</v>
      </c>
      <c r="B2350" s="17" t="s">
        <v>4927</v>
      </c>
      <c r="C2350" s="17" t="s">
        <v>2645</v>
      </c>
      <c r="D2350" s="18">
        <v>38749</v>
      </c>
      <c r="E2350" s="17" t="s">
        <v>118</v>
      </c>
      <c r="F2350" s="19">
        <v>50</v>
      </c>
      <c r="G2350" s="17">
        <v>33</v>
      </c>
      <c r="H2350" s="17">
        <v>5</v>
      </c>
      <c r="I2350" s="20">
        <f t="shared" si="560"/>
        <v>401</v>
      </c>
      <c r="J2350" s="21">
        <v>847.78</v>
      </c>
      <c r="K2350" s="18">
        <v>44804</v>
      </c>
      <c r="L2350" s="21">
        <v>281.24</v>
      </c>
      <c r="M2350" s="21">
        <v>566.54</v>
      </c>
      <c r="N2350" s="21">
        <v>11.3</v>
      </c>
      <c r="O2350" s="21">
        <f t="shared" si="561"/>
        <v>5.65</v>
      </c>
      <c r="P2350" s="21">
        <f t="shared" si="562"/>
        <v>16.950000000000003</v>
      </c>
      <c r="Q2350" s="21">
        <f t="shared" si="563"/>
        <v>560.89</v>
      </c>
      <c r="S2350" s="21">
        <f t="shared" si="567"/>
        <v>577.83999999999992</v>
      </c>
      <c r="T2350" s="19">
        <v>45</v>
      </c>
      <c r="U2350" s="19">
        <f t="shared" si="564"/>
        <v>-5</v>
      </c>
      <c r="V2350" s="22">
        <f t="shared" si="565"/>
        <v>-60</v>
      </c>
      <c r="W2350" s="5">
        <f t="shared" si="566"/>
        <v>349</v>
      </c>
      <c r="X2350" s="21">
        <f t="shared" si="569"/>
        <v>1.6557020057306588</v>
      </c>
      <c r="Y2350" s="21">
        <f t="shared" si="570"/>
        <v>19.868424068767908</v>
      </c>
      <c r="Z2350" s="21">
        <f t="shared" si="571"/>
        <v>557.971575931232</v>
      </c>
      <c r="AA2350" s="21">
        <f t="shared" si="572"/>
        <v>-2.9184240687679903</v>
      </c>
      <c r="AC2350" s="5">
        <v>19.868424068767908</v>
      </c>
      <c r="AD2350" s="5">
        <v>0</v>
      </c>
      <c r="AE2350" s="5">
        <f t="shared" si="568"/>
        <v>19.868424068767908</v>
      </c>
    </row>
    <row r="2351" spans="1:31" ht="12.75" customHeight="1" x14ac:dyDescent="0.35">
      <c r="A2351" s="17" t="s">
        <v>4928</v>
      </c>
      <c r="B2351" s="17" t="s">
        <v>4929</v>
      </c>
      <c r="C2351" s="17" t="s">
        <v>2645</v>
      </c>
      <c r="D2351" s="18">
        <v>38777</v>
      </c>
      <c r="E2351" s="17" t="s">
        <v>118</v>
      </c>
      <c r="F2351" s="19">
        <v>50</v>
      </c>
      <c r="G2351" s="17">
        <v>33</v>
      </c>
      <c r="H2351" s="17">
        <v>6</v>
      </c>
      <c r="I2351" s="20">
        <f t="shared" si="560"/>
        <v>402</v>
      </c>
      <c r="J2351" s="21">
        <v>905.51</v>
      </c>
      <c r="K2351" s="18">
        <v>44804</v>
      </c>
      <c r="L2351" s="21">
        <v>298.82</v>
      </c>
      <c r="M2351" s="21">
        <v>606.69000000000005</v>
      </c>
      <c r="N2351" s="21">
        <v>12.07</v>
      </c>
      <c r="O2351" s="21">
        <f t="shared" si="561"/>
        <v>6.0350000000000001</v>
      </c>
      <c r="P2351" s="21">
        <f t="shared" si="562"/>
        <v>18.105</v>
      </c>
      <c r="Q2351" s="21">
        <f t="shared" si="563"/>
        <v>600.65500000000009</v>
      </c>
      <c r="S2351" s="21">
        <f t="shared" si="567"/>
        <v>618.7600000000001</v>
      </c>
      <c r="T2351" s="19">
        <v>45</v>
      </c>
      <c r="U2351" s="19">
        <f t="shared" si="564"/>
        <v>-5</v>
      </c>
      <c r="V2351" s="22">
        <f t="shared" si="565"/>
        <v>-60</v>
      </c>
      <c r="W2351" s="5">
        <f t="shared" si="566"/>
        <v>350</v>
      </c>
      <c r="X2351" s="21">
        <f t="shared" si="569"/>
        <v>1.7678857142857145</v>
      </c>
      <c r="Y2351" s="21">
        <f t="shared" si="570"/>
        <v>21.214628571428573</v>
      </c>
      <c r="Z2351" s="21">
        <f t="shared" si="571"/>
        <v>597.54537142857157</v>
      </c>
      <c r="AA2351" s="21">
        <f t="shared" si="572"/>
        <v>-3.1096285714285159</v>
      </c>
      <c r="AC2351" s="5">
        <v>21.214628571428573</v>
      </c>
      <c r="AD2351" s="5">
        <v>0</v>
      </c>
      <c r="AE2351" s="5">
        <f t="shared" si="568"/>
        <v>21.214628571428573</v>
      </c>
    </row>
    <row r="2352" spans="1:31" ht="12.75" customHeight="1" x14ac:dyDescent="0.35">
      <c r="A2352" s="17" t="s">
        <v>4930</v>
      </c>
      <c r="B2352" s="17" t="s">
        <v>4931</v>
      </c>
      <c r="C2352" s="17" t="s">
        <v>2645</v>
      </c>
      <c r="D2352" s="18">
        <v>38808</v>
      </c>
      <c r="E2352" s="17" t="s">
        <v>118</v>
      </c>
      <c r="F2352" s="19">
        <v>50</v>
      </c>
      <c r="G2352" s="17">
        <v>33</v>
      </c>
      <c r="H2352" s="17">
        <v>7</v>
      </c>
      <c r="I2352" s="20">
        <f t="shared" si="560"/>
        <v>403</v>
      </c>
      <c r="J2352" s="21">
        <v>744.18</v>
      </c>
      <c r="K2352" s="18">
        <v>44804</v>
      </c>
      <c r="L2352" s="21">
        <v>244.28</v>
      </c>
      <c r="M2352" s="21">
        <v>499.9</v>
      </c>
      <c r="N2352" s="21">
        <v>9.92</v>
      </c>
      <c r="O2352" s="21">
        <f t="shared" si="561"/>
        <v>4.96</v>
      </c>
      <c r="P2352" s="21">
        <f t="shared" si="562"/>
        <v>14.879999999999999</v>
      </c>
      <c r="Q2352" s="21">
        <f t="shared" si="563"/>
        <v>494.94</v>
      </c>
      <c r="S2352" s="21">
        <f t="shared" si="567"/>
        <v>509.82</v>
      </c>
      <c r="T2352" s="19">
        <v>45</v>
      </c>
      <c r="U2352" s="19">
        <f t="shared" si="564"/>
        <v>-5</v>
      </c>
      <c r="V2352" s="22">
        <f t="shared" si="565"/>
        <v>-60</v>
      </c>
      <c r="W2352" s="5">
        <f t="shared" si="566"/>
        <v>351</v>
      </c>
      <c r="X2352" s="21">
        <f t="shared" si="569"/>
        <v>1.4524786324786325</v>
      </c>
      <c r="Y2352" s="21">
        <f t="shared" si="570"/>
        <v>17.429743589743591</v>
      </c>
      <c r="Z2352" s="21">
        <f t="shared" si="571"/>
        <v>492.39025641025643</v>
      </c>
      <c r="AA2352" s="21">
        <f t="shared" si="572"/>
        <v>-2.5497435897435707</v>
      </c>
      <c r="AC2352" s="5">
        <v>17.429743589743591</v>
      </c>
      <c r="AD2352" s="5">
        <v>0</v>
      </c>
      <c r="AE2352" s="5">
        <f t="shared" si="568"/>
        <v>17.429743589743591</v>
      </c>
    </row>
    <row r="2353" spans="1:31" ht="12.75" customHeight="1" x14ac:dyDescent="0.35">
      <c r="A2353" s="17" t="s">
        <v>4932</v>
      </c>
      <c r="B2353" s="17" t="s">
        <v>4933</v>
      </c>
      <c r="C2353" s="17" t="s">
        <v>2746</v>
      </c>
      <c r="D2353" s="18">
        <v>38808</v>
      </c>
      <c r="E2353" s="17" t="s">
        <v>118</v>
      </c>
      <c r="F2353" s="19">
        <v>50</v>
      </c>
      <c r="G2353" s="17">
        <v>33</v>
      </c>
      <c r="H2353" s="17">
        <v>7</v>
      </c>
      <c r="I2353" s="20">
        <f t="shared" si="560"/>
        <v>403</v>
      </c>
      <c r="J2353" s="21">
        <v>2058</v>
      </c>
      <c r="K2353" s="18">
        <v>44804</v>
      </c>
      <c r="L2353" s="21">
        <v>675.71</v>
      </c>
      <c r="M2353" s="21">
        <v>1382.29</v>
      </c>
      <c r="N2353" s="21">
        <v>27.44</v>
      </c>
      <c r="O2353" s="21">
        <f t="shared" si="561"/>
        <v>13.72</v>
      </c>
      <c r="P2353" s="21">
        <f t="shared" si="562"/>
        <v>41.160000000000004</v>
      </c>
      <c r="Q2353" s="21">
        <f t="shared" si="563"/>
        <v>1368.57</v>
      </c>
      <c r="S2353" s="21">
        <f t="shared" si="567"/>
        <v>1409.73</v>
      </c>
      <c r="T2353" s="19">
        <v>45</v>
      </c>
      <c r="U2353" s="19">
        <f t="shared" si="564"/>
        <v>-5</v>
      </c>
      <c r="V2353" s="22">
        <f t="shared" si="565"/>
        <v>-60</v>
      </c>
      <c r="W2353" s="5">
        <f t="shared" si="566"/>
        <v>351</v>
      </c>
      <c r="X2353" s="21">
        <f t="shared" si="569"/>
        <v>4.0163247863247866</v>
      </c>
      <c r="Y2353" s="21">
        <f t="shared" si="570"/>
        <v>48.195897435897436</v>
      </c>
      <c r="Z2353" s="21">
        <f t="shared" si="571"/>
        <v>1361.5341025641026</v>
      </c>
      <c r="AA2353" s="21">
        <f t="shared" si="572"/>
        <v>-7.0358974358973683</v>
      </c>
      <c r="AC2353" s="5">
        <v>48.195897435897436</v>
      </c>
      <c r="AD2353" s="5">
        <v>0</v>
      </c>
      <c r="AE2353" s="5">
        <f t="shared" si="568"/>
        <v>48.195897435897436</v>
      </c>
    </row>
    <row r="2354" spans="1:31" ht="12.75" customHeight="1" x14ac:dyDescent="0.35">
      <c r="A2354" s="17" t="s">
        <v>4934</v>
      </c>
      <c r="B2354" s="17" t="s">
        <v>4935</v>
      </c>
      <c r="C2354" s="17" t="s">
        <v>2645</v>
      </c>
      <c r="D2354" s="18">
        <v>38838</v>
      </c>
      <c r="E2354" s="17" t="s">
        <v>118</v>
      </c>
      <c r="F2354" s="19">
        <v>50</v>
      </c>
      <c r="G2354" s="17">
        <v>33</v>
      </c>
      <c r="H2354" s="17">
        <v>8</v>
      </c>
      <c r="I2354" s="20">
        <f t="shared" si="560"/>
        <v>404</v>
      </c>
      <c r="J2354" s="21">
        <v>946.86</v>
      </c>
      <c r="K2354" s="18">
        <v>44804</v>
      </c>
      <c r="L2354" s="21">
        <v>309.36</v>
      </c>
      <c r="M2354" s="21">
        <v>637.5</v>
      </c>
      <c r="N2354" s="21">
        <v>12.62</v>
      </c>
      <c r="O2354" s="21">
        <f t="shared" si="561"/>
        <v>6.31</v>
      </c>
      <c r="P2354" s="21">
        <f t="shared" si="562"/>
        <v>18.93</v>
      </c>
      <c r="Q2354" s="21">
        <f t="shared" si="563"/>
        <v>631.19000000000005</v>
      </c>
      <c r="S2354" s="21">
        <f t="shared" si="567"/>
        <v>650.12</v>
      </c>
      <c r="T2354" s="19">
        <v>45</v>
      </c>
      <c r="U2354" s="19">
        <f t="shared" si="564"/>
        <v>-5</v>
      </c>
      <c r="V2354" s="22">
        <f t="shared" si="565"/>
        <v>-60</v>
      </c>
      <c r="W2354" s="5">
        <f t="shared" si="566"/>
        <v>352</v>
      </c>
      <c r="X2354" s="21">
        <f t="shared" si="569"/>
        <v>1.8469318181818182</v>
      </c>
      <c r="Y2354" s="21">
        <f t="shared" si="570"/>
        <v>22.163181818181819</v>
      </c>
      <c r="Z2354" s="21">
        <f t="shared" si="571"/>
        <v>627.95681818181822</v>
      </c>
      <c r="AA2354" s="21">
        <f t="shared" si="572"/>
        <v>-3.2331818181818335</v>
      </c>
      <c r="AC2354" s="5">
        <v>22.163181818181819</v>
      </c>
      <c r="AD2354" s="5">
        <v>0</v>
      </c>
      <c r="AE2354" s="5">
        <f t="shared" si="568"/>
        <v>22.163181818181819</v>
      </c>
    </row>
    <row r="2355" spans="1:31" ht="12.75" customHeight="1" x14ac:dyDescent="0.35">
      <c r="A2355" s="17" t="s">
        <v>4936</v>
      </c>
      <c r="B2355" s="17" t="s">
        <v>4937</v>
      </c>
      <c r="C2355" s="17" t="s">
        <v>2645</v>
      </c>
      <c r="D2355" s="18">
        <v>38869</v>
      </c>
      <c r="E2355" s="17" t="s">
        <v>118</v>
      </c>
      <c r="F2355" s="19">
        <v>50</v>
      </c>
      <c r="G2355" s="17">
        <v>33</v>
      </c>
      <c r="H2355" s="17">
        <v>9</v>
      </c>
      <c r="I2355" s="20">
        <f t="shared" si="560"/>
        <v>405</v>
      </c>
      <c r="J2355" s="21">
        <v>1371.72</v>
      </c>
      <c r="K2355" s="18">
        <v>44804</v>
      </c>
      <c r="L2355" s="21">
        <v>445.9</v>
      </c>
      <c r="M2355" s="21">
        <v>925.82</v>
      </c>
      <c r="N2355" s="21">
        <v>18.29</v>
      </c>
      <c r="O2355" s="21">
        <f t="shared" si="561"/>
        <v>9.1449999999999996</v>
      </c>
      <c r="P2355" s="21">
        <f t="shared" si="562"/>
        <v>27.434999999999999</v>
      </c>
      <c r="Q2355" s="21">
        <f t="shared" si="563"/>
        <v>916.67500000000007</v>
      </c>
      <c r="S2355" s="21">
        <f t="shared" si="567"/>
        <v>944.11</v>
      </c>
      <c r="T2355" s="19">
        <v>45</v>
      </c>
      <c r="U2355" s="19">
        <f t="shared" si="564"/>
        <v>-5</v>
      </c>
      <c r="V2355" s="22">
        <f t="shared" si="565"/>
        <v>-60</v>
      </c>
      <c r="W2355" s="5">
        <f t="shared" si="566"/>
        <v>353</v>
      </c>
      <c r="X2355" s="21">
        <f t="shared" si="569"/>
        <v>2.6745325779036828</v>
      </c>
      <c r="Y2355" s="21">
        <f t="shared" si="570"/>
        <v>32.094390934844192</v>
      </c>
      <c r="Z2355" s="21">
        <f t="shared" si="571"/>
        <v>912.01560906515579</v>
      </c>
      <c r="AA2355" s="21">
        <f t="shared" si="572"/>
        <v>-4.6593909348442821</v>
      </c>
      <c r="AC2355" s="5">
        <v>32.094390934844192</v>
      </c>
      <c r="AD2355" s="5">
        <v>0</v>
      </c>
      <c r="AE2355" s="5">
        <f t="shared" si="568"/>
        <v>32.094390934844192</v>
      </c>
    </row>
    <row r="2356" spans="1:31" ht="12.75" customHeight="1" x14ac:dyDescent="0.35">
      <c r="A2356" s="17" t="s">
        <v>4938</v>
      </c>
      <c r="B2356" s="17" t="s">
        <v>4939</v>
      </c>
      <c r="C2356" s="17" t="s">
        <v>2645</v>
      </c>
      <c r="D2356" s="18">
        <v>38899</v>
      </c>
      <c r="E2356" s="17" t="s">
        <v>118</v>
      </c>
      <c r="F2356" s="19">
        <v>50</v>
      </c>
      <c r="G2356" s="17">
        <v>33</v>
      </c>
      <c r="H2356" s="17">
        <v>10</v>
      </c>
      <c r="I2356" s="20">
        <f t="shared" si="560"/>
        <v>406</v>
      </c>
      <c r="J2356" s="21">
        <v>1073.8499999999999</v>
      </c>
      <c r="K2356" s="18">
        <v>44804</v>
      </c>
      <c r="L2356" s="21">
        <v>347.26</v>
      </c>
      <c r="M2356" s="21">
        <v>726.59</v>
      </c>
      <c r="N2356" s="21">
        <v>14.32</v>
      </c>
      <c r="O2356" s="21">
        <f t="shared" si="561"/>
        <v>7.16</v>
      </c>
      <c r="P2356" s="21">
        <f t="shared" si="562"/>
        <v>21.48</v>
      </c>
      <c r="Q2356" s="21">
        <f t="shared" si="563"/>
        <v>719.43000000000006</v>
      </c>
      <c r="S2356" s="21">
        <f t="shared" si="567"/>
        <v>740.91000000000008</v>
      </c>
      <c r="T2356" s="19">
        <v>45</v>
      </c>
      <c r="U2356" s="19">
        <f t="shared" si="564"/>
        <v>-5</v>
      </c>
      <c r="V2356" s="22">
        <f t="shared" si="565"/>
        <v>-60</v>
      </c>
      <c r="W2356" s="5">
        <f t="shared" si="566"/>
        <v>354</v>
      </c>
      <c r="X2356" s="21">
        <f t="shared" si="569"/>
        <v>2.0929661016949157</v>
      </c>
      <c r="Y2356" s="21">
        <f t="shared" si="570"/>
        <v>25.115593220338987</v>
      </c>
      <c r="Z2356" s="21">
        <f t="shared" si="571"/>
        <v>715.79440677966113</v>
      </c>
      <c r="AA2356" s="21">
        <f t="shared" si="572"/>
        <v>-3.635593220338933</v>
      </c>
      <c r="AC2356" s="5">
        <v>25.115593220338987</v>
      </c>
      <c r="AD2356" s="5">
        <v>0</v>
      </c>
      <c r="AE2356" s="5">
        <f t="shared" si="568"/>
        <v>25.115593220338987</v>
      </c>
    </row>
    <row r="2357" spans="1:31" ht="12.75" customHeight="1" x14ac:dyDescent="0.35">
      <c r="A2357" s="17" t="s">
        <v>4940</v>
      </c>
      <c r="B2357" s="17" t="s">
        <v>4941</v>
      </c>
      <c r="C2357" s="17" t="s">
        <v>2758</v>
      </c>
      <c r="D2357" s="18">
        <v>38899</v>
      </c>
      <c r="E2357" s="17" t="s">
        <v>118</v>
      </c>
      <c r="F2357" s="19">
        <v>50</v>
      </c>
      <c r="G2357" s="17">
        <v>33</v>
      </c>
      <c r="H2357" s="17">
        <v>10</v>
      </c>
      <c r="I2357" s="20">
        <f t="shared" si="560"/>
        <v>406</v>
      </c>
      <c r="J2357" s="21">
        <v>3728.02</v>
      </c>
      <c r="K2357" s="18">
        <v>44804</v>
      </c>
      <c r="L2357" s="21">
        <v>1205.3800000000001</v>
      </c>
      <c r="M2357" s="21">
        <v>2522.64</v>
      </c>
      <c r="N2357" s="21">
        <v>49.7</v>
      </c>
      <c r="O2357" s="21">
        <f t="shared" si="561"/>
        <v>24.85</v>
      </c>
      <c r="P2357" s="21">
        <f t="shared" si="562"/>
        <v>74.550000000000011</v>
      </c>
      <c r="Q2357" s="21">
        <f t="shared" si="563"/>
        <v>2497.79</v>
      </c>
      <c r="S2357" s="21">
        <f t="shared" si="567"/>
        <v>2572.3399999999997</v>
      </c>
      <c r="T2357" s="19">
        <v>45</v>
      </c>
      <c r="U2357" s="19">
        <f t="shared" si="564"/>
        <v>-5</v>
      </c>
      <c r="V2357" s="22">
        <f t="shared" si="565"/>
        <v>-60</v>
      </c>
      <c r="W2357" s="5">
        <f t="shared" si="566"/>
        <v>354</v>
      </c>
      <c r="X2357" s="21">
        <f t="shared" si="569"/>
        <v>7.2664971751412422</v>
      </c>
      <c r="Y2357" s="21">
        <f t="shared" si="570"/>
        <v>87.197966101694902</v>
      </c>
      <c r="Z2357" s="21">
        <f t="shared" si="571"/>
        <v>2485.1420338983048</v>
      </c>
      <c r="AA2357" s="21">
        <f t="shared" si="572"/>
        <v>-12.647966101695147</v>
      </c>
      <c r="AC2357" s="5">
        <v>87.197966101694902</v>
      </c>
      <c r="AD2357" s="5">
        <v>0</v>
      </c>
      <c r="AE2357" s="5">
        <f t="shared" si="568"/>
        <v>87.197966101694902</v>
      </c>
    </row>
    <row r="2358" spans="1:31" ht="12.75" customHeight="1" x14ac:dyDescent="0.35">
      <c r="A2358" s="17" t="s">
        <v>4942</v>
      </c>
      <c r="B2358" s="17" t="s">
        <v>4943</v>
      </c>
      <c r="C2358" s="17" t="s">
        <v>2761</v>
      </c>
      <c r="D2358" s="18">
        <v>38899</v>
      </c>
      <c r="E2358" s="17" t="s">
        <v>118</v>
      </c>
      <c r="F2358" s="19">
        <v>50</v>
      </c>
      <c r="G2358" s="17">
        <v>33</v>
      </c>
      <c r="H2358" s="17">
        <v>10</v>
      </c>
      <c r="I2358" s="20">
        <f t="shared" si="560"/>
        <v>406</v>
      </c>
      <c r="J2358" s="21">
        <v>51.04</v>
      </c>
      <c r="K2358" s="18">
        <v>44804</v>
      </c>
      <c r="L2358" s="21">
        <v>16.5</v>
      </c>
      <c r="M2358" s="21">
        <v>34.54</v>
      </c>
      <c r="N2358" s="21">
        <v>0.68</v>
      </c>
      <c r="O2358" s="21">
        <f t="shared" si="561"/>
        <v>0.34</v>
      </c>
      <c r="P2358" s="21">
        <f t="shared" si="562"/>
        <v>1.02</v>
      </c>
      <c r="Q2358" s="21">
        <f t="shared" si="563"/>
        <v>34.199999999999996</v>
      </c>
      <c r="S2358" s="21">
        <f t="shared" si="567"/>
        <v>35.22</v>
      </c>
      <c r="T2358" s="19">
        <v>45</v>
      </c>
      <c r="U2358" s="19">
        <f t="shared" si="564"/>
        <v>-5</v>
      </c>
      <c r="V2358" s="22">
        <f t="shared" si="565"/>
        <v>-60</v>
      </c>
      <c r="W2358" s="5">
        <f t="shared" si="566"/>
        <v>354</v>
      </c>
      <c r="X2358" s="21">
        <f t="shared" si="569"/>
        <v>9.9491525423728813E-2</v>
      </c>
      <c r="Y2358" s="21">
        <f t="shared" si="570"/>
        <v>1.1938983050847458</v>
      </c>
      <c r="Z2358" s="21">
        <f t="shared" si="571"/>
        <v>34.026101694915255</v>
      </c>
      <c r="AA2358" s="21">
        <f t="shared" si="572"/>
        <v>-0.17389830508474091</v>
      </c>
      <c r="AC2358" s="5">
        <v>1.1938983050847458</v>
      </c>
      <c r="AD2358" s="5">
        <v>0</v>
      </c>
      <c r="AE2358" s="5">
        <f t="shared" si="568"/>
        <v>1.1938983050847458</v>
      </c>
    </row>
    <row r="2359" spans="1:31" ht="12.75" customHeight="1" x14ac:dyDescent="0.35">
      <c r="A2359" s="17" t="s">
        <v>4944</v>
      </c>
      <c r="B2359" s="17" t="s">
        <v>4945</v>
      </c>
      <c r="C2359" s="17" t="s">
        <v>2764</v>
      </c>
      <c r="D2359" s="18">
        <v>38899</v>
      </c>
      <c r="E2359" s="17" t="s">
        <v>118</v>
      </c>
      <c r="F2359" s="19">
        <v>50</v>
      </c>
      <c r="G2359" s="17">
        <v>33</v>
      </c>
      <c r="H2359" s="17">
        <v>10</v>
      </c>
      <c r="I2359" s="20">
        <f t="shared" si="560"/>
        <v>406</v>
      </c>
      <c r="J2359" s="21">
        <v>5324.51</v>
      </c>
      <c r="K2359" s="18">
        <v>44804</v>
      </c>
      <c r="L2359" s="21">
        <v>1721.53</v>
      </c>
      <c r="M2359" s="21">
        <v>3602.98</v>
      </c>
      <c r="N2359" s="21">
        <v>70.989999999999995</v>
      </c>
      <c r="O2359" s="21">
        <f t="shared" si="561"/>
        <v>35.494999999999997</v>
      </c>
      <c r="P2359" s="21">
        <f t="shared" si="562"/>
        <v>106.48499999999999</v>
      </c>
      <c r="Q2359" s="21">
        <f t="shared" si="563"/>
        <v>3567.4850000000001</v>
      </c>
      <c r="S2359" s="21">
        <f t="shared" si="567"/>
        <v>3673.97</v>
      </c>
      <c r="T2359" s="19">
        <v>45</v>
      </c>
      <c r="U2359" s="19">
        <f t="shared" si="564"/>
        <v>-5</v>
      </c>
      <c r="V2359" s="22">
        <f t="shared" si="565"/>
        <v>-60</v>
      </c>
      <c r="W2359" s="5">
        <f t="shared" si="566"/>
        <v>354</v>
      </c>
      <c r="X2359" s="21">
        <f t="shared" si="569"/>
        <v>10.378446327683616</v>
      </c>
      <c r="Y2359" s="21">
        <f t="shared" si="570"/>
        <v>124.54135593220339</v>
      </c>
      <c r="Z2359" s="21">
        <f t="shared" si="571"/>
        <v>3549.4286440677965</v>
      </c>
      <c r="AA2359" s="21">
        <f t="shared" si="572"/>
        <v>-18.056355932203587</v>
      </c>
      <c r="AC2359" s="5">
        <v>124.54135593220339</v>
      </c>
      <c r="AD2359" s="5">
        <v>0</v>
      </c>
      <c r="AE2359" s="5">
        <f t="shared" si="568"/>
        <v>124.54135593220339</v>
      </c>
    </row>
    <row r="2360" spans="1:31" ht="12.75" customHeight="1" x14ac:dyDescent="0.35">
      <c r="A2360" s="17" t="s">
        <v>4946</v>
      </c>
      <c r="B2360" s="17" t="s">
        <v>4947</v>
      </c>
      <c r="C2360" s="17" t="s">
        <v>2767</v>
      </c>
      <c r="D2360" s="18">
        <v>38899</v>
      </c>
      <c r="E2360" s="17" t="s">
        <v>118</v>
      </c>
      <c r="F2360" s="19">
        <v>50</v>
      </c>
      <c r="G2360" s="17">
        <v>33</v>
      </c>
      <c r="H2360" s="17">
        <v>10</v>
      </c>
      <c r="I2360" s="20">
        <f t="shared" si="560"/>
        <v>406</v>
      </c>
      <c r="J2360" s="21">
        <v>83.26</v>
      </c>
      <c r="K2360" s="18">
        <v>44804</v>
      </c>
      <c r="L2360" s="21">
        <v>27</v>
      </c>
      <c r="M2360" s="21">
        <v>56.26</v>
      </c>
      <c r="N2360" s="21">
        <v>1.1100000000000001</v>
      </c>
      <c r="O2360" s="21">
        <f t="shared" si="561"/>
        <v>0.55500000000000005</v>
      </c>
      <c r="P2360" s="21">
        <f t="shared" si="562"/>
        <v>1.665</v>
      </c>
      <c r="Q2360" s="21">
        <f t="shared" si="563"/>
        <v>55.704999999999998</v>
      </c>
      <c r="S2360" s="21">
        <f t="shared" si="567"/>
        <v>57.37</v>
      </c>
      <c r="T2360" s="19">
        <v>45</v>
      </c>
      <c r="U2360" s="19">
        <f t="shared" si="564"/>
        <v>-5</v>
      </c>
      <c r="V2360" s="22">
        <f t="shared" si="565"/>
        <v>-60</v>
      </c>
      <c r="W2360" s="5">
        <f t="shared" si="566"/>
        <v>354</v>
      </c>
      <c r="X2360" s="21">
        <f t="shared" si="569"/>
        <v>0.16206214689265536</v>
      </c>
      <c r="Y2360" s="21">
        <f t="shared" si="570"/>
        <v>1.9447457627118643</v>
      </c>
      <c r="Z2360" s="21">
        <f t="shared" si="571"/>
        <v>55.425254237288136</v>
      </c>
      <c r="AA2360" s="21">
        <f t="shared" si="572"/>
        <v>-0.2797457627118618</v>
      </c>
      <c r="AC2360" s="5">
        <v>1.9447457627118643</v>
      </c>
      <c r="AD2360" s="5">
        <v>0</v>
      </c>
      <c r="AE2360" s="5">
        <f t="shared" si="568"/>
        <v>1.9447457627118643</v>
      </c>
    </row>
    <row r="2361" spans="1:31" ht="12.75" customHeight="1" x14ac:dyDescent="0.35">
      <c r="A2361" s="17" t="s">
        <v>4948</v>
      </c>
      <c r="B2361" s="17" t="s">
        <v>4949</v>
      </c>
      <c r="C2361" s="17" t="s">
        <v>2645</v>
      </c>
      <c r="D2361" s="18">
        <v>38930</v>
      </c>
      <c r="E2361" s="17" t="s">
        <v>118</v>
      </c>
      <c r="F2361" s="19">
        <v>50</v>
      </c>
      <c r="G2361" s="17">
        <v>33</v>
      </c>
      <c r="H2361" s="17">
        <v>11</v>
      </c>
      <c r="I2361" s="20">
        <f t="shared" si="560"/>
        <v>407</v>
      </c>
      <c r="J2361" s="21">
        <v>260.5</v>
      </c>
      <c r="K2361" s="18">
        <v>44804</v>
      </c>
      <c r="L2361" s="21">
        <v>83.79</v>
      </c>
      <c r="M2361" s="21">
        <v>176.71</v>
      </c>
      <c r="N2361" s="21">
        <v>3.47</v>
      </c>
      <c r="O2361" s="21">
        <f t="shared" si="561"/>
        <v>1.7350000000000001</v>
      </c>
      <c r="P2361" s="21">
        <f t="shared" si="562"/>
        <v>5.2050000000000001</v>
      </c>
      <c r="Q2361" s="21">
        <f t="shared" si="563"/>
        <v>174.97499999999999</v>
      </c>
      <c r="S2361" s="21">
        <f t="shared" si="567"/>
        <v>180.18</v>
      </c>
      <c r="T2361" s="19">
        <v>45</v>
      </c>
      <c r="U2361" s="19">
        <f t="shared" si="564"/>
        <v>-5</v>
      </c>
      <c r="V2361" s="22">
        <f t="shared" si="565"/>
        <v>-60</v>
      </c>
      <c r="W2361" s="5">
        <f t="shared" si="566"/>
        <v>355</v>
      </c>
      <c r="X2361" s="21">
        <f t="shared" si="569"/>
        <v>0.50754929577464791</v>
      </c>
      <c r="Y2361" s="21">
        <f t="shared" si="570"/>
        <v>6.090591549295775</v>
      </c>
      <c r="Z2361" s="21">
        <f t="shared" si="571"/>
        <v>174.08940845070424</v>
      </c>
      <c r="AA2361" s="21">
        <f t="shared" si="572"/>
        <v>-0.88559154929575357</v>
      </c>
      <c r="AC2361" s="5">
        <v>6.090591549295775</v>
      </c>
      <c r="AD2361" s="5">
        <v>0</v>
      </c>
      <c r="AE2361" s="5">
        <f t="shared" si="568"/>
        <v>6.090591549295775</v>
      </c>
    </row>
    <row r="2362" spans="1:31" ht="12.75" customHeight="1" x14ac:dyDescent="0.35">
      <c r="A2362" s="17" t="s">
        <v>4950</v>
      </c>
      <c r="B2362" s="17" t="s">
        <v>4951</v>
      </c>
      <c r="C2362" s="17" t="s">
        <v>2645</v>
      </c>
      <c r="D2362" s="18">
        <v>38961</v>
      </c>
      <c r="E2362" s="17" t="s">
        <v>118</v>
      </c>
      <c r="F2362" s="19">
        <v>50</v>
      </c>
      <c r="G2362" s="17">
        <v>34</v>
      </c>
      <c r="H2362" s="17">
        <v>0</v>
      </c>
      <c r="I2362" s="20">
        <f t="shared" si="560"/>
        <v>408</v>
      </c>
      <c r="J2362" s="21">
        <v>573.55999999999995</v>
      </c>
      <c r="K2362" s="18">
        <v>44804</v>
      </c>
      <c r="L2362" s="21">
        <v>183.52</v>
      </c>
      <c r="M2362" s="21">
        <v>390.04</v>
      </c>
      <c r="N2362" s="21">
        <v>7.64</v>
      </c>
      <c r="O2362" s="21">
        <f t="shared" si="561"/>
        <v>3.82</v>
      </c>
      <c r="P2362" s="21">
        <f t="shared" si="562"/>
        <v>11.459999999999999</v>
      </c>
      <c r="Q2362" s="21">
        <f t="shared" si="563"/>
        <v>386.22</v>
      </c>
      <c r="S2362" s="21">
        <f t="shared" si="567"/>
        <v>397.68</v>
      </c>
      <c r="T2362" s="19">
        <v>45</v>
      </c>
      <c r="U2362" s="19">
        <f t="shared" si="564"/>
        <v>-5</v>
      </c>
      <c r="V2362" s="22">
        <f t="shared" si="565"/>
        <v>-60</v>
      </c>
      <c r="W2362" s="5">
        <f t="shared" si="566"/>
        <v>356</v>
      </c>
      <c r="X2362" s="21">
        <f t="shared" si="569"/>
        <v>1.1170786516853932</v>
      </c>
      <c r="Y2362" s="21">
        <f t="shared" si="570"/>
        <v>13.40494382022472</v>
      </c>
      <c r="Z2362" s="21">
        <f t="shared" si="571"/>
        <v>384.27505617977528</v>
      </c>
      <c r="AA2362" s="21">
        <f t="shared" si="572"/>
        <v>-1.9449438202247507</v>
      </c>
      <c r="AC2362" s="5">
        <v>13.40494382022472</v>
      </c>
      <c r="AD2362" s="5">
        <v>0</v>
      </c>
      <c r="AE2362" s="5">
        <f t="shared" si="568"/>
        <v>13.40494382022472</v>
      </c>
    </row>
    <row r="2363" spans="1:31" ht="12.75" customHeight="1" x14ac:dyDescent="0.35">
      <c r="A2363" s="17" t="s">
        <v>4952</v>
      </c>
      <c r="B2363" s="17" t="s">
        <v>4953</v>
      </c>
      <c r="C2363" s="17" t="s">
        <v>2645</v>
      </c>
      <c r="D2363" s="18">
        <v>38991</v>
      </c>
      <c r="E2363" s="17" t="s">
        <v>118</v>
      </c>
      <c r="F2363" s="19">
        <v>50</v>
      </c>
      <c r="G2363" s="17">
        <v>34</v>
      </c>
      <c r="H2363" s="17">
        <v>1</v>
      </c>
      <c r="I2363" s="20">
        <f t="shared" si="560"/>
        <v>409</v>
      </c>
      <c r="J2363" s="21">
        <v>501.69</v>
      </c>
      <c r="K2363" s="18">
        <v>44804</v>
      </c>
      <c r="L2363" s="21">
        <v>159.65</v>
      </c>
      <c r="M2363" s="21">
        <v>342.04</v>
      </c>
      <c r="N2363" s="21">
        <v>6.68</v>
      </c>
      <c r="O2363" s="21">
        <f t="shared" si="561"/>
        <v>3.34</v>
      </c>
      <c r="P2363" s="21">
        <f t="shared" si="562"/>
        <v>10.02</v>
      </c>
      <c r="Q2363" s="21">
        <f t="shared" si="563"/>
        <v>338.70000000000005</v>
      </c>
      <c r="S2363" s="21">
        <f t="shared" si="567"/>
        <v>348.72</v>
      </c>
      <c r="T2363" s="19">
        <v>45</v>
      </c>
      <c r="U2363" s="19">
        <f t="shared" si="564"/>
        <v>-5</v>
      </c>
      <c r="V2363" s="22">
        <f t="shared" si="565"/>
        <v>-60</v>
      </c>
      <c r="W2363" s="5">
        <f t="shared" si="566"/>
        <v>357</v>
      </c>
      <c r="X2363" s="21">
        <f t="shared" si="569"/>
        <v>0.97680672268907576</v>
      </c>
      <c r="Y2363" s="21">
        <f t="shared" si="570"/>
        <v>11.72168067226891</v>
      </c>
      <c r="Z2363" s="21">
        <f t="shared" si="571"/>
        <v>336.99831932773111</v>
      </c>
      <c r="AA2363" s="21">
        <f t="shared" si="572"/>
        <v>-1.7016806722689353</v>
      </c>
      <c r="AC2363" s="5">
        <v>11.72168067226891</v>
      </c>
      <c r="AD2363" s="5">
        <v>0</v>
      </c>
      <c r="AE2363" s="5">
        <f t="shared" si="568"/>
        <v>11.72168067226891</v>
      </c>
    </row>
    <row r="2364" spans="1:31" ht="12.75" customHeight="1" x14ac:dyDescent="0.35">
      <c r="A2364" s="17" t="s">
        <v>4954</v>
      </c>
      <c r="B2364" s="17" t="s">
        <v>4955</v>
      </c>
      <c r="C2364" s="17" t="s">
        <v>2645</v>
      </c>
      <c r="D2364" s="18">
        <v>39022</v>
      </c>
      <c r="E2364" s="17" t="s">
        <v>118</v>
      </c>
      <c r="F2364" s="19">
        <v>50</v>
      </c>
      <c r="G2364" s="17">
        <v>34</v>
      </c>
      <c r="H2364" s="17">
        <v>2</v>
      </c>
      <c r="I2364" s="20">
        <f t="shared" si="560"/>
        <v>410</v>
      </c>
      <c r="J2364" s="21">
        <v>904.67</v>
      </c>
      <c r="K2364" s="18">
        <v>44804</v>
      </c>
      <c r="L2364" s="21">
        <v>286.44</v>
      </c>
      <c r="M2364" s="21">
        <v>618.23</v>
      </c>
      <c r="N2364" s="21">
        <v>12.06</v>
      </c>
      <c r="O2364" s="21">
        <f t="shared" si="561"/>
        <v>6.03</v>
      </c>
      <c r="P2364" s="21">
        <f t="shared" si="562"/>
        <v>18.09</v>
      </c>
      <c r="Q2364" s="21">
        <f t="shared" si="563"/>
        <v>612.20000000000005</v>
      </c>
      <c r="S2364" s="21">
        <f t="shared" si="567"/>
        <v>630.29</v>
      </c>
      <c r="T2364" s="19">
        <v>45</v>
      </c>
      <c r="U2364" s="19">
        <f t="shared" si="564"/>
        <v>-5</v>
      </c>
      <c r="V2364" s="22">
        <f t="shared" si="565"/>
        <v>-60</v>
      </c>
      <c r="W2364" s="5">
        <f t="shared" si="566"/>
        <v>358</v>
      </c>
      <c r="X2364" s="21">
        <f t="shared" si="569"/>
        <v>1.7605865921787709</v>
      </c>
      <c r="Y2364" s="21">
        <f t="shared" si="570"/>
        <v>21.127039106145251</v>
      </c>
      <c r="Z2364" s="21">
        <f t="shared" si="571"/>
        <v>609.16296089385469</v>
      </c>
      <c r="AA2364" s="21">
        <f t="shared" si="572"/>
        <v>-3.0370391061453574</v>
      </c>
      <c r="AC2364" s="5">
        <v>21.127039106145251</v>
      </c>
      <c r="AD2364" s="5">
        <v>0</v>
      </c>
      <c r="AE2364" s="5">
        <f t="shared" si="568"/>
        <v>21.127039106145251</v>
      </c>
    </row>
    <row r="2365" spans="1:31" ht="12.75" customHeight="1" x14ac:dyDescent="0.35">
      <c r="A2365" s="17" t="s">
        <v>4956</v>
      </c>
      <c r="B2365" s="17" t="s">
        <v>4957</v>
      </c>
      <c r="C2365" s="17" t="s">
        <v>2645</v>
      </c>
      <c r="D2365" s="18">
        <v>39052</v>
      </c>
      <c r="E2365" s="17" t="s">
        <v>118</v>
      </c>
      <c r="F2365" s="19">
        <v>50</v>
      </c>
      <c r="G2365" s="17">
        <v>34</v>
      </c>
      <c r="H2365" s="17">
        <v>3</v>
      </c>
      <c r="I2365" s="20">
        <f t="shared" si="560"/>
        <v>411</v>
      </c>
      <c r="J2365" s="21">
        <v>655.05999999999995</v>
      </c>
      <c r="K2365" s="18">
        <v>44804</v>
      </c>
      <c r="L2365" s="21">
        <v>206.32</v>
      </c>
      <c r="M2365" s="21">
        <v>448.74</v>
      </c>
      <c r="N2365" s="21">
        <v>8.73</v>
      </c>
      <c r="O2365" s="21">
        <f t="shared" si="561"/>
        <v>4.3650000000000002</v>
      </c>
      <c r="P2365" s="21">
        <f t="shared" si="562"/>
        <v>13.095000000000001</v>
      </c>
      <c r="Q2365" s="21">
        <f t="shared" si="563"/>
        <v>444.375</v>
      </c>
      <c r="S2365" s="21">
        <f t="shared" si="567"/>
        <v>457.47</v>
      </c>
      <c r="T2365" s="19">
        <v>45</v>
      </c>
      <c r="U2365" s="19">
        <f t="shared" si="564"/>
        <v>-5</v>
      </c>
      <c r="V2365" s="22">
        <f t="shared" si="565"/>
        <v>-60</v>
      </c>
      <c r="W2365" s="5">
        <f t="shared" si="566"/>
        <v>359</v>
      </c>
      <c r="X2365" s="21">
        <f t="shared" si="569"/>
        <v>1.2742896935933148</v>
      </c>
      <c r="Y2365" s="21">
        <f t="shared" si="570"/>
        <v>15.291476323119777</v>
      </c>
      <c r="Z2365" s="21">
        <f t="shared" si="571"/>
        <v>442.17852367688027</v>
      </c>
      <c r="AA2365" s="21">
        <f t="shared" si="572"/>
        <v>-2.1964763231197253</v>
      </c>
      <c r="AC2365" s="5">
        <v>15.291476323119777</v>
      </c>
      <c r="AD2365" s="5">
        <v>0</v>
      </c>
      <c r="AE2365" s="5">
        <f t="shared" si="568"/>
        <v>15.291476323119777</v>
      </c>
    </row>
    <row r="2366" spans="1:31" ht="12.75" customHeight="1" x14ac:dyDescent="0.35">
      <c r="A2366" s="17" t="s">
        <v>4958</v>
      </c>
      <c r="B2366" s="17" t="s">
        <v>4959</v>
      </c>
      <c r="C2366" s="17" t="s">
        <v>2665</v>
      </c>
      <c r="D2366" s="18">
        <v>39052</v>
      </c>
      <c r="E2366" s="17" t="s">
        <v>118</v>
      </c>
      <c r="F2366" s="19">
        <v>50</v>
      </c>
      <c r="G2366" s="17">
        <v>34</v>
      </c>
      <c r="H2366" s="17">
        <v>3</v>
      </c>
      <c r="I2366" s="20">
        <f t="shared" si="560"/>
        <v>411</v>
      </c>
      <c r="J2366" s="21">
        <v>176.47</v>
      </c>
      <c r="K2366" s="18">
        <v>44804</v>
      </c>
      <c r="L2366" s="21">
        <v>55.54</v>
      </c>
      <c r="M2366" s="21">
        <v>120.93</v>
      </c>
      <c r="N2366" s="21">
        <v>2.35</v>
      </c>
      <c r="O2366" s="21">
        <f t="shared" si="561"/>
        <v>1.175</v>
      </c>
      <c r="P2366" s="21">
        <f t="shared" si="562"/>
        <v>3.5250000000000004</v>
      </c>
      <c r="Q2366" s="21">
        <f t="shared" si="563"/>
        <v>119.75500000000001</v>
      </c>
      <c r="S2366" s="21">
        <f t="shared" si="567"/>
        <v>123.28</v>
      </c>
      <c r="T2366" s="19">
        <v>45</v>
      </c>
      <c r="U2366" s="19">
        <f t="shared" si="564"/>
        <v>-5</v>
      </c>
      <c r="V2366" s="22">
        <f t="shared" si="565"/>
        <v>-60</v>
      </c>
      <c r="W2366" s="5">
        <f t="shared" si="566"/>
        <v>359</v>
      </c>
      <c r="X2366" s="21">
        <f t="shared" si="569"/>
        <v>0.34339832869080783</v>
      </c>
      <c r="Y2366" s="21">
        <f t="shared" si="570"/>
        <v>4.1207799442896942</v>
      </c>
      <c r="Z2366" s="21">
        <f t="shared" si="571"/>
        <v>119.15922005571031</v>
      </c>
      <c r="AA2366" s="21">
        <f t="shared" si="572"/>
        <v>-0.59577994428970271</v>
      </c>
      <c r="AC2366" s="5">
        <v>4.1207799442896942</v>
      </c>
      <c r="AD2366" s="5">
        <v>0</v>
      </c>
      <c r="AE2366" s="5">
        <f t="shared" si="568"/>
        <v>4.1207799442896942</v>
      </c>
    </row>
    <row r="2367" spans="1:31" ht="12.75" customHeight="1" x14ac:dyDescent="0.35">
      <c r="A2367" s="17" t="s">
        <v>4960</v>
      </c>
      <c r="B2367" s="17" t="s">
        <v>4961</v>
      </c>
      <c r="C2367" s="17" t="s">
        <v>2731</v>
      </c>
      <c r="D2367" s="18">
        <v>39052</v>
      </c>
      <c r="E2367" s="17" t="s">
        <v>118</v>
      </c>
      <c r="F2367" s="19">
        <v>50</v>
      </c>
      <c r="G2367" s="17">
        <v>34</v>
      </c>
      <c r="H2367" s="17">
        <v>3</v>
      </c>
      <c r="I2367" s="20">
        <f t="shared" si="560"/>
        <v>411</v>
      </c>
      <c r="J2367" s="21">
        <v>1117.03</v>
      </c>
      <c r="K2367" s="18">
        <v>44804</v>
      </c>
      <c r="L2367" s="21">
        <v>351.85</v>
      </c>
      <c r="M2367" s="21">
        <v>765.18</v>
      </c>
      <c r="N2367" s="21">
        <v>14.89</v>
      </c>
      <c r="O2367" s="21">
        <f t="shared" si="561"/>
        <v>7.4450000000000003</v>
      </c>
      <c r="P2367" s="21">
        <f t="shared" si="562"/>
        <v>22.335000000000001</v>
      </c>
      <c r="Q2367" s="21">
        <f t="shared" si="563"/>
        <v>757.7349999999999</v>
      </c>
      <c r="S2367" s="21">
        <f t="shared" si="567"/>
        <v>780.06999999999994</v>
      </c>
      <c r="T2367" s="19">
        <v>45</v>
      </c>
      <c r="U2367" s="19">
        <f t="shared" si="564"/>
        <v>-5</v>
      </c>
      <c r="V2367" s="22">
        <f t="shared" si="565"/>
        <v>-60</v>
      </c>
      <c r="W2367" s="5">
        <f t="shared" si="566"/>
        <v>359</v>
      </c>
      <c r="X2367" s="21">
        <f t="shared" si="569"/>
        <v>2.1728969359331476</v>
      </c>
      <c r="Y2367" s="21">
        <f t="shared" si="570"/>
        <v>26.074763231197771</v>
      </c>
      <c r="Z2367" s="21">
        <f t="shared" si="571"/>
        <v>753.99523676880222</v>
      </c>
      <c r="AA2367" s="21">
        <f t="shared" si="572"/>
        <v>-3.7397632311976849</v>
      </c>
      <c r="AC2367" s="5">
        <v>26.074763231197771</v>
      </c>
      <c r="AD2367" s="5">
        <v>0</v>
      </c>
      <c r="AE2367" s="5">
        <f t="shared" si="568"/>
        <v>26.074763231197771</v>
      </c>
    </row>
    <row r="2368" spans="1:31" ht="12.75" customHeight="1" x14ac:dyDescent="0.35">
      <c r="A2368" s="17" t="s">
        <v>4962</v>
      </c>
      <c r="B2368" s="17" t="s">
        <v>4963</v>
      </c>
      <c r="C2368" s="17" t="s">
        <v>2795</v>
      </c>
      <c r="D2368" s="18">
        <v>39083</v>
      </c>
      <c r="E2368" s="17" t="s">
        <v>118</v>
      </c>
      <c r="F2368" s="19">
        <v>50</v>
      </c>
      <c r="G2368" s="17">
        <v>34</v>
      </c>
      <c r="H2368" s="17">
        <v>4</v>
      </c>
      <c r="I2368" s="20">
        <f t="shared" si="560"/>
        <v>412</v>
      </c>
      <c r="J2368" s="21">
        <v>4652.01</v>
      </c>
      <c r="K2368" s="18">
        <v>44804</v>
      </c>
      <c r="L2368" s="21">
        <v>1457.62</v>
      </c>
      <c r="M2368" s="21">
        <v>3194.39</v>
      </c>
      <c r="N2368" s="21">
        <v>62.02</v>
      </c>
      <c r="O2368" s="21">
        <f t="shared" si="561"/>
        <v>31.01</v>
      </c>
      <c r="P2368" s="21">
        <f t="shared" si="562"/>
        <v>93.03</v>
      </c>
      <c r="Q2368" s="21">
        <f t="shared" si="563"/>
        <v>3163.3799999999997</v>
      </c>
      <c r="S2368" s="21">
        <f t="shared" si="567"/>
        <v>3256.41</v>
      </c>
      <c r="T2368" s="19">
        <v>45</v>
      </c>
      <c r="U2368" s="19">
        <f t="shared" si="564"/>
        <v>-5</v>
      </c>
      <c r="V2368" s="22">
        <f t="shared" si="565"/>
        <v>-60</v>
      </c>
      <c r="W2368" s="5">
        <f t="shared" si="566"/>
        <v>360</v>
      </c>
      <c r="X2368" s="21">
        <f t="shared" si="569"/>
        <v>9.0455833333333331</v>
      </c>
      <c r="Y2368" s="21">
        <f t="shared" si="570"/>
        <v>108.547</v>
      </c>
      <c r="Z2368" s="21">
        <f t="shared" si="571"/>
        <v>3147.8629999999998</v>
      </c>
      <c r="AA2368" s="21">
        <f t="shared" si="572"/>
        <v>-15.516999999999825</v>
      </c>
      <c r="AC2368" s="5">
        <v>108.547</v>
      </c>
      <c r="AD2368" s="5">
        <v>0</v>
      </c>
      <c r="AE2368" s="5">
        <f t="shared" si="568"/>
        <v>108.547</v>
      </c>
    </row>
    <row r="2369" spans="1:31" ht="12.75" customHeight="1" x14ac:dyDescent="0.35">
      <c r="A2369" s="17" t="s">
        <v>4964</v>
      </c>
      <c r="B2369" s="17" t="s">
        <v>4965</v>
      </c>
      <c r="C2369" s="17" t="s">
        <v>3858</v>
      </c>
      <c r="D2369" s="18">
        <v>39083</v>
      </c>
      <c r="E2369" s="17" t="s">
        <v>118</v>
      </c>
      <c r="F2369" s="19">
        <v>50</v>
      </c>
      <c r="G2369" s="17">
        <v>34</v>
      </c>
      <c r="H2369" s="17">
        <v>4</v>
      </c>
      <c r="I2369" s="20">
        <f t="shared" si="560"/>
        <v>412</v>
      </c>
      <c r="J2369" s="21">
        <v>509.25</v>
      </c>
      <c r="K2369" s="18">
        <v>44804</v>
      </c>
      <c r="L2369" s="21">
        <v>159.65</v>
      </c>
      <c r="M2369" s="21">
        <v>349.6</v>
      </c>
      <c r="N2369" s="21">
        <v>6.79</v>
      </c>
      <c r="O2369" s="21">
        <f t="shared" si="561"/>
        <v>3.395</v>
      </c>
      <c r="P2369" s="21">
        <f t="shared" si="562"/>
        <v>10.185</v>
      </c>
      <c r="Q2369" s="21">
        <f t="shared" si="563"/>
        <v>346.20500000000004</v>
      </c>
      <c r="S2369" s="21">
        <f t="shared" si="567"/>
        <v>356.39000000000004</v>
      </c>
      <c r="T2369" s="19">
        <v>45</v>
      </c>
      <c r="U2369" s="19">
        <f t="shared" si="564"/>
        <v>-5</v>
      </c>
      <c r="V2369" s="22">
        <f t="shared" si="565"/>
        <v>-60</v>
      </c>
      <c r="W2369" s="5">
        <f t="shared" si="566"/>
        <v>360</v>
      </c>
      <c r="X2369" s="21">
        <f t="shared" si="569"/>
        <v>0.98997222222222236</v>
      </c>
      <c r="Y2369" s="21">
        <f t="shared" si="570"/>
        <v>11.879666666666669</v>
      </c>
      <c r="Z2369" s="21">
        <f t="shared" si="571"/>
        <v>344.51033333333339</v>
      </c>
      <c r="AA2369" s="21">
        <f t="shared" si="572"/>
        <v>-1.6946666666666488</v>
      </c>
      <c r="AC2369" s="5">
        <v>11.879666666666669</v>
      </c>
      <c r="AD2369" s="5">
        <v>0</v>
      </c>
      <c r="AE2369" s="5">
        <f t="shared" si="568"/>
        <v>11.879666666666669</v>
      </c>
    </row>
    <row r="2370" spans="1:31" ht="12.75" customHeight="1" x14ac:dyDescent="0.35">
      <c r="A2370" s="17" t="s">
        <v>4966</v>
      </c>
      <c r="B2370" s="17" t="s">
        <v>4967</v>
      </c>
      <c r="C2370" s="17" t="s">
        <v>4968</v>
      </c>
      <c r="D2370" s="18">
        <v>39083</v>
      </c>
      <c r="E2370" s="17" t="s">
        <v>118</v>
      </c>
      <c r="F2370" s="19">
        <v>50</v>
      </c>
      <c r="G2370" s="17">
        <v>34</v>
      </c>
      <c r="H2370" s="17">
        <v>4</v>
      </c>
      <c r="I2370" s="20">
        <f t="shared" si="560"/>
        <v>412</v>
      </c>
      <c r="J2370" s="21">
        <v>1057.1099999999999</v>
      </c>
      <c r="K2370" s="18">
        <v>44804</v>
      </c>
      <c r="L2370" s="21">
        <v>331.19</v>
      </c>
      <c r="M2370" s="21">
        <v>725.92</v>
      </c>
      <c r="N2370" s="21">
        <v>14.09</v>
      </c>
      <c r="O2370" s="21">
        <f t="shared" si="561"/>
        <v>7.0449999999999999</v>
      </c>
      <c r="P2370" s="21">
        <f t="shared" si="562"/>
        <v>21.134999999999998</v>
      </c>
      <c r="Q2370" s="21">
        <f t="shared" si="563"/>
        <v>718.875</v>
      </c>
      <c r="S2370" s="21">
        <f t="shared" si="567"/>
        <v>740.01</v>
      </c>
      <c r="T2370" s="19">
        <v>45</v>
      </c>
      <c r="U2370" s="19">
        <f t="shared" si="564"/>
        <v>-5</v>
      </c>
      <c r="V2370" s="22">
        <f t="shared" si="565"/>
        <v>-60</v>
      </c>
      <c r="W2370" s="5">
        <f t="shared" si="566"/>
        <v>360</v>
      </c>
      <c r="X2370" s="21">
        <f t="shared" si="569"/>
        <v>2.0555833333333333</v>
      </c>
      <c r="Y2370" s="21">
        <f t="shared" si="570"/>
        <v>24.667000000000002</v>
      </c>
      <c r="Z2370" s="21">
        <f t="shared" si="571"/>
        <v>715.34299999999996</v>
      </c>
      <c r="AA2370" s="21">
        <f t="shared" si="572"/>
        <v>-3.5320000000000391</v>
      </c>
      <c r="AC2370" s="5">
        <v>24.667000000000002</v>
      </c>
      <c r="AD2370" s="5">
        <v>0</v>
      </c>
      <c r="AE2370" s="5">
        <f t="shared" si="568"/>
        <v>24.667000000000002</v>
      </c>
    </row>
    <row r="2371" spans="1:31" ht="12.75" customHeight="1" x14ac:dyDescent="0.35">
      <c r="A2371" s="17" t="s">
        <v>4969</v>
      </c>
      <c r="B2371" s="17" t="s">
        <v>4970</v>
      </c>
      <c r="C2371" s="17" t="s">
        <v>3858</v>
      </c>
      <c r="D2371" s="18">
        <v>39114</v>
      </c>
      <c r="E2371" s="17" t="s">
        <v>118</v>
      </c>
      <c r="F2371" s="19">
        <v>50</v>
      </c>
      <c r="G2371" s="17">
        <v>34</v>
      </c>
      <c r="H2371" s="17">
        <v>5</v>
      </c>
      <c r="I2371" s="20">
        <f t="shared" si="560"/>
        <v>413</v>
      </c>
      <c r="J2371" s="21">
        <v>622.23</v>
      </c>
      <c r="K2371" s="18">
        <v>44804</v>
      </c>
      <c r="L2371" s="21">
        <v>194.02</v>
      </c>
      <c r="M2371" s="21">
        <v>428.21</v>
      </c>
      <c r="N2371" s="21">
        <v>8.3000000000000007</v>
      </c>
      <c r="O2371" s="21">
        <f t="shared" si="561"/>
        <v>4.1500000000000004</v>
      </c>
      <c r="P2371" s="21">
        <f t="shared" si="562"/>
        <v>12.450000000000001</v>
      </c>
      <c r="Q2371" s="21">
        <f t="shared" si="563"/>
        <v>424.06</v>
      </c>
      <c r="S2371" s="21">
        <f t="shared" si="567"/>
        <v>436.51</v>
      </c>
      <c r="T2371" s="19">
        <v>45</v>
      </c>
      <c r="U2371" s="19">
        <f t="shared" si="564"/>
        <v>-5</v>
      </c>
      <c r="V2371" s="22">
        <f t="shared" si="565"/>
        <v>-60</v>
      </c>
      <c r="W2371" s="5">
        <f t="shared" si="566"/>
        <v>361</v>
      </c>
      <c r="X2371" s="21">
        <f t="shared" si="569"/>
        <v>1.209168975069252</v>
      </c>
      <c r="Y2371" s="21">
        <f t="shared" si="570"/>
        <v>14.510027700831024</v>
      </c>
      <c r="Z2371" s="21">
        <f t="shared" si="571"/>
        <v>421.99997229916897</v>
      </c>
      <c r="AA2371" s="21">
        <f t="shared" si="572"/>
        <v>-2.0600277008310286</v>
      </c>
      <c r="AC2371" s="5">
        <v>14.510027700831024</v>
      </c>
      <c r="AD2371" s="5">
        <v>0</v>
      </c>
      <c r="AE2371" s="5">
        <f t="shared" si="568"/>
        <v>14.510027700831024</v>
      </c>
    </row>
    <row r="2372" spans="1:31" ht="12.75" customHeight="1" x14ac:dyDescent="0.35">
      <c r="A2372" s="17" t="s">
        <v>4971</v>
      </c>
      <c r="B2372" s="17" t="s">
        <v>4972</v>
      </c>
      <c r="C2372" s="17" t="s">
        <v>4973</v>
      </c>
      <c r="D2372" s="18">
        <v>39114</v>
      </c>
      <c r="E2372" s="17" t="s">
        <v>118</v>
      </c>
      <c r="F2372" s="19">
        <v>50</v>
      </c>
      <c r="G2372" s="17">
        <v>34</v>
      </c>
      <c r="H2372" s="17">
        <v>5</v>
      </c>
      <c r="I2372" s="20">
        <f t="shared" si="560"/>
        <v>413</v>
      </c>
      <c r="J2372" s="21">
        <v>172.19</v>
      </c>
      <c r="K2372" s="18">
        <v>44804</v>
      </c>
      <c r="L2372" s="21">
        <v>53.62</v>
      </c>
      <c r="M2372" s="21">
        <v>118.57</v>
      </c>
      <c r="N2372" s="21">
        <v>2.29</v>
      </c>
      <c r="O2372" s="21">
        <f t="shared" si="561"/>
        <v>1.145</v>
      </c>
      <c r="P2372" s="21">
        <f t="shared" si="562"/>
        <v>3.4350000000000001</v>
      </c>
      <c r="Q2372" s="21">
        <f t="shared" si="563"/>
        <v>117.425</v>
      </c>
      <c r="S2372" s="21">
        <f t="shared" si="567"/>
        <v>120.86</v>
      </c>
      <c r="T2372" s="19">
        <v>45</v>
      </c>
      <c r="U2372" s="19">
        <f t="shared" si="564"/>
        <v>-5</v>
      </c>
      <c r="V2372" s="22">
        <f t="shared" si="565"/>
        <v>-60</v>
      </c>
      <c r="W2372" s="5">
        <f t="shared" si="566"/>
        <v>361</v>
      </c>
      <c r="X2372" s="21">
        <f t="shared" si="569"/>
        <v>0.33479224376731304</v>
      </c>
      <c r="Y2372" s="21">
        <f t="shared" si="570"/>
        <v>4.0175069252077567</v>
      </c>
      <c r="Z2372" s="21">
        <f t="shared" si="571"/>
        <v>116.84249307479224</v>
      </c>
      <c r="AA2372" s="21">
        <f t="shared" si="572"/>
        <v>-0.5825069252077526</v>
      </c>
      <c r="AC2372" s="5">
        <v>4.0175069252077567</v>
      </c>
      <c r="AD2372" s="5">
        <v>0</v>
      </c>
      <c r="AE2372" s="5">
        <f t="shared" si="568"/>
        <v>4.0175069252077567</v>
      </c>
    </row>
    <row r="2373" spans="1:31" ht="12.75" customHeight="1" x14ac:dyDescent="0.35">
      <c r="A2373" s="17" t="s">
        <v>4974</v>
      </c>
      <c r="B2373" s="17" t="s">
        <v>4975</v>
      </c>
      <c r="C2373" s="17" t="s">
        <v>3858</v>
      </c>
      <c r="D2373" s="18">
        <v>39142</v>
      </c>
      <c r="E2373" s="17" t="s">
        <v>118</v>
      </c>
      <c r="F2373" s="19">
        <v>50</v>
      </c>
      <c r="G2373" s="17">
        <v>34</v>
      </c>
      <c r="H2373" s="17">
        <v>6</v>
      </c>
      <c r="I2373" s="20">
        <f t="shared" si="560"/>
        <v>414</v>
      </c>
      <c r="J2373" s="21">
        <v>341.79</v>
      </c>
      <c r="K2373" s="18">
        <v>44804</v>
      </c>
      <c r="L2373" s="21">
        <v>106.02</v>
      </c>
      <c r="M2373" s="21">
        <v>235.77</v>
      </c>
      <c r="N2373" s="21">
        <v>4.5599999999999996</v>
      </c>
      <c r="O2373" s="21">
        <f t="shared" si="561"/>
        <v>2.2799999999999998</v>
      </c>
      <c r="P2373" s="21">
        <f t="shared" si="562"/>
        <v>6.84</v>
      </c>
      <c r="Q2373" s="21">
        <f t="shared" si="563"/>
        <v>233.49</v>
      </c>
      <c r="S2373" s="21">
        <f t="shared" si="567"/>
        <v>240.33</v>
      </c>
      <c r="T2373" s="19">
        <v>45</v>
      </c>
      <c r="U2373" s="19">
        <f t="shared" si="564"/>
        <v>-5</v>
      </c>
      <c r="V2373" s="22">
        <f t="shared" si="565"/>
        <v>-60</v>
      </c>
      <c r="W2373" s="5">
        <f t="shared" si="566"/>
        <v>362</v>
      </c>
      <c r="X2373" s="21">
        <f t="shared" si="569"/>
        <v>0.66389502762430941</v>
      </c>
      <c r="Y2373" s="21">
        <f t="shared" si="570"/>
        <v>7.9667403314917129</v>
      </c>
      <c r="Z2373" s="21">
        <f t="shared" si="571"/>
        <v>232.36325966850831</v>
      </c>
      <c r="AA2373" s="21">
        <f t="shared" si="572"/>
        <v>-1.1267403314917033</v>
      </c>
      <c r="AC2373" s="5">
        <v>7.9667403314917129</v>
      </c>
      <c r="AD2373" s="5">
        <v>0</v>
      </c>
      <c r="AE2373" s="5">
        <f t="shared" si="568"/>
        <v>7.9667403314917129</v>
      </c>
    </row>
    <row r="2374" spans="1:31" ht="12.75" customHeight="1" x14ac:dyDescent="0.35">
      <c r="A2374" s="17" t="s">
        <v>4976</v>
      </c>
      <c r="B2374" s="17" t="s">
        <v>4977</v>
      </c>
      <c r="C2374" s="17" t="s">
        <v>3858</v>
      </c>
      <c r="D2374" s="18">
        <v>39173</v>
      </c>
      <c r="E2374" s="17" t="s">
        <v>118</v>
      </c>
      <c r="F2374" s="19">
        <v>50</v>
      </c>
      <c r="G2374" s="17">
        <v>34</v>
      </c>
      <c r="H2374" s="17">
        <v>7</v>
      </c>
      <c r="I2374" s="20">
        <f t="shared" si="560"/>
        <v>415</v>
      </c>
      <c r="J2374" s="21">
        <v>731.75</v>
      </c>
      <c r="K2374" s="18">
        <v>44804</v>
      </c>
      <c r="L2374" s="21">
        <v>225.7</v>
      </c>
      <c r="M2374" s="21">
        <v>506.05</v>
      </c>
      <c r="N2374" s="21">
        <v>9.76</v>
      </c>
      <c r="O2374" s="21">
        <f t="shared" si="561"/>
        <v>4.88</v>
      </c>
      <c r="P2374" s="21">
        <f t="shared" si="562"/>
        <v>14.64</v>
      </c>
      <c r="Q2374" s="21">
        <f t="shared" si="563"/>
        <v>501.17</v>
      </c>
      <c r="S2374" s="21">
        <f t="shared" si="567"/>
        <v>515.81000000000006</v>
      </c>
      <c r="T2374" s="19">
        <v>45</v>
      </c>
      <c r="U2374" s="19">
        <f t="shared" si="564"/>
        <v>-5</v>
      </c>
      <c r="V2374" s="22">
        <f t="shared" si="565"/>
        <v>-60</v>
      </c>
      <c r="W2374" s="5">
        <f t="shared" si="566"/>
        <v>363</v>
      </c>
      <c r="X2374" s="21">
        <f t="shared" si="569"/>
        <v>1.4209641873278238</v>
      </c>
      <c r="Y2374" s="21">
        <f t="shared" si="570"/>
        <v>17.051570247933885</v>
      </c>
      <c r="Z2374" s="21">
        <f t="shared" si="571"/>
        <v>498.75842975206615</v>
      </c>
      <c r="AA2374" s="21">
        <f t="shared" si="572"/>
        <v>-2.4115702479338665</v>
      </c>
      <c r="AC2374" s="5">
        <v>17.051570247933885</v>
      </c>
      <c r="AD2374" s="5">
        <v>0</v>
      </c>
      <c r="AE2374" s="5">
        <f t="shared" si="568"/>
        <v>17.051570247933885</v>
      </c>
    </row>
    <row r="2375" spans="1:31" ht="12.75" customHeight="1" x14ac:dyDescent="0.35">
      <c r="A2375" s="17" t="s">
        <v>4978</v>
      </c>
      <c r="B2375" s="17" t="s">
        <v>4979</v>
      </c>
      <c r="C2375" s="17" t="s">
        <v>3907</v>
      </c>
      <c r="D2375" s="18">
        <v>39173</v>
      </c>
      <c r="E2375" s="17" t="s">
        <v>118</v>
      </c>
      <c r="F2375" s="19">
        <v>50</v>
      </c>
      <c r="G2375" s="17">
        <v>34</v>
      </c>
      <c r="H2375" s="17">
        <v>7</v>
      </c>
      <c r="I2375" s="20">
        <f t="shared" si="560"/>
        <v>415</v>
      </c>
      <c r="J2375" s="21">
        <v>10.69</v>
      </c>
      <c r="K2375" s="18">
        <v>44804</v>
      </c>
      <c r="L2375" s="21">
        <v>3.25</v>
      </c>
      <c r="M2375" s="21">
        <v>7.44</v>
      </c>
      <c r="N2375" s="21">
        <v>0.14000000000000001</v>
      </c>
      <c r="O2375" s="21">
        <f t="shared" si="561"/>
        <v>7.0000000000000007E-2</v>
      </c>
      <c r="P2375" s="21">
        <f t="shared" si="562"/>
        <v>0.21000000000000002</v>
      </c>
      <c r="Q2375" s="21">
        <f t="shared" si="563"/>
        <v>7.37</v>
      </c>
      <c r="S2375" s="21">
        <f t="shared" si="567"/>
        <v>7.58</v>
      </c>
      <c r="T2375" s="19">
        <v>45</v>
      </c>
      <c r="U2375" s="19">
        <f t="shared" si="564"/>
        <v>-5</v>
      </c>
      <c r="V2375" s="22">
        <f t="shared" si="565"/>
        <v>-60</v>
      </c>
      <c r="W2375" s="5">
        <f t="shared" si="566"/>
        <v>363</v>
      </c>
      <c r="X2375" s="21">
        <f t="shared" si="569"/>
        <v>2.0881542699724517E-2</v>
      </c>
      <c r="Y2375" s="21">
        <f t="shared" si="570"/>
        <v>0.25057851239669421</v>
      </c>
      <c r="Z2375" s="21">
        <f t="shared" si="571"/>
        <v>7.3294214876033061</v>
      </c>
      <c r="AA2375" s="21">
        <f t="shared" si="572"/>
        <v>-4.0578512396693966E-2</v>
      </c>
      <c r="AC2375" s="5">
        <v>0.25057851239669421</v>
      </c>
      <c r="AD2375" s="5">
        <v>0</v>
      </c>
      <c r="AE2375" s="5">
        <f t="shared" si="568"/>
        <v>0.25057851239669421</v>
      </c>
    </row>
    <row r="2376" spans="1:31" ht="12.75" customHeight="1" x14ac:dyDescent="0.35">
      <c r="A2376" s="17" t="s">
        <v>4980</v>
      </c>
      <c r="B2376" s="17" t="s">
        <v>4981</v>
      </c>
      <c r="C2376" s="17" t="s">
        <v>2645</v>
      </c>
      <c r="D2376" s="18">
        <v>39203</v>
      </c>
      <c r="E2376" s="17" t="s">
        <v>118</v>
      </c>
      <c r="F2376" s="19">
        <v>50</v>
      </c>
      <c r="G2376" s="17">
        <v>34</v>
      </c>
      <c r="H2376" s="17">
        <v>8</v>
      </c>
      <c r="I2376" s="20">
        <f t="shared" si="560"/>
        <v>416</v>
      </c>
      <c r="J2376" s="21">
        <v>486.89</v>
      </c>
      <c r="K2376" s="18">
        <v>44804</v>
      </c>
      <c r="L2376" s="21">
        <v>149.34</v>
      </c>
      <c r="M2376" s="21">
        <v>337.55</v>
      </c>
      <c r="N2376" s="21">
        <v>6.49</v>
      </c>
      <c r="O2376" s="21">
        <f t="shared" si="561"/>
        <v>3.2450000000000001</v>
      </c>
      <c r="P2376" s="21">
        <f t="shared" si="562"/>
        <v>9.7349999999999994</v>
      </c>
      <c r="Q2376" s="21">
        <f t="shared" si="563"/>
        <v>334.30500000000001</v>
      </c>
      <c r="S2376" s="21">
        <f t="shared" si="567"/>
        <v>344.04</v>
      </c>
      <c r="T2376" s="19">
        <v>45</v>
      </c>
      <c r="U2376" s="19">
        <f t="shared" si="564"/>
        <v>-5</v>
      </c>
      <c r="V2376" s="22">
        <f t="shared" si="565"/>
        <v>-60</v>
      </c>
      <c r="W2376" s="5">
        <f t="shared" si="566"/>
        <v>364</v>
      </c>
      <c r="X2376" s="21">
        <f t="shared" si="569"/>
        <v>0.94516483516483518</v>
      </c>
      <c r="Y2376" s="21">
        <f t="shared" si="570"/>
        <v>11.341978021978022</v>
      </c>
      <c r="Z2376" s="21">
        <f t="shared" si="571"/>
        <v>332.69802197802198</v>
      </c>
      <c r="AA2376" s="21">
        <f t="shared" si="572"/>
        <v>-1.6069780219780228</v>
      </c>
      <c r="AC2376" s="5">
        <v>11.341978021978022</v>
      </c>
      <c r="AD2376" s="5">
        <v>0</v>
      </c>
      <c r="AE2376" s="5">
        <f t="shared" si="568"/>
        <v>11.341978021978022</v>
      </c>
    </row>
    <row r="2377" spans="1:31" ht="12.75" customHeight="1" x14ac:dyDescent="0.35">
      <c r="A2377" s="17" t="s">
        <v>4982</v>
      </c>
      <c r="B2377" s="17" t="s">
        <v>4983</v>
      </c>
      <c r="C2377" s="17" t="s">
        <v>2645</v>
      </c>
      <c r="D2377" s="18">
        <v>39234</v>
      </c>
      <c r="E2377" s="17" t="s">
        <v>118</v>
      </c>
      <c r="F2377" s="19">
        <v>50</v>
      </c>
      <c r="G2377" s="17">
        <v>34</v>
      </c>
      <c r="H2377" s="17">
        <v>9</v>
      </c>
      <c r="I2377" s="20">
        <f t="shared" si="560"/>
        <v>417</v>
      </c>
      <c r="J2377" s="21">
        <v>1318.45</v>
      </c>
      <c r="K2377" s="18">
        <v>44804</v>
      </c>
      <c r="L2377" s="21">
        <v>402.15</v>
      </c>
      <c r="M2377" s="21">
        <v>916.3</v>
      </c>
      <c r="N2377" s="21">
        <v>17.579999999999998</v>
      </c>
      <c r="O2377" s="21">
        <f t="shared" si="561"/>
        <v>8.7899999999999991</v>
      </c>
      <c r="P2377" s="21">
        <f t="shared" si="562"/>
        <v>26.369999999999997</v>
      </c>
      <c r="Q2377" s="21">
        <f t="shared" si="563"/>
        <v>907.51</v>
      </c>
      <c r="S2377" s="21">
        <f t="shared" si="567"/>
        <v>933.88</v>
      </c>
      <c r="T2377" s="19">
        <v>45</v>
      </c>
      <c r="U2377" s="19">
        <f t="shared" si="564"/>
        <v>-5</v>
      </c>
      <c r="V2377" s="22">
        <f t="shared" si="565"/>
        <v>-60</v>
      </c>
      <c r="W2377" s="5">
        <f t="shared" si="566"/>
        <v>365</v>
      </c>
      <c r="X2377" s="21">
        <f t="shared" si="569"/>
        <v>2.5585753424657534</v>
      </c>
      <c r="Y2377" s="21">
        <f t="shared" si="570"/>
        <v>30.702904109589042</v>
      </c>
      <c r="Z2377" s="21">
        <f t="shared" si="571"/>
        <v>903.17709589041101</v>
      </c>
      <c r="AA2377" s="21">
        <f t="shared" si="572"/>
        <v>-4.3329041095889806</v>
      </c>
      <c r="AC2377" s="5">
        <v>30.702904109589042</v>
      </c>
      <c r="AD2377" s="5">
        <v>0</v>
      </c>
      <c r="AE2377" s="5">
        <f t="shared" si="568"/>
        <v>30.702904109589042</v>
      </c>
    </row>
    <row r="2378" spans="1:31" ht="12.75" customHeight="1" x14ac:dyDescent="0.35">
      <c r="A2378" s="17" t="s">
        <v>4984</v>
      </c>
      <c r="B2378" s="17" t="s">
        <v>4985</v>
      </c>
      <c r="C2378" s="17" t="s">
        <v>2645</v>
      </c>
      <c r="D2378" s="18">
        <v>39264</v>
      </c>
      <c r="E2378" s="17" t="s">
        <v>118</v>
      </c>
      <c r="F2378" s="19">
        <v>50</v>
      </c>
      <c r="G2378" s="17">
        <v>34</v>
      </c>
      <c r="H2378" s="17">
        <v>10</v>
      </c>
      <c r="I2378" s="20">
        <f t="shared" si="560"/>
        <v>418</v>
      </c>
      <c r="J2378" s="21">
        <v>196.91</v>
      </c>
      <c r="K2378" s="18">
        <v>44804</v>
      </c>
      <c r="L2378" s="21">
        <v>59.76</v>
      </c>
      <c r="M2378" s="21">
        <v>137.15</v>
      </c>
      <c r="N2378" s="21">
        <v>2.62</v>
      </c>
      <c r="O2378" s="21">
        <f t="shared" si="561"/>
        <v>1.31</v>
      </c>
      <c r="P2378" s="21">
        <f t="shared" si="562"/>
        <v>3.93</v>
      </c>
      <c r="Q2378" s="21">
        <f t="shared" si="563"/>
        <v>135.84</v>
      </c>
      <c r="S2378" s="21">
        <f t="shared" si="567"/>
        <v>139.77000000000001</v>
      </c>
      <c r="T2378" s="19">
        <v>45</v>
      </c>
      <c r="U2378" s="19">
        <f t="shared" si="564"/>
        <v>-5</v>
      </c>
      <c r="V2378" s="22">
        <f t="shared" si="565"/>
        <v>-60</v>
      </c>
      <c r="W2378" s="5">
        <f t="shared" si="566"/>
        <v>366</v>
      </c>
      <c r="X2378" s="21">
        <f t="shared" si="569"/>
        <v>0.38188524590163936</v>
      </c>
      <c r="Y2378" s="21">
        <f t="shared" si="570"/>
        <v>4.5826229508196725</v>
      </c>
      <c r="Z2378" s="21">
        <f t="shared" si="571"/>
        <v>135.18737704918033</v>
      </c>
      <c r="AA2378" s="21">
        <f t="shared" si="572"/>
        <v>-0.65262295081967636</v>
      </c>
      <c r="AC2378" s="5">
        <v>4.5826229508196725</v>
      </c>
      <c r="AD2378" s="5">
        <v>0</v>
      </c>
      <c r="AE2378" s="5">
        <f t="shared" si="568"/>
        <v>4.5826229508196725</v>
      </c>
    </row>
    <row r="2379" spans="1:31" ht="12.75" customHeight="1" x14ac:dyDescent="0.35">
      <c r="A2379" s="17" t="s">
        <v>4986</v>
      </c>
      <c r="B2379" s="17" t="s">
        <v>4987</v>
      </c>
      <c r="C2379" s="17" t="s">
        <v>2645</v>
      </c>
      <c r="D2379" s="18">
        <v>39295</v>
      </c>
      <c r="E2379" s="17" t="s">
        <v>118</v>
      </c>
      <c r="F2379" s="19">
        <v>50</v>
      </c>
      <c r="G2379" s="17">
        <v>34</v>
      </c>
      <c r="H2379" s="17">
        <v>11</v>
      </c>
      <c r="I2379" s="20">
        <f t="shared" si="560"/>
        <v>419</v>
      </c>
      <c r="J2379" s="21">
        <v>1174.7</v>
      </c>
      <c r="K2379" s="18">
        <v>44804</v>
      </c>
      <c r="L2379" s="21">
        <v>354.32</v>
      </c>
      <c r="M2379" s="21">
        <v>820.38</v>
      </c>
      <c r="N2379" s="21">
        <v>15.66</v>
      </c>
      <c r="O2379" s="21">
        <f t="shared" si="561"/>
        <v>7.83</v>
      </c>
      <c r="P2379" s="21">
        <f t="shared" si="562"/>
        <v>23.490000000000002</v>
      </c>
      <c r="Q2379" s="21">
        <f t="shared" si="563"/>
        <v>812.55</v>
      </c>
      <c r="S2379" s="21">
        <f t="shared" si="567"/>
        <v>836.04</v>
      </c>
      <c r="T2379" s="19">
        <v>45</v>
      </c>
      <c r="U2379" s="19">
        <f t="shared" si="564"/>
        <v>-5</v>
      </c>
      <c r="V2379" s="22">
        <f t="shared" si="565"/>
        <v>-60</v>
      </c>
      <c r="W2379" s="5">
        <f t="shared" si="566"/>
        <v>367</v>
      </c>
      <c r="X2379" s="21">
        <f t="shared" si="569"/>
        <v>2.2780381471389646</v>
      </c>
      <c r="Y2379" s="21">
        <f t="shared" si="570"/>
        <v>27.336457765667575</v>
      </c>
      <c r="Z2379" s="21">
        <f t="shared" si="571"/>
        <v>808.70354223433242</v>
      </c>
      <c r="AA2379" s="21">
        <f t="shared" si="572"/>
        <v>-3.8464577656675374</v>
      </c>
      <c r="AC2379" s="5">
        <v>27.336457765667575</v>
      </c>
      <c r="AD2379" s="5">
        <v>0</v>
      </c>
      <c r="AE2379" s="5">
        <f t="shared" si="568"/>
        <v>27.336457765667575</v>
      </c>
    </row>
    <row r="2380" spans="1:31" ht="12.75" customHeight="1" x14ac:dyDescent="0.35">
      <c r="A2380" s="17" t="s">
        <v>4988</v>
      </c>
      <c r="B2380" s="17" t="s">
        <v>4989</v>
      </c>
      <c r="C2380" s="17" t="s">
        <v>2645</v>
      </c>
      <c r="D2380" s="18">
        <v>39326</v>
      </c>
      <c r="E2380" s="17" t="s">
        <v>118</v>
      </c>
      <c r="F2380" s="19">
        <v>50</v>
      </c>
      <c r="G2380" s="17">
        <v>35</v>
      </c>
      <c r="H2380" s="17">
        <v>0</v>
      </c>
      <c r="I2380" s="20">
        <f t="shared" si="560"/>
        <v>420</v>
      </c>
      <c r="J2380" s="21">
        <v>342.41</v>
      </c>
      <c r="K2380" s="18">
        <v>44804</v>
      </c>
      <c r="L2380" s="21">
        <v>102.44</v>
      </c>
      <c r="M2380" s="21">
        <v>239.97</v>
      </c>
      <c r="N2380" s="21">
        <v>4.5599999999999996</v>
      </c>
      <c r="O2380" s="21">
        <f t="shared" si="561"/>
        <v>2.2799999999999998</v>
      </c>
      <c r="P2380" s="21">
        <f t="shared" si="562"/>
        <v>6.84</v>
      </c>
      <c r="Q2380" s="21">
        <f t="shared" si="563"/>
        <v>237.69</v>
      </c>
      <c r="S2380" s="21">
        <f t="shared" si="567"/>
        <v>244.53</v>
      </c>
      <c r="T2380" s="19">
        <v>45</v>
      </c>
      <c r="U2380" s="19">
        <f t="shared" si="564"/>
        <v>-5</v>
      </c>
      <c r="V2380" s="22">
        <f t="shared" si="565"/>
        <v>-60</v>
      </c>
      <c r="W2380" s="5">
        <f t="shared" si="566"/>
        <v>368</v>
      </c>
      <c r="X2380" s="21">
        <f t="shared" si="569"/>
        <v>0.66448369565217391</v>
      </c>
      <c r="Y2380" s="21">
        <f t="shared" si="570"/>
        <v>7.9738043478260874</v>
      </c>
      <c r="Z2380" s="21">
        <f t="shared" si="571"/>
        <v>236.55619565217393</v>
      </c>
      <c r="AA2380" s="21">
        <f t="shared" si="572"/>
        <v>-1.1338043478260715</v>
      </c>
      <c r="AC2380" s="5">
        <v>7.9738043478260874</v>
      </c>
      <c r="AD2380" s="5">
        <v>0</v>
      </c>
      <c r="AE2380" s="5">
        <f t="shared" si="568"/>
        <v>7.9738043478260874</v>
      </c>
    </row>
    <row r="2381" spans="1:31" ht="12.75" customHeight="1" x14ac:dyDescent="0.35">
      <c r="A2381" s="17" t="s">
        <v>4990</v>
      </c>
      <c r="B2381" s="17" t="s">
        <v>4991</v>
      </c>
      <c r="C2381" s="17" t="s">
        <v>2672</v>
      </c>
      <c r="D2381" s="18">
        <v>39326</v>
      </c>
      <c r="E2381" s="17" t="s">
        <v>118</v>
      </c>
      <c r="F2381" s="19">
        <v>50</v>
      </c>
      <c r="G2381" s="17">
        <v>35</v>
      </c>
      <c r="H2381" s="17">
        <v>0</v>
      </c>
      <c r="I2381" s="20">
        <f t="shared" si="560"/>
        <v>420</v>
      </c>
      <c r="J2381" s="21">
        <v>852.9</v>
      </c>
      <c r="K2381" s="18">
        <v>44804</v>
      </c>
      <c r="L2381" s="21">
        <v>255.9</v>
      </c>
      <c r="M2381" s="21">
        <v>597</v>
      </c>
      <c r="N2381" s="21">
        <v>11.37</v>
      </c>
      <c r="O2381" s="21">
        <f t="shared" si="561"/>
        <v>5.6849999999999996</v>
      </c>
      <c r="P2381" s="21">
        <f t="shared" si="562"/>
        <v>17.055</v>
      </c>
      <c r="Q2381" s="21">
        <f t="shared" si="563"/>
        <v>591.31500000000005</v>
      </c>
      <c r="S2381" s="21">
        <f t="shared" si="567"/>
        <v>608.37</v>
      </c>
      <c r="T2381" s="19">
        <v>45</v>
      </c>
      <c r="U2381" s="19">
        <f t="shared" si="564"/>
        <v>-5</v>
      </c>
      <c r="V2381" s="22">
        <f t="shared" si="565"/>
        <v>-60</v>
      </c>
      <c r="W2381" s="5">
        <f t="shared" si="566"/>
        <v>368</v>
      </c>
      <c r="X2381" s="21">
        <f t="shared" si="569"/>
        <v>1.653179347826087</v>
      </c>
      <c r="Y2381" s="21">
        <f t="shared" si="570"/>
        <v>19.838152173913045</v>
      </c>
      <c r="Z2381" s="21">
        <f t="shared" si="571"/>
        <v>588.53184782608696</v>
      </c>
      <c r="AA2381" s="21">
        <f t="shared" si="572"/>
        <v>-2.7831521739130949</v>
      </c>
      <c r="AC2381" s="5">
        <v>19.838152173913045</v>
      </c>
      <c r="AD2381" s="5">
        <v>0</v>
      </c>
      <c r="AE2381" s="5">
        <f t="shared" si="568"/>
        <v>19.838152173913045</v>
      </c>
    </row>
    <row r="2382" spans="1:31" ht="12.75" customHeight="1" x14ac:dyDescent="0.35">
      <c r="A2382" s="17" t="s">
        <v>4992</v>
      </c>
      <c r="B2382" s="17" t="s">
        <v>4993</v>
      </c>
      <c r="C2382" s="17" t="s">
        <v>2711</v>
      </c>
      <c r="D2382" s="18">
        <v>39356</v>
      </c>
      <c r="E2382" s="17" t="s">
        <v>118</v>
      </c>
      <c r="F2382" s="19">
        <v>50</v>
      </c>
      <c r="G2382" s="17">
        <v>35</v>
      </c>
      <c r="H2382" s="17">
        <v>1</v>
      </c>
      <c r="I2382" s="20">
        <f t="shared" si="560"/>
        <v>421</v>
      </c>
      <c r="J2382" s="21">
        <v>189.62</v>
      </c>
      <c r="K2382" s="18">
        <v>44804</v>
      </c>
      <c r="L2382" s="21">
        <v>56.54</v>
      </c>
      <c r="M2382" s="21">
        <v>133.08000000000001</v>
      </c>
      <c r="N2382" s="21">
        <v>2.52</v>
      </c>
      <c r="O2382" s="21">
        <f t="shared" si="561"/>
        <v>1.26</v>
      </c>
      <c r="P2382" s="21">
        <f t="shared" si="562"/>
        <v>3.7800000000000002</v>
      </c>
      <c r="Q2382" s="21">
        <f t="shared" si="563"/>
        <v>131.82000000000002</v>
      </c>
      <c r="S2382" s="21">
        <f t="shared" si="567"/>
        <v>135.60000000000002</v>
      </c>
      <c r="T2382" s="19">
        <v>45</v>
      </c>
      <c r="U2382" s="19">
        <f t="shared" si="564"/>
        <v>-5</v>
      </c>
      <c r="V2382" s="22">
        <f t="shared" si="565"/>
        <v>-60</v>
      </c>
      <c r="W2382" s="5">
        <f t="shared" si="566"/>
        <v>369</v>
      </c>
      <c r="X2382" s="21">
        <f t="shared" si="569"/>
        <v>0.36747967479674803</v>
      </c>
      <c r="Y2382" s="21">
        <f t="shared" si="570"/>
        <v>4.409756097560976</v>
      </c>
      <c r="Z2382" s="21">
        <f t="shared" si="571"/>
        <v>131.19024390243905</v>
      </c>
      <c r="AA2382" s="21">
        <f t="shared" si="572"/>
        <v>-0.62975609756097128</v>
      </c>
      <c r="AC2382" s="5">
        <v>4.409756097560976</v>
      </c>
      <c r="AD2382" s="5">
        <v>0</v>
      </c>
      <c r="AE2382" s="5">
        <f t="shared" si="568"/>
        <v>4.409756097560976</v>
      </c>
    </row>
    <row r="2383" spans="1:31" ht="12.75" customHeight="1" x14ac:dyDescent="0.35">
      <c r="A2383" s="17" t="s">
        <v>4994</v>
      </c>
      <c r="B2383" s="17" t="s">
        <v>4995</v>
      </c>
      <c r="C2383" s="17" t="s">
        <v>2645</v>
      </c>
      <c r="D2383" s="18">
        <v>39387</v>
      </c>
      <c r="E2383" s="17" t="s">
        <v>118</v>
      </c>
      <c r="F2383" s="19">
        <v>50</v>
      </c>
      <c r="G2383" s="17">
        <v>35</v>
      </c>
      <c r="H2383" s="17">
        <v>2</v>
      </c>
      <c r="I2383" s="20">
        <f t="shared" si="560"/>
        <v>422</v>
      </c>
      <c r="J2383" s="21">
        <v>1016.56</v>
      </c>
      <c r="K2383" s="18">
        <v>44804</v>
      </c>
      <c r="L2383" s="21">
        <v>301.56</v>
      </c>
      <c r="M2383" s="21">
        <v>715</v>
      </c>
      <c r="N2383" s="21">
        <v>13.55</v>
      </c>
      <c r="O2383" s="21">
        <f t="shared" si="561"/>
        <v>6.7750000000000004</v>
      </c>
      <c r="P2383" s="21">
        <f t="shared" si="562"/>
        <v>20.325000000000003</v>
      </c>
      <c r="Q2383" s="21">
        <f t="shared" si="563"/>
        <v>708.22500000000002</v>
      </c>
      <c r="S2383" s="21">
        <f t="shared" si="567"/>
        <v>728.55</v>
      </c>
      <c r="T2383" s="19">
        <v>45</v>
      </c>
      <c r="U2383" s="19">
        <f t="shared" si="564"/>
        <v>-5</v>
      </c>
      <c r="V2383" s="22">
        <f t="shared" si="565"/>
        <v>-60</v>
      </c>
      <c r="W2383" s="5">
        <f t="shared" si="566"/>
        <v>370</v>
      </c>
      <c r="X2383" s="21">
        <f t="shared" si="569"/>
        <v>1.969054054054054</v>
      </c>
      <c r="Y2383" s="21">
        <f t="shared" si="570"/>
        <v>23.62864864864865</v>
      </c>
      <c r="Z2383" s="21">
        <f t="shared" si="571"/>
        <v>704.92135135135129</v>
      </c>
      <c r="AA2383" s="21">
        <f t="shared" si="572"/>
        <v>-3.303648648648732</v>
      </c>
      <c r="AC2383" s="5">
        <v>23.62864864864865</v>
      </c>
      <c r="AD2383" s="5">
        <v>0</v>
      </c>
      <c r="AE2383" s="5">
        <f t="shared" si="568"/>
        <v>23.62864864864865</v>
      </c>
    </row>
    <row r="2384" spans="1:31" ht="12.75" customHeight="1" x14ac:dyDescent="0.35">
      <c r="A2384" s="17" t="s">
        <v>4996</v>
      </c>
      <c r="B2384" s="17" t="s">
        <v>4997</v>
      </c>
      <c r="C2384" s="17" t="s">
        <v>2835</v>
      </c>
      <c r="D2384" s="18">
        <v>39356</v>
      </c>
      <c r="E2384" s="17" t="s">
        <v>118</v>
      </c>
      <c r="F2384" s="19">
        <v>50</v>
      </c>
      <c r="G2384" s="17">
        <v>35</v>
      </c>
      <c r="H2384" s="17">
        <v>1</v>
      </c>
      <c r="I2384" s="20">
        <f t="shared" ref="I2384:I2447" si="573">(G2384*12)+H2384</f>
        <v>421</v>
      </c>
      <c r="J2384" s="21">
        <v>4981.6499999999996</v>
      </c>
      <c r="K2384" s="18">
        <v>44804</v>
      </c>
      <c r="L2384" s="21">
        <v>1486.14</v>
      </c>
      <c r="M2384" s="21">
        <v>3495.51</v>
      </c>
      <c r="N2384" s="21">
        <v>66.42</v>
      </c>
      <c r="O2384" s="21">
        <f t="shared" ref="O2384:O2447" si="574">+N2384/8*4</f>
        <v>33.21</v>
      </c>
      <c r="P2384" s="21">
        <f t="shared" ref="P2384:P2447" si="575">+N2384+O2384</f>
        <v>99.63</v>
      </c>
      <c r="Q2384" s="21">
        <f t="shared" ref="Q2384:Q2447" si="576">+M2384-O2384</f>
        <v>3462.3</v>
      </c>
      <c r="S2384" s="21">
        <f t="shared" si="567"/>
        <v>3561.9300000000003</v>
      </c>
      <c r="T2384" s="19">
        <v>45</v>
      </c>
      <c r="U2384" s="19">
        <f t="shared" ref="U2384:U2447" si="577">+T2384-F2384</f>
        <v>-5</v>
      </c>
      <c r="V2384" s="22">
        <f t="shared" ref="V2384:V2447" si="578">+U2384*12</f>
        <v>-60</v>
      </c>
      <c r="W2384" s="5">
        <f t="shared" ref="W2384:W2447" si="579">+I2384+8+V2384</f>
        <v>369</v>
      </c>
      <c r="X2384" s="21">
        <f t="shared" si="569"/>
        <v>9.6529268292682939</v>
      </c>
      <c r="Y2384" s="21">
        <f t="shared" si="570"/>
        <v>115.83512195121952</v>
      </c>
      <c r="Z2384" s="21">
        <f t="shared" si="571"/>
        <v>3446.0948780487806</v>
      </c>
      <c r="AA2384" s="21">
        <f t="shared" si="572"/>
        <v>-16.205121951219553</v>
      </c>
      <c r="AC2384" s="5">
        <v>115.83512195121952</v>
      </c>
      <c r="AD2384" s="5">
        <v>0</v>
      </c>
      <c r="AE2384" s="5">
        <f t="shared" si="568"/>
        <v>115.83512195121952</v>
      </c>
    </row>
    <row r="2385" spans="1:31" ht="12.75" customHeight="1" x14ac:dyDescent="0.35">
      <c r="A2385" s="17" t="s">
        <v>4998</v>
      </c>
      <c r="B2385" s="17" t="s">
        <v>4999</v>
      </c>
      <c r="C2385" s="17" t="s">
        <v>2832</v>
      </c>
      <c r="D2385" s="18">
        <v>39356</v>
      </c>
      <c r="E2385" s="17" t="s">
        <v>118</v>
      </c>
      <c r="F2385" s="19">
        <v>50</v>
      </c>
      <c r="G2385" s="17">
        <v>35</v>
      </c>
      <c r="H2385" s="17">
        <v>1</v>
      </c>
      <c r="I2385" s="20">
        <f t="shared" si="573"/>
        <v>421</v>
      </c>
      <c r="J2385" s="21">
        <v>4072.6</v>
      </c>
      <c r="K2385" s="18">
        <v>44804</v>
      </c>
      <c r="L2385" s="21">
        <v>1214.97</v>
      </c>
      <c r="M2385" s="21">
        <v>2857.63</v>
      </c>
      <c r="N2385" s="21">
        <v>54.3</v>
      </c>
      <c r="O2385" s="21">
        <f t="shared" si="574"/>
        <v>27.15</v>
      </c>
      <c r="P2385" s="21">
        <f t="shared" si="575"/>
        <v>81.449999999999989</v>
      </c>
      <c r="Q2385" s="21">
        <f t="shared" si="576"/>
        <v>2830.48</v>
      </c>
      <c r="S2385" s="21">
        <f t="shared" ref="S2385:S2448" si="580">+M2385+N2385</f>
        <v>2911.9300000000003</v>
      </c>
      <c r="T2385" s="19">
        <v>45</v>
      </c>
      <c r="U2385" s="19">
        <f t="shared" si="577"/>
        <v>-5</v>
      </c>
      <c r="V2385" s="22">
        <f t="shared" si="578"/>
        <v>-60</v>
      </c>
      <c r="W2385" s="5">
        <f t="shared" si="579"/>
        <v>369</v>
      </c>
      <c r="X2385" s="21">
        <f t="shared" si="569"/>
        <v>7.8914092140921417</v>
      </c>
      <c r="Y2385" s="21">
        <f t="shared" si="570"/>
        <v>94.696910569105697</v>
      </c>
      <c r="Z2385" s="21">
        <f t="shared" si="571"/>
        <v>2817.2330894308948</v>
      </c>
      <c r="AA2385" s="21">
        <f t="shared" si="572"/>
        <v>-13.246910569105239</v>
      </c>
      <c r="AC2385" s="5">
        <v>94.696910569105697</v>
      </c>
      <c r="AD2385" s="5">
        <v>0</v>
      </c>
      <c r="AE2385" s="5">
        <f t="shared" ref="AE2385:AE2448" si="581">+AC2385+AD2385</f>
        <v>94.696910569105697</v>
      </c>
    </row>
    <row r="2386" spans="1:31" ht="12.75" customHeight="1" x14ac:dyDescent="0.35">
      <c r="A2386" s="17" t="s">
        <v>5000</v>
      </c>
      <c r="B2386" s="17" t="s">
        <v>5001</v>
      </c>
      <c r="C2386" s="17" t="s">
        <v>2645</v>
      </c>
      <c r="D2386" s="18">
        <v>39417</v>
      </c>
      <c r="E2386" s="17" t="s">
        <v>118</v>
      </c>
      <c r="F2386" s="19">
        <v>50</v>
      </c>
      <c r="G2386" s="17">
        <v>35</v>
      </c>
      <c r="H2386" s="17">
        <v>3</v>
      </c>
      <c r="I2386" s="20">
        <f t="shared" si="573"/>
        <v>423</v>
      </c>
      <c r="J2386" s="21">
        <v>462.79</v>
      </c>
      <c r="K2386" s="18">
        <v>44804</v>
      </c>
      <c r="L2386" s="21">
        <v>136.58000000000001</v>
      </c>
      <c r="M2386" s="21">
        <v>326.20999999999998</v>
      </c>
      <c r="N2386" s="21">
        <v>6.17</v>
      </c>
      <c r="O2386" s="21">
        <f t="shared" si="574"/>
        <v>3.085</v>
      </c>
      <c r="P2386" s="21">
        <f t="shared" si="575"/>
        <v>9.254999999999999</v>
      </c>
      <c r="Q2386" s="21">
        <f t="shared" si="576"/>
        <v>323.125</v>
      </c>
      <c r="S2386" s="21">
        <f t="shared" si="580"/>
        <v>332.38</v>
      </c>
      <c r="T2386" s="19">
        <v>45</v>
      </c>
      <c r="U2386" s="19">
        <f t="shared" si="577"/>
        <v>-5</v>
      </c>
      <c r="V2386" s="22">
        <f t="shared" si="578"/>
        <v>-60</v>
      </c>
      <c r="W2386" s="5">
        <f t="shared" si="579"/>
        <v>371</v>
      </c>
      <c r="X2386" s="21">
        <f t="shared" si="569"/>
        <v>0.89590296495956867</v>
      </c>
      <c r="Y2386" s="21">
        <f t="shared" si="570"/>
        <v>10.750835579514824</v>
      </c>
      <c r="Z2386" s="21">
        <f t="shared" si="571"/>
        <v>321.62916442048515</v>
      </c>
      <c r="AA2386" s="21">
        <f t="shared" si="572"/>
        <v>-1.4958355795148464</v>
      </c>
      <c r="AC2386" s="5">
        <v>10.750835579514824</v>
      </c>
      <c r="AD2386" s="5">
        <v>0</v>
      </c>
      <c r="AE2386" s="5">
        <f t="shared" si="581"/>
        <v>10.750835579514824</v>
      </c>
    </row>
    <row r="2387" spans="1:31" ht="12.75" customHeight="1" x14ac:dyDescent="0.35">
      <c r="A2387" s="17" t="s">
        <v>5002</v>
      </c>
      <c r="B2387" s="17" t="s">
        <v>5003</v>
      </c>
      <c r="C2387" s="17" t="s">
        <v>2665</v>
      </c>
      <c r="D2387" s="18">
        <v>39417</v>
      </c>
      <c r="E2387" s="17" t="s">
        <v>118</v>
      </c>
      <c r="F2387" s="19">
        <v>50</v>
      </c>
      <c r="G2387" s="17">
        <v>35</v>
      </c>
      <c r="H2387" s="17">
        <v>3</v>
      </c>
      <c r="I2387" s="20">
        <f t="shared" si="573"/>
        <v>423</v>
      </c>
      <c r="J2387" s="21">
        <v>186.49</v>
      </c>
      <c r="K2387" s="18">
        <v>44804</v>
      </c>
      <c r="L2387" s="21">
        <v>55.01</v>
      </c>
      <c r="M2387" s="21">
        <v>131.47999999999999</v>
      </c>
      <c r="N2387" s="21">
        <v>2.48</v>
      </c>
      <c r="O2387" s="21">
        <f t="shared" si="574"/>
        <v>1.24</v>
      </c>
      <c r="P2387" s="21">
        <f t="shared" si="575"/>
        <v>3.7199999999999998</v>
      </c>
      <c r="Q2387" s="21">
        <f t="shared" si="576"/>
        <v>130.23999999999998</v>
      </c>
      <c r="S2387" s="21">
        <f t="shared" si="580"/>
        <v>133.95999999999998</v>
      </c>
      <c r="T2387" s="19">
        <v>45</v>
      </c>
      <c r="U2387" s="19">
        <f t="shared" si="577"/>
        <v>-5</v>
      </c>
      <c r="V2387" s="22">
        <f t="shared" si="578"/>
        <v>-60</v>
      </c>
      <c r="W2387" s="5">
        <f t="shared" si="579"/>
        <v>371</v>
      </c>
      <c r="X2387" s="21">
        <f t="shared" si="569"/>
        <v>0.3610781671159029</v>
      </c>
      <c r="Y2387" s="21">
        <f t="shared" si="570"/>
        <v>4.3329380053908348</v>
      </c>
      <c r="Z2387" s="21">
        <f t="shared" si="571"/>
        <v>129.62706199460914</v>
      </c>
      <c r="AA2387" s="21">
        <f t="shared" si="572"/>
        <v>-0.61293800539084486</v>
      </c>
      <c r="AC2387" s="5">
        <v>4.3329380053908348</v>
      </c>
      <c r="AD2387" s="5">
        <v>0</v>
      </c>
      <c r="AE2387" s="5">
        <f t="shared" si="581"/>
        <v>4.3329380053908348</v>
      </c>
    </row>
    <row r="2388" spans="1:31" ht="12.75" customHeight="1" x14ac:dyDescent="0.35">
      <c r="A2388" s="17" t="s">
        <v>5004</v>
      </c>
      <c r="B2388" s="17" t="s">
        <v>5005</v>
      </c>
      <c r="C2388" s="17" t="s">
        <v>2672</v>
      </c>
      <c r="D2388" s="18">
        <v>39417</v>
      </c>
      <c r="E2388" s="17" t="s">
        <v>118</v>
      </c>
      <c r="F2388" s="19">
        <v>50</v>
      </c>
      <c r="G2388" s="17">
        <v>35</v>
      </c>
      <c r="H2388" s="17">
        <v>3</v>
      </c>
      <c r="I2388" s="20">
        <f t="shared" si="573"/>
        <v>423</v>
      </c>
      <c r="J2388" s="21">
        <v>901.31</v>
      </c>
      <c r="K2388" s="18">
        <v>44804</v>
      </c>
      <c r="L2388" s="21">
        <v>265.94</v>
      </c>
      <c r="M2388" s="21">
        <v>635.37</v>
      </c>
      <c r="N2388" s="21">
        <v>12.02</v>
      </c>
      <c r="O2388" s="21">
        <f t="shared" si="574"/>
        <v>6.01</v>
      </c>
      <c r="P2388" s="21">
        <f t="shared" si="575"/>
        <v>18.03</v>
      </c>
      <c r="Q2388" s="21">
        <f t="shared" si="576"/>
        <v>629.36</v>
      </c>
      <c r="S2388" s="21">
        <f t="shared" si="580"/>
        <v>647.39</v>
      </c>
      <c r="T2388" s="19">
        <v>45</v>
      </c>
      <c r="U2388" s="19">
        <f t="shared" si="577"/>
        <v>-5</v>
      </c>
      <c r="V2388" s="22">
        <f t="shared" si="578"/>
        <v>-60</v>
      </c>
      <c r="W2388" s="5">
        <f t="shared" si="579"/>
        <v>371</v>
      </c>
      <c r="X2388" s="21">
        <f t="shared" si="569"/>
        <v>1.7449865229110513</v>
      </c>
      <c r="Y2388" s="21">
        <f t="shared" si="570"/>
        <v>20.939838274932615</v>
      </c>
      <c r="Z2388" s="21">
        <f t="shared" si="571"/>
        <v>626.45016172506735</v>
      </c>
      <c r="AA2388" s="21">
        <f t="shared" si="572"/>
        <v>-2.9098382749326674</v>
      </c>
      <c r="AC2388" s="5">
        <v>20.939838274932615</v>
      </c>
      <c r="AD2388" s="5">
        <v>0</v>
      </c>
      <c r="AE2388" s="5">
        <f t="shared" si="581"/>
        <v>20.939838274932615</v>
      </c>
    </row>
    <row r="2389" spans="1:31" ht="12.75" customHeight="1" x14ac:dyDescent="0.35">
      <c r="A2389" s="17" t="s">
        <v>5006</v>
      </c>
      <c r="B2389" s="17" t="s">
        <v>5007</v>
      </c>
      <c r="C2389" s="17" t="s">
        <v>2832</v>
      </c>
      <c r="D2389" s="18">
        <v>39448</v>
      </c>
      <c r="E2389" s="17" t="s">
        <v>118</v>
      </c>
      <c r="F2389" s="19">
        <v>50</v>
      </c>
      <c r="G2389" s="17">
        <v>35</v>
      </c>
      <c r="H2389" s="17">
        <v>4</v>
      </c>
      <c r="I2389" s="20">
        <f t="shared" si="573"/>
        <v>424</v>
      </c>
      <c r="J2389" s="21">
        <v>4057.87</v>
      </c>
      <c r="K2389" s="18">
        <v>44804</v>
      </c>
      <c r="L2389" s="21">
        <v>1190.3399999999999</v>
      </c>
      <c r="M2389" s="21">
        <v>2867.53</v>
      </c>
      <c r="N2389" s="21">
        <v>54.1</v>
      </c>
      <c r="O2389" s="21">
        <f t="shared" si="574"/>
        <v>27.05</v>
      </c>
      <c r="P2389" s="21">
        <f t="shared" si="575"/>
        <v>81.150000000000006</v>
      </c>
      <c r="Q2389" s="21">
        <f t="shared" si="576"/>
        <v>2840.48</v>
      </c>
      <c r="S2389" s="21">
        <f t="shared" si="580"/>
        <v>2921.63</v>
      </c>
      <c r="T2389" s="19">
        <v>45</v>
      </c>
      <c r="U2389" s="19">
        <f t="shared" si="577"/>
        <v>-5</v>
      </c>
      <c r="V2389" s="22">
        <f t="shared" si="578"/>
        <v>-60</v>
      </c>
      <c r="W2389" s="5">
        <f t="shared" si="579"/>
        <v>372</v>
      </c>
      <c r="X2389" s="21">
        <f t="shared" si="569"/>
        <v>7.853844086021506</v>
      </c>
      <c r="Y2389" s="21">
        <f t="shared" si="570"/>
        <v>94.246129032258068</v>
      </c>
      <c r="Z2389" s="21">
        <f t="shared" si="571"/>
        <v>2827.383870967742</v>
      </c>
      <c r="AA2389" s="21">
        <f t="shared" si="572"/>
        <v>-13.096129032257977</v>
      </c>
      <c r="AC2389" s="5">
        <v>94.246129032258068</v>
      </c>
      <c r="AD2389" s="5">
        <v>0</v>
      </c>
      <c r="AE2389" s="5">
        <f t="shared" si="581"/>
        <v>94.246129032258068</v>
      </c>
    </row>
    <row r="2390" spans="1:31" ht="12.75" customHeight="1" x14ac:dyDescent="0.35">
      <c r="A2390" s="17" t="s">
        <v>5008</v>
      </c>
      <c r="B2390" s="17" t="s">
        <v>5009</v>
      </c>
      <c r="C2390" s="17" t="s">
        <v>2832</v>
      </c>
      <c r="D2390" s="18">
        <v>39448</v>
      </c>
      <c r="E2390" s="17" t="s">
        <v>118</v>
      </c>
      <c r="F2390" s="19">
        <v>50</v>
      </c>
      <c r="G2390" s="17">
        <v>35</v>
      </c>
      <c r="H2390" s="17">
        <v>4</v>
      </c>
      <c r="I2390" s="20">
        <f t="shared" si="573"/>
        <v>424</v>
      </c>
      <c r="J2390" s="21">
        <v>3975.09</v>
      </c>
      <c r="K2390" s="18">
        <v>44804</v>
      </c>
      <c r="L2390" s="21">
        <v>1166.01</v>
      </c>
      <c r="M2390" s="21">
        <v>2809.08</v>
      </c>
      <c r="N2390" s="21">
        <v>53</v>
      </c>
      <c r="O2390" s="21">
        <f t="shared" si="574"/>
        <v>26.5</v>
      </c>
      <c r="P2390" s="21">
        <f t="shared" si="575"/>
        <v>79.5</v>
      </c>
      <c r="Q2390" s="21">
        <f t="shared" si="576"/>
        <v>2782.58</v>
      </c>
      <c r="S2390" s="21">
        <f t="shared" si="580"/>
        <v>2862.08</v>
      </c>
      <c r="T2390" s="19">
        <v>45</v>
      </c>
      <c r="U2390" s="19">
        <f t="shared" si="577"/>
        <v>-5</v>
      </c>
      <c r="V2390" s="22">
        <f t="shared" si="578"/>
        <v>-60</v>
      </c>
      <c r="W2390" s="5">
        <f t="shared" si="579"/>
        <v>372</v>
      </c>
      <c r="X2390" s="21">
        <f t="shared" si="569"/>
        <v>7.6937634408602147</v>
      </c>
      <c r="Y2390" s="21">
        <f t="shared" si="570"/>
        <v>92.325161290322569</v>
      </c>
      <c r="Z2390" s="21">
        <f t="shared" si="571"/>
        <v>2769.7548387096772</v>
      </c>
      <c r="AA2390" s="21">
        <f t="shared" si="572"/>
        <v>-12.82516129032274</v>
      </c>
      <c r="AC2390" s="5">
        <v>92.325161290322569</v>
      </c>
      <c r="AD2390" s="5">
        <v>0</v>
      </c>
      <c r="AE2390" s="5">
        <f t="shared" si="581"/>
        <v>92.325161290322569</v>
      </c>
    </row>
    <row r="2391" spans="1:31" ht="12.75" customHeight="1" x14ac:dyDescent="0.35">
      <c r="A2391" s="17" t="s">
        <v>5010</v>
      </c>
      <c r="B2391" s="17" t="s">
        <v>5011</v>
      </c>
      <c r="C2391" s="17" t="s">
        <v>2711</v>
      </c>
      <c r="D2391" s="18">
        <v>39448</v>
      </c>
      <c r="E2391" s="17" t="s">
        <v>118</v>
      </c>
      <c r="F2391" s="19">
        <v>50</v>
      </c>
      <c r="G2391" s="17">
        <v>35</v>
      </c>
      <c r="H2391" s="17">
        <v>4</v>
      </c>
      <c r="I2391" s="20">
        <f t="shared" si="573"/>
        <v>424</v>
      </c>
      <c r="J2391" s="21">
        <v>119.03</v>
      </c>
      <c r="K2391" s="18">
        <v>44804</v>
      </c>
      <c r="L2391" s="21">
        <v>34.909999999999997</v>
      </c>
      <c r="M2391" s="21">
        <v>84.12</v>
      </c>
      <c r="N2391" s="21">
        <v>1.58</v>
      </c>
      <c r="O2391" s="21">
        <f t="shared" si="574"/>
        <v>0.79</v>
      </c>
      <c r="P2391" s="21">
        <f t="shared" si="575"/>
        <v>2.37</v>
      </c>
      <c r="Q2391" s="21">
        <f t="shared" si="576"/>
        <v>83.33</v>
      </c>
      <c r="S2391" s="21">
        <f t="shared" si="580"/>
        <v>85.7</v>
      </c>
      <c r="T2391" s="19">
        <v>45</v>
      </c>
      <c r="U2391" s="19">
        <f t="shared" si="577"/>
        <v>-5</v>
      </c>
      <c r="V2391" s="22">
        <f t="shared" si="578"/>
        <v>-60</v>
      </c>
      <c r="W2391" s="5">
        <f t="shared" si="579"/>
        <v>372</v>
      </c>
      <c r="X2391" s="21">
        <f t="shared" si="569"/>
        <v>0.23037634408602151</v>
      </c>
      <c r="Y2391" s="21">
        <f t="shared" si="570"/>
        <v>2.7645161290322582</v>
      </c>
      <c r="Z2391" s="21">
        <f t="shared" si="571"/>
        <v>82.935483870967744</v>
      </c>
      <c r="AA2391" s="21">
        <f t="shared" si="572"/>
        <v>-0.39451612903225453</v>
      </c>
      <c r="AC2391" s="5">
        <v>2.7645161290322582</v>
      </c>
      <c r="AD2391" s="5">
        <v>0</v>
      </c>
      <c r="AE2391" s="5">
        <f t="shared" si="581"/>
        <v>2.7645161290322582</v>
      </c>
    </row>
    <row r="2392" spans="1:31" ht="12.75" customHeight="1" x14ac:dyDescent="0.35">
      <c r="A2392" s="17" t="s">
        <v>5012</v>
      </c>
      <c r="B2392" s="17" t="s">
        <v>5013</v>
      </c>
      <c r="C2392" s="17" t="s">
        <v>2711</v>
      </c>
      <c r="D2392" s="18">
        <v>39448</v>
      </c>
      <c r="E2392" s="17" t="s">
        <v>118</v>
      </c>
      <c r="F2392" s="19">
        <v>50</v>
      </c>
      <c r="G2392" s="17">
        <v>35</v>
      </c>
      <c r="H2392" s="17">
        <v>4</v>
      </c>
      <c r="I2392" s="20">
        <f t="shared" si="573"/>
        <v>424</v>
      </c>
      <c r="J2392" s="21">
        <v>69.02</v>
      </c>
      <c r="K2392" s="18">
        <v>44804</v>
      </c>
      <c r="L2392" s="21">
        <v>20.25</v>
      </c>
      <c r="M2392" s="21">
        <v>48.77</v>
      </c>
      <c r="N2392" s="21">
        <v>0.92</v>
      </c>
      <c r="O2392" s="21">
        <f t="shared" si="574"/>
        <v>0.46</v>
      </c>
      <c r="P2392" s="21">
        <f t="shared" si="575"/>
        <v>1.3800000000000001</v>
      </c>
      <c r="Q2392" s="21">
        <f t="shared" si="576"/>
        <v>48.31</v>
      </c>
      <c r="S2392" s="21">
        <f t="shared" si="580"/>
        <v>49.690000000000005</v>
      </c>
      <c r="T2392" s="19">
        <v>45</v>
      </c>
      <c r="U2392" s="19">
        <f t="shared" si="577"/>
        <v>-5</v>
      </c>
      <c r="V2392" s="22">
        <f t="shared" si="578"/>
        <v>-60</v>
      </c>
      <c r="W2392" s="5">
        <f t="shared" si="579"/>
        <v>372</v>
      </c>
      <c r="X2392" s="21">
        <f t="shared" si="569"/>
        <v>0.1335752688172043</v>
      </c>
      <c r="Y2392" s="21">
        <f t="shared" si="570"/>
        <v>1.6029032258064517</v>
      </c>
      <c r="Z2392" s="21">
        <f t="shared" si="571"/>
        <v>48.087096774193554</v>
      </c>
      <c r="AA2392" s="21">
        <f t="shared" si="572"/>
        <v>-0.22290322580644784</v>
      </c>
      <c r="AC2392" s="5">
        <v>1.6029032258064517</v>
      </c>
      <c r="AD2392" s="5">
        <v>0</v>
      </c>
      <c r="AE2392" s="5">
        <f t="shared" si="581"/>
        <v>1.6029032258064517</v>
      </c>
    </row>
    <row r="2393" spans="1:31" ht="12.75" customHeight="1" x14ac:dyDescent="0.35">
      <c r="A2393" s="17" t="s">
        <v>5014</v>
      </c>
      <c r="B2393" s="17" t="s">
        <v>5015</v>
      </c>
      <c r="C2393" s="17" t="s">
        <v>2665</v>
      </c>
      <c r="D2393" s="18">
        <v>39448</v>
      </c>
      <c r="E2393" s="17" t="s">
        <v>118</v>
      </c>
      <c r="F2393" s="19">
        <v>50</v>
      </c>
      <c r="G2393" s="17">
        <v>35</v>
      </c>
      <c r="H2393" s="17">
        <v>4</v>
      </c>
      <c r="I2393" s="20">
        <f t="shared" si="573"/>
        <v>424</v>
      </c>
      <c r="J2393" s="21">
        <v>187.36</v>
      </c>
      <c r="K2393" s="18">
        <v>44804</v>
      </c>
      <c r="L2393" s="21">
        <v>55</v>
      </c>
      <c r="M2393" s="21">
        <v>132.36000000000001</v>
      </c>
      <c r="N2393" s="21">
        <v>2.5</v>
      </c>
      <c r="O2393" s="21">
        <f t="shared" si="574"/>
        <v>1.25</v>
      </c>
      <c r="P2393" s="21">
        <f t="shared" si="575"/>
        <v>3.75</v>
      </c>
      <c r="Q2393" s="21">
        <f t="shared" si="576"/>
        <v>131.11000000000001</v>
      </c>
      <c r="S2393" s="21">
        <f t="shared" si="580"/>
        <v>134.86000000000001</v>
      </c>
      <c r="T2393" s="19">
        <v>45</v>
      </c>
      <c r="U2393" s="19">
        <f t="shared" si="577"/>
        <v>-5</v>
      </c>
      <c r="V2393" s="22">
        <f t="shared" si="578"/>
        <v>-60</v>
      </c>
      <c r="W2393" s="5">
        <f t="shared" si="579"/>
        <v>372</v>
      </c>
      <c r="X2393" s="21">
        <f t="shared" ref="X2393:X2456" si="582">+S2393/W2393</f>
        <v>0.36252688172043013</v>
      </c>
      <c r="Y2393" s="21">
        <f t="shared" ref="Y2393:Y2456" si="583">+X2393*12</f>
        <v>4.3503225806451615</v>
      </c>
      <c r="Z2393" s="21">
        <f t="shared" ref="Z2393:Z2456" si="584">+S2393-Y2393</f>
        <v>130.50967741935486</v>
      </c>
      <c r="AA2393" s="21">
        <f t="shared" ref="AA2393:AA2456" si="585">+Z2393-Q2393</f>
        <v>-0.60032258064515531</v>
      </c>
      <c r="AC2393" s="5">
        <v>4.3503225806451615</v>
      </c>
      <c r="AD2393" s="5">
        <v>0</v>
      </c>
      <c r="AE2393" s="5">
        <f t="shared" si="581"/>
        <v>4.3503225806451615</v>
      </c>
    </row>
    <row r="2394" spans="1:31" ht="12.75" customHeight="1" x14ac:dyDescent="0.35">
      <c r="A2394" s="17" t="s">
        <v>5016</v>
      </c>
      <c r="B2394" s="17" t="s">
        <v>5017</v>
      </c>
      <c r="C2394" s="17" t="s">
        <v>2645</v>
      </c>
      <c r="D2394" s="18">
        <v>39448</v>
      </c>
      <c r="E2394" s="17" t="s">
        <v>118</v>
      </c>
      <c r="F2394" s="19">
        <v>50</v>
      </c>
      <c r="G2394" s="17">
        <v>35</v>
      </c>
      <c r="H2394" s="17">
        <v>4</v>
      </c>
      <c r="I2394" s="20">
        <f t="shared" si="573"/>
        <v>424</v>
      </c>
      <c r="J2394" s="21">
        <v>309.3</v>
      </c>
      <c r="K2394" s="18">
        <v>44804</v>
      </c>
      <c r="L2394" s="21">
        <v>90.79</v>
      </c>
      <c r="M2394" s="21">
        <v>218.51</v>
      </c>
      <c r="N2394" s="21">
        <v>4.12</v>
      </c>
      <c r="O2394" s="21">
        <f t="shared" si="574"/>
        <v>2.06</v>
      </c>
      <c r="P2394" s="21">
        <f t="shared" si="575"/>
        <v>6.18</v>
      </c>
      <c r="Q2394" s="21">
        <f t="shared" si="576"/>
        <v>216.45</v>
      </c>
      <c r="S2394" s="21">
        <f t="shared" si="580"/>
        <v>222.63</v>
      </c>
      <c r="T2394" s="19">
        <v>45</v>
      </c>
      <c r="U2394" s="19">
        <f t="shared" si="577"/>
        <v>-5</v>
      </c>
      <c r="V2394" s="22">
        <f t="shared" si="578"/>
        <v>-60</v>
      </c>
      <c r="W2394" s="5">
        <f t="shared" si="579"/>
        <v>372</v>
      </c>
      <c r="X2394" s="21">
        <f t="shared" si="582"/>
        <v>0.59846774193548391</v>
      </c>
      <c r="Y2394" s="21">
        <f t="shared" si="583"/>
        <v>7.1816129032258065</v>
      </c>
      <c r="Z2394" s="21">
        <f t="shared" si="584"/>
        <v>215.44838709677418</v>
      </c>
      <c r="AA2394" s="21">
        <f t="shared" si="585"/>
        <v>-1.001612903225805</v>
      </c>
      <c r="AC2394" s="5">
        <v>7.1816129032258065</v>
      </c>
      <c r="AD2394" s="5">
        <v>0</v>
      </c>
      <c r="AE2394" s="5">
        <f t="shared" si="581"/>
        <v>7.1816129032258065</v>
      </c>
    </row>
    <row r="2395" spans="1:31" ht="12.75" customHeight="1" x14ac:dyDescent="0.35">
      <c r="A2395" s="17" t="s">
        <v>5018</v>
      </c>
      <c r="B2395" s="17" t="s">
        <v>5019</v>
      </c>
      <c r="C2395" s="17" t="s">
        <v>2711</v>
      </c>
      <c r="D2395" s="18">
        <v>39479</v>
      </c>
      <c r="E2395" s="17" t="s">
        <v>118</v>
      </c>
      <c r="F2395" s="19">
        <v>50</v>
      </c>
      <c r="G2395" s="17">
        <v>35</v>
      </c>
      <c r="H2395" s="17">
        <v>5</v>
      </c>
      <c r="I2395" s="20">
        <f t="shared" si="573"/>
        <v>425</v>
      </c>
      <c r="J2395" s="21">
        <v>139.97999999999999</v>
      </c>
      <c r="K2395" s="18">
        <v>44804</v>
      </c>
      <c r="L2395" s="21">
        <v>40.83</v>
      </c>
      <c r="M2395" s="21">
        <v>99.15</v>
      </c>
      <c r="N2395" s="21">
        <v>1.86</v>
      </c>
      <c r="O2395" s="21">
        <f t="shared" si="574"/>
        <v>0.93</v>
      </c>
      <c r="P2395" s="21">
        <f t="shared" si="575"/>
        <v>2.79</v>
      </c>
      <c r="Q2395" s="21">
        <f t="shared" si="576"/>
        <v>98.22</v>
      </c>
      <c r="S2395" s="21">
        <f t="shared" si="580"/>
        <v>101.01</v>
      </c>
      <c r="T2395" s="19">
        <v>45</v>
      </c>
      <c r="U2395" s="19">
        <f t="shared" si="577"/>
        <v>-5</v>
      </c>
      <c r="V2395" s="22">
        <f t="shared" si="578"/>
        <v>-60</v>
      </c>
      <c r="W2395" s="5">
        <f t="shared" si="579"/>
        <v>373</v>
      </c>
      <c r="X2395" s="21">
        <f t="shared" si="582"/>
        <v>0.27080428954423597</v>
      </c>
      <c r="Y2395" s="21">
        <f t="shared" si="583"/>
        <v>3.2496514745308316</v>
      </c>
      <c r="Z2395" s="21">
        <f t="shared" si="584"/>
        <v>97.760348525469169</v>
      </c>
      <c r="AA2395" s="21">
        <f t="shared" si="585"/>
        <v>-0.45965147453082977</v>
      </c>
      <c r="AC2395" s="5">
        <v>3.2496514745308316</v>
      </c>
      <c r="AD2395" s="5">
        <v>0</v>
      </c>
      <c r="AE2395" s="5">
        <f t="shared" si="581"/>
        <v>3.2496514745308316</v>
      </c>
    </row>
    <row r="2396" spans="1:31" ht="12.75" customHeight="1" x14ac:dyDescent="0.35">
      <c r="A2396" s="17" t="s">
        <v>5020</v>
      </c>
      <c r="B2396" s="17" t="s">
        <v>5021</v>
      </c>
      <c r="C2396" s="17" t="s">
        <v>2645</v>
      </c>
      <c r="D2396" s="18">
        <v>39508</v>
      </c>
      <c r="E2396" s="17" t="s">
        <v>118</v>
      </c>
      <c r="F2396" s="19">
        <v>50</v>
      </c>
      <c r="G2396" s="17">
        <v>35</v>
      </c>
      <c r="H2396" s="17">
        <v>6</v>
      </c>
      <c r="I2396" s="20">
        <f t="shared" si="573"/>
        <v>426</v>
      </c>
      <c r="J2396" s="21">
        <v>255.05</v>
      </c>
      <c r="K2396" s="18">
        <v>44804</v>
      </c>
      <c r="L2396" s="21">
        <v>73.959999999999994</v>
      </c>
      <c r="M2396" s="21">
        <v>181.09</v>
      </c>
      <c r="N2396" s="21">
        <v>3.4</v>
      </c>
      <c r="O2396" s="21">
        <f t="shared" si="574"/>
        <v>1.7</v>
      </c>
      <c r="P2396" s="21">
        <f t="shared" si="575"/>
        <v>5.0999999999999996</v>
      </c>
      <c r="Q2396" s="21">
        <f t="shared" si="576"/>
        <v>179.39000000000001</v>
      </c>
      <c r="S2396" s="21">
        <f t="shared" si="580"/>
        <v>184.49</v>
      </c>
      <c r="T2396" s="19">
        <v>45</v>
      </c>
      <c r="U2396" s="19">
        <f t="shared" si="577"/>
        <v>-5</v>
      </c>
      <c r="V2396" s="22">
        <f t="shared" si="578"/>
        <v>-60</v>
      </c>
      <c r="W2396" s="5">
        <f t="shared" si="579"/>
        <v>374</v>
      </c>
      <c r="X2396" s="21">
        <f t="shared" si="582"/>
        <v>0.49328877005347593</v>
      </c>
      <c r="Y2396" s="21">
        <f t="shared" si="583"/>
        <v>5.9194652406417116</v>
      </c>
      <c r="Z2396" s="21">
        <f t="shared" si="584"/>
        <v>178.57053475935831</v>
      </c>
      <c r="AA2396" s="21">
        <f t="shared" si="585"/>
        <v>-0.8194652406417049</v>
      </c>
      <c r="AC2396" s="5">
        <v>5.9194652406417116</v>
      </c>
      <c r="AD2396" s="5">
        <v>0</v>
      </c>
      <c r="AE2396" s="5">
        <f t="shared" si="581"/>
        <v>5.9194652406417116</v>
      </c>
    </row>
    <row r="2397" spans="1:31" ht="12.75" customHeight="1" x14ac:dyDescent="0.35">
      <c r="A2397" s="17" t="s">
        <v>5022</v>
      </c>
      <c r="B2397" s="17" t="s">
        <v>5023</v>
      </c>
      <c r="C2397" s="17" t="s">
        <v>2645</v>
      </c>
      <c r="D2397" s="18">
        <v>39539</v>
      </c>
      <c r="E2397" s="17" t="s">
        <v>118</v>
      </c>
      <c r="F2397" s="19">
        <v>50</v>
      </c>
      <c r="G2397" s="17">
        <v>35</v>
      </c>
      <c r="H2397" s="17">
        <v>7</v>
      </c>
      <c r="I2397" s="20">
        <f t="shared" si="573"/>
        <v>427</v>
      </c>
      <c r="J2397" s="21">
        <v>311.26</v>
      </c>
      <c r="K2397" s="18">
        <v>44804</v>
      </c>
      <c r="L2397" s="21">
        <v>89.82</v>
      </c>
      <c r="M2397" s="21">
        <v>221.44</v>
      </c>
      <c r="N2397" s="21">
        <v>4.1500000000000004</v>
      </c>
      <c r="O2397" s="21">
        <f t="shared" si="574"/>
        <v>2.0750000000000002</v>
      </c>
      <c r="P2397" s="21">
        <f t="shared" si="575"/>
        <v>6.2250000000000005</v>
      </c>
      <c r="Q2397" s="21">
        <f t="shared" si="576"/>
        <v>219.36500000000001</v>
      </c>
      <c r="S2397" s="21">
        <f t="shared" si="580"/>
        <v>225.59</v>
      </c>
      <c r="T2397" s="19">
        <v>45</v>
      </c>
      <c r="U2397" s="19">
        <f t="shared" si="577"/>
        <v>-5</v>
      </c>
      <c r="V2397" s="22">
        <f t="shared" si="578"/>
        <v>-60</v>
      </c>
      <c r="W2397" s="5">
        <f t="shared" si="579"/>
        <v>375</v>
      </c>
      <c r="X2397" s="21">
        <f t="shared" si="582"/>
        <v>0.60157333333333329</v>
      </c>
      <c r="Y2397" s="21">
        <f t="shared" si="583"/>
        <v>7.2188799999999995</v>
      </c>
      <c r="Z2397" s="21">
        <f t="shared" si="584"/>
        <v>218.37111999999999</v>
      </c>
      <c r="AA2397" s="21">
        <f t="shared" si="585"/>
        <v>-0.99388000000001853</v>
      </c>
      <c r="AC2397" s="5">
        <v>7.2188799999999995</v>
      </c>
      <c r="AD2397" s="5">
        <v>0</v>
      </c>
      <c r="AE2397" s="5">
        <f t="shared" si="581"/>
        <v>7.2188799999999995</v>
      </c>
    </row>
    <row r="2398" spans="1:31" ht="12.75" customHeight="1" x14ac:dyDescent="0.35">
      <c r="A2398" s="17" t="s">
        <v>5024</v>
      </c>
      <c r="B2398" s="17" t="s">
        <v>5025</v>
      </c>
      <c r="C2398" s="17" t="s">
        <v>1046</v>
      </c>
      <c r="D2398" s="18">
        <v>39539</v>
      </c>
      <c r="E2398" s="17" t="s">
        <v>118</v>
      </c>
      <c r="F2398" s="19">
        <v>50</v>
      </c>
      <c r="G2398" s="17">
        <v>35</v>
      </c>
      <c r="H2398" s="17">
        <v>7</v>
      </c>
      <c r="I2398" s="20">
        <f t="shared" si="573"/>
        <v>427</v>
      </c>
      <c r="J2398" s="21">
        <v>-34.119999999999997</v>
      </c>
      <c r="K2398" s="18">
        <v>44804</v>
      </c>
      <c r="L2398" s="21">
        <v>-9.81</v>
      </c>
      <c r="M2398" s="21">
        <v>-24.31</v>
      </c>
      <c r="N2398" s="21">
        <v>-0.45</v>
      </c>
      <c r="O2398" s="21">
        <f t="shared" si="574"/>
        <v>-0.22500000000000001</v>
      </c>
      <c r="P2398" s="21">
        <f t="shared" si="575"/>
        <v>-0.67500000000000004</v>
      </c>
      <c r="Q2398" s="21">
        <f t="shared" si="576"/>
        <v>-24.084999999999997</v>
      </c>
      <c r="S2398" s="21">
        <f t="shared" si="580"/>
        <v>-24.759999999999998</v>
      </c>
      <c r="T2398" s="19">
        <v>45</v>
      </c>
      <c r="U2398" s="19">
        <f t="shared" si="577"/>
        <v>-5</v>
      </c>
      <c r="V2398" s="22">
        <f t="shared" si="578"/>
        <v>-60</v>
      </c>
      <c r="W2398" s="5">
        <f t="shared" si="579"/>
        <v>375</v>
      </c>
      <c r="X2398" s="21">
        <f t="shared" si="582"/>
        <v>-6.6026666666666664E-2</v>
      </c>
      <c r="Y2398" s="21">
        <f t="shared" si="583"/>
        <v>-0.79231999999999991</v>
      </c>
      <c r="Z2398" s="21">
        <f t="shared" si="584"/>
        <v>-23.967679999999998</v>
      </c>
      <c r="AA2398" s="21">
        <f t="shared" si="585"/>
        <v>0.11731999999999942</v>
      </c>
      <c r="AC2398" s="5">
        <v>-0.79231999999999991</v>
      </c>
      <c r="AD2398" s="5">
        <v>0</v>
      </c>
      <c r="AE2398" s="5">
        <f t="shared" si="581"/>
        <v>-0.79231999999999991</v>
      </c>
    </row>
    <row r="2399" spans="1:31" ht="12.75" customHeight="1" x14ac:dyDescent="0.35">
      <c r="A2399" s="17" t="s">
        <v>5026</v>
      </c>
      <c r="B2399" s="17" t="s">
        <v>5027</v>
      </c>
      <c r="C2399" s="17" t="s">
        <v>2645</v>
      </c>
      <c r="D2399" s="18">
        <v>39569</v>
      </c>
      <c r="E2399" s="17" t="s">
        <v>118</v>
      </c>
      <c r="F2399" s="19">
        <v>50</v>
      </c>
      <c r="G2399" s="17">
        <v>35</v>
      </c>
      <c r="H2399" s="17">
        <v>8</v>
      </c>
      <c r="I2399" s="20">
        <f t="shared" si="573"/>
        <v>428</v>
      </c>
      <c r="J2399" s="21">
        <v>516</v>
      </c>
      <c r="K2399" s="18">
        <v>44804</v>
      </c>
      <c r="L2399" s="21">
        <v>147.91999999999999</v>
      </c>
      <c r="M2399" s="21">
        <v>368.08</v>
      </c>
      <c r="N2399" s="21">
        <v>6.88</v>
      </c>
      <c r="O2399" s="21">
        <f t="shared" si="574"/>
        <v>3.44</v>
      </c>
      <c r="P2399" s="21">
        <f t="shared" si="575"/>
        <v>10.32</v>
      </c>
      <c r="Q2399" s="21">
        <f t="shared" si="576"/>
        <v>364.64</v>
      </c>
      <c r="S2399" s="21">
        <f t="shared" si="580"/>
        <v>374.96</v>
      </c>
      <c r="T2399" s="19">
        <v>45</v>
      </c>
      <c r="U2399" s="19">
        <f t="shared" si="577"/>
        <v>-5</v>
      </c>
      <c r="V2399" s="22">
        <f t="shared" si="578"/>
        <v>-60</v>
      </c>
      <c r="W2399" s="5">
        <f t="shared" si="579"/>
        <v>376</v>
      </c>
      <c r="X2399" s="21">
        <f t="shared" si="582"/>
        <v>0.99723404255319148</v>
      </c>
      <c r="Y2399" s="21">
        <f t="shared" si="583"/>
        <v>11.966808510638298</v>
      </c>
      <c r="Z2399" s="21">
        <f t="shared" si="584"/>
        <v>362.99319148936166</v>
      </c>
      <c r="AA2399" s="21">
        <f t="shared" si="585"/>
        <v>-1.6468085106383228</v>
      </c>
      <c r="AC2399" s="5">
        <v>11.966808510638298</v>
      </c>
      <c r="AD2399" s="5">
        <v>0</v>
      </c>
      <c r="AE2399" s="5">
        <f t="shared" si="581"/>
        <v>11.966808510638298</v>
      </c>
    </row>
    <row r="2400" spans="1:31" ht="12.75" customHeight="1" x14ac:dyDescent="0.35">
      <c r="A2400" s="17" t="s">
        <v>5028</v>
      </c>
      <c r="B2400" s="17" t="s">
        <v>5029</v>
      </c>
      <c r="C2400" s="17" t="s">
        <v>2645</v>
      </c>
      <c r="D2400" s="18">
        <v>39600</v>
      </c>
      <c r="E2400" s="17" t="s">
        <v>118</v>
      </c>
      <c r="F2400" s="19">
        <v>50</v>
      </c>
      <c r="G2400" s="17">
        <v>35</v>
      </c>
      <c r="H2400" s="17">
        <v>9</v>
      </c>
      <c r="I2400" s="20">
        <f t="shared" si="573"/>
        <v>429</v>
      </c>
      <c r="J2400" s="21">
        <v>349.79</v>
      </c>
      <c r="K2400" s="18">
        <v>44804</v>
      </c>
      <c r="L2400" s="21">
        <v>99.68</v>
      </c>
      <c r="M2400" s="21">
        <v>250.11</v>
      </c>
      <c r="N2400" s="21">
        <v>4.66</v>
      </c>
      <c r="O2400" s="21">
        <f t="shared" si="574"/>
        <v>2.33</v>
      </c>
      <c r="P2400" s="21">
        <f t="shared" si="575"/>
        <v>6.99</v>
      </c>
      <c r="Q2400" s="21">
        <f t="shared" si="576"/>
        <v>247.78</v>
      </c>
      <c r="S2400" s="21">
        <f t="shared" si="580"/>
        <v>254.77</v>
      </c>
      <c r="T2400" s="19">
        <v>45</v>
      </c>
      <c r="U2400" s="19">
        <f t="shared" si="577"/>
        <v>-5</v>
      </c>
      <c r="V2400" s="22">
        <f t="shared" si="578"/>
        <v>-60</v>
      </c>
      <c r="W2400" s="5">
        <f t="shared" si="579"/>
        <v>377</v>
      </c>
      <c r="X2400" s="21">
        <f t="shared" si="582"/>
        <v>0.67578249336870033</v>
      </c>
      <c r="Y2400" s="21">
        <f t="shared" si="583"/>
        <v>8.1093899204244035</v>
      </c>
      <c r="Z2400" s="21">
        <f t="shared" si="584"/>
        <v>246.6606100795756</v>
      </c>
      <c r="AA2400" s="21">
        <f t="shared" si="585"/>
        <v>-1.1193899204243962</v>
      </c>
      <c r="AC2400" s="5">
        <v>8.1093899204244035</v>
      </c>
      <c r="AD2400" s="5">
        <v>0</v>
      </c>
      <c r="AE2400" s="5">
        <f t="shared" si="581"/>
        <v>8.1093899204244035</v>
      </c>
    </row>
    <row r="2401" spans="1:31" ht="12.75" customHeight="1" x14ac:dyDescent="0.35">
      <c r="A2401" s="17" t="s">
        <v>5030</v>
      </c>
      <c r="B2401" s="17" t="s">
        <v>5031</v>
      </c>
      <c r="C2401" s="17" t="s">
        <v>2645</v>
      </c>
      <c r="D2401" s="18">
        <v>39630</v>
      </c>
      <c r="E2401" s="17" t="s">
        <v>118</v>
      </c>
      <c r="F2401" s="19">
        <v>50</v>
      </c>
      <c r="G2401" s="17">
        <v>35</v>
      </c>
      <c r="H2401" s="17">
        <v>10</v>
      </c>
      <c r="I2401" s="20">
        <f t="shared" si="573"/>
        <v>430</v>
      </c>
      <c r="J2401" s="21">
        <v>589.86</v>
      </c>
      <c r="K2401" s="18">
        <v>44804</v>
      </c>
      <c r="L2401" s="21">
        <v>167.16</v>
      </c>
      <c r="M2401" s="21">
        <v>422.7</v>
      </c>
      <c r="N2401" s="21">
        <v>7.86</v>
      </c>
      <c r="O2401" s="21">
        <f t="shared" si="574"/>
        <v>3.93</v>
      </c>
      <c r="P2401" s="21">
        <f t="shared" si="575"/>
        <v>11.790000000000001</v>
      </c>
      <c r="Q2401" s="21">
        <f t="shared" si="576"/>
        <v>418.77</v>
      </c>
      <c r="S2401" s="21">
        <f t="shared" si="580"/>
        <v>430.56</v>
      </c>
      <c r="T2401" s="19">
        <v>45</v>
      </c>
      <c r="U2401" s="19">
        <f t="shared" si="577"/>
        <v>-5</v>
      </c>
      <c r="V2401" s="22">
        <f t="shared" si="578"/>
        <v>-60</v>
      </c>
      <c r="W2401" s="5">
        <f t="shared" si="579"/>
        <v>378</v>
      </c>
      <c r="X2401" s="21">
        <f t="shared" si="582"/>
        <v>1.1390476190476191</v>
      </c>
      <c r="Y2401" s="21">
        <f t="shared" si="583"/>
        <v>13.668571428571429</v>
      </c>
      <c r="Z2401" s="21">
        <f t="shared" si="584"/>
        <v>416.89142857142855</v>
      </c>
      <c r="AA2401" s="21">
        <f t="shared" si="585"/>
        <v>-1.8785714285714334</v>
      </c>
      <c r="AC2401" s="5">
        <v>13.668571428571429</v>
      </c>
      <c r="AD2401" s="5">
        <v>0</v>
      </c>
      <c r="AE2401" s="5">
        <f t="shared" si="581"/>
        <v>13.668571428571429</v>
      </c>
    </row>
    <row r="2402" spans="1:31" ht="12.75" customHeight="1" x14ac:dyDescent="0.35">
      <c r="A2402" s="17" t="s">
        <v>5032</v>
      </c>
      <c r="B2402" s="17" t="s">
        <v>5033</v>
      </c>
      <c r="C2402" s="17" t="s">
        <v>2711</v>
      </c>
      <c r="D2402" s="18">
        <v>39661</v>
      </c>
      <c r="E2402" s="17" t="s">
        <v>118</v>
      </c>
      <c r="F2402" s="19">
        <v>50</v>
      </c>
      <c r="G2402" s="17">
        <v>35</v>
      </c>
      <c r="H2402" s="17">
        <v>11</v>
      </c>
      <c r="I2402" s="20">
        <f t="shared" si="573"/>
        <v>431</v>
      </c>
      <c r="J2402" s="21">
        <v>141.49</v>
      </c>
      <c r="K2402" s="18">
        <v>44804</v>
      </c>
      <c r="L2402" s="21">
        <v>39.86</v>
      </c>
      <c r="M2402" s="21">
        <v>101.63</v>
      </c>
      <c r="N2402" s="21">
        <v>1.88</v>
      </c>
      <c r="O2402" s="21">
        <f t="shared" si="574"/>
        <v>0.94</v>
      </c>
      <c r="P2402" s="21">
        <f t="shared" si="575"/>
        <v>2.82</v>
      </c>
      <c r="Q2402" s="21">
        <f t="shared" si="576"/>
        <v>100.69</v>
      </c>
      <c r="S2402" s="21">
        <f t="shared" si="580"/>
        <v>103.50999999999999</v>
      </c>
      <c r="T2402" s="19">
        <v>45</v>
      </c>
      <c r="U2402" s="19">
        <f t="shared" si="577"/>
        <v>-5</v>
      </c>
      <c r="V2402" s="22">
        <f t="shared" si="578"/>
        <v>-60</v>
      </c>
      <c r="W2402" s="5">
        <f t="shared" si="579"/>
        <v>379</v>
      </c>
      <c r="X2402" s="21">
        <f t="shared" si="582"/>
        <v>0.2731134564643799</v>
      </c>
      <c r="Y2402" s="21">
        <f t="shared" si="583"/>
        <v>3.2773614775725588</v>
      </c>
      <c r="Z2402" s="21">
        <f t="shared" si="584"/>
        <v>100.23263852242744</v>
      </c>
      <c r="AA2402" s="21">
        <f t="shared" si="585"/>
        <v>-0.45736147757256163</v>
      </c>
      <c r="AC2402" s="5">
        <v>3.2773614775725588</v>
      </c>
      <c r="AD2402" s="5">
        <v>0</v>
      </c>
      <c r="AE2402" s="5">
        <f t="shared" si="581"/>
        <v>3.2773614775725588</v>
      </c>
    </row>
    <row r="2403" spans="1:31" ht="12.75" customHeight="1" x14ac:dyDescent="0.35">
      <c r="A2403" s="17" t="s">
        <v>5034</v>
      </c>
      <c r="B2403" s="17" t="s">
        <v>5035</v>
      </c>
      <c r="C2403" s="17" t="s">
        <v>2878</v>
      </c>
      <c r="D2403" s="18">
        <v>39692</v>
      </c>
      <c r="E2403" s="17" t="s">
        <v>118</v>
      </c>
      <c r="F2403" s="19">
        <v>50</v>
      </c>
      <c r="G2403" s="17">
        <v>36</v>
      </c>
      <c r="H2403" s="17">
        <v>0</v>
      </c>
      <c r="I2403" s="20">
        <f t="shared" si="573"/>
        <v>432</v>
      </c>
      <c r="J2403" s="21">
        <v>1879.49</v>
      </c>
      <c r="K2403" s="18">
        <v>44804</v>
      </c>
      <c r="L2403" s="21">
        <v>526.26</v>
      </c>
      <c r="M2403" s="21">
        <v>1353.23</v>
      </c>
      <c r="N2403" s="21">
        <v>25.06</v>
      </c>
      <c r="O2403" s="21">
        <f t="shared" si="574"/>
        <v>12.53</v>
      </c>
      <c r="P2403" s="21">
        <f t="shared" si="575"/>
        <v>37.589999999999996</v>
      </c>
      <c r="Q2403" s="21">
        <f t="shared" si="576"/>
        <v>1340.7</v>
      </c>
      <c r="S2403" s="21">
        <f t="shared" si="580"/>
        <v>1378.29</v>
      </c>
      <c r="T2403" s="19">
        <v>45</v>
      </c>
      <c r="U2403" s="19">
        <f t="shared" si="577"/>
        <v>-5</v>
      </c>
      <c r="V2403" s="22">
        <f t="shared" si="578"/>
        <v>-60</v>
      </c>
      <c r="W2403" s="5">
        <f t="shared" si="579"/>
        <v>380</v>
      </c>
      <c r="X2403" s="21">
        <f t="shared" si="582"/>
        <v>3.6270789473684211</v>
      </c>
      <c r="Y2403" s="21">
        <f t="shared" si="583"/>
        <v>43.524947368421053</v>
      </c>
      <c r="Z2403" s="21">
        <f t="shared" si="584"/>
        <v>1334.765052631579</v>
      </c>
      <c r="AA2403" s="21">
        <f t="shared" si="585"/>
        <v>-5.9349473684210352</v>
      </c>
      <c r="AC2403" s="5">
        <v>43.524947368421053</v>
      </c>
      <c r="AD2403" s="5">
        <v>0</v>
      </c>
      <c r="AE2403" s="5">
        <f t="shared" si="581"/>
        <v>43.524947368421053</v>
      </c>
    </row>
    <row r="2404" spans="1:31" ht="12.75" customHeight="1" x14ac:dyDescent="0.35">
      <c r="A2404" s="17" t="s">
        <v>5036</v>
      </c>
      <c r="B2404" s="17" t="s">
        <v>5037</v>
      </c>
      <c r="C2404" s="17" t="s">
        <v>2645</v>
      </c>
      <c r="D2404" s="18">
        <v>39722</v>
      </c>
      <c r="E2404" s="17" t="s">
        <v>118</v>
      </c>
      <c r="F2404" s="19">
        <v>50</v>
      </c>
      <c r="G2404" s="17">
        <v>36</v>
      </c>
      <c r="H2404" s="17">
        <v>1</v>
      </c>
      <c r="I2404" s="20">
        <f t="shared" si="573"/>
        <v>433</v>
      </c>
      <c r="J2404" s="21">
        <v>756.57</v>
      </c>
      <c r="K2404" s="18">
        <v>44804</v>
      </c>
      <c r="L2404" s="21">
        <v>210.55</v>
      </c>
      <c r="M2404" s="21">
        <v>546.02</v>
      </c>
      <c r="N2404" s="21">
        <v>10.08</v>
      </c>
      <c r="O2404" s="21">
        <f t="shared" si="574"/>
        <v>5.04</v>
      </c>
      <c r="P2404" s="21">
        <f t="shared" si="575"/>
        <v>15.120000000000001</v>
      </c>
      <c r="Q2404" s="21">
        <f t="shared" si="576"/>
        <v>540.98</v>
      </c>
      <c r="S2404" s="21">
        <f t="shared" si="580"/>
        <v>556.1</v>
      </c>
      <c r="T2404" s="19">
        <v>45</v>
      </c>
      <c r="U2404" s="19">
        <f t="shared" si="577"/>
        <v>-5</v>
      </c>
      <c r="V2404" s="22">
        <f t="shared" si="578"/>
        <v>-60</v>
      </c>
      <c r="W2404" s="5">
        <f t="shared" si="579"/>
        <v>381</v>
      </c>
      <c r="X2404" s="21">
        <f t="shared" si="582"/>
        <v>1.4595800524934384</v>
      </c>
      <c r="Y2404" s="21">
        <f t="shared" si="583"/>
        <v>17.514960629921262</v>
      </c>
      <c r="Z2404" s="21">
        <f t="shared" si="584"/>
        <v>538.58503937007879</v>
      </c>
      <c r="AA2404" s="21">
        <f t="shared" si="585"/>
        <v>-2.3949606299212292</v>
      </c>
      <c r="AC2404" s="5">
        <v>17.514960629921262</v>
      </c>
      <c r="AD2404" s="5">
        <v>0</v>
      </c>
      <c r="AE2404" s="5">
        <f t="shared" si="581"/>
        <v>17.514960629921262</v>
      </c>
    </row>
    <row r="2405" spans="1:31" ht="12.75" customHeight="1" x14ac:dyDescent="0.35">
      <c r="A2405" s="17" t="s">
        <v>5038</v>
      </c>
      <c r="B2405" s="17" t="s">
        <v>5039</v>
      </c>
      <c r="C2405" s="17" t="s">
        <v>2883</v>
      </c>
      <c r="D2405" s="18">
        <v>39722</v>
      </c>
      <c r="E2405" s="17" t="s">
        <v>118</v>
      </c>
      <c r="F2405" s="19">
        <v>50</v>
      </c>
      <c r="G2405" s="17">
        <v>36</v>
      </c>
      <c r="H2405" s="17">
        <v>1</v>
      </c>
      <c r="I2405" s="20">
        <f t="shared" si="573"/>
        <v>433</v>
      </c>
      <c r="J2405" s="21">
        <v>1359.06</v>
      </c>
      <c r="K2405" s="18">
        <v>44804</v>
      </c>
      <c r="L2405" s="21">
        <v>378.27</v>
      </c>
      <c r="M2405" s="21">
        <v>980.79</v>
      </c>
      <c r="N2405" s="21">
        <v>18.12</v>
      </c>
      <c r="O2405" s="21">
        <f t="shared" si="574"/>
        <v>9.06</v>
      </c>
      <c r="P2405" s="21">
        <f t="shared" si="575"/>
        <v>27.18</v>
      </c>
      <c r="Q2405" s="21">
        <f t="shared" si="576"/>
        <v>971.73</v>
      </c>
      <c r="S2405" s="21">
        <f t="shared" si="580"/>
        <v>998.91</v>
      </c>
      <c r="T2405" s="19">
        <v>45</v>
      </c>
      <c r="U2405" s="19">
        <f t="shared" si="577"/>
        <v>-5</v>
      </c>
      <c r="V2405" s="22">
        <f t="shared" si="578"/>
        <v>-60</v>
      </c>
      <c r="W2405" s="5">
        <f t="shared" si="579"/>
        <v>381</v>
      </c>
      <c r="X2405" s="21">
        <f t="shared" si="582"/>
        <v>2.6218110236220471</v>
      </c>
      <c r="Y2405" s="21">
        <f t="shared" si="583"/>
        <v>31.461732283464563</v>
      </c>
      <c r="Z2405" s="21">
        <f t="shared" si="584"/>
        <v>967.44826771653538</v>
      </c>
      <c r="AA2405" s="21">
        <f t="shared" si="585"/>
        <v>-4.2817322834646347</v>
      </c>
      <c r="AC2405" s="5">
        <v>31.461732283464563</v>
      </c>
      <c r="AD2405" s="5">
        <v>0</v>
      </c>
      <c r="AE2405" s="5">
        <f t="shared" si="581"/>
        <v>31.461732283464563</v>
      </c>
    </row>
    <row r="2406" spans="1:31" ht="12.75" customHeight="1" x14ac:dyDescent="0.35">
      <c r="A2406" s="17" t="s">
        <v>5040</v>
      </c>
      <c r="B2406" s="17" t="s">
        <v>5041</v>
      </c>
      <c r="C2406" s="17" t="s">
        <v>2886</v>
      </c>
      <c r="D2406" s="18">
        <v>39722</v>
      </c>
      <c r="E2406" s="17" t="s">
        <v>118</v>
      </c>
      <c r="F2406" s="19">
        <v>50</v>
      </c>
      <c r="G2406" s="17">
        <v>36</v>
      </c>
      <c r="H2406" s="17">
        <v>1</v>
      </c>
      <c r="I2406" s="20">
        <f t="shared" si="573"/>
        <v>433</v>
      </c>
      <c r="J2406" s="21">
        <v>4680.5</v>
      </c>
      <c r="K2406" s="18">
        <v>44804</v>
      </c>
      <c r="L2406" s="21">
        <v>1302.73</v>
      </c>
      <c r="M2406" s="21">
        <v>3377.77</v>
      </c>
      <c r="N2406" s="21">
        <v>62.4</v>
      </c>
      <c r="O2406" s="21">
        <f t="shared" si="574"/>
        <v>31.2</v>
      </c>
      <c r="P2406" s="21">
        <f t="shared" si="575"/>
        <v>93.6</v>
      </c>
      <c r="Q2406" s="21">
        <f t="shared" si="576"/>
        <v>3346.57</v>
      </c>
      <c r="S2406" s="21">
        <f t="shared" si="580"/>
        <v>3440.17</v>
      </c>
      <c r="T2406" s="19">
        <v>45</v>
      </c>
      <c r="U2406" s="19">
        <f t="shared" si="577"/>
        <v>-5</v>
      </c>
      <c r="V2406" s="22">
        <f t="shared" si="578"/>
        <v>-60</v>
      </c>
      <c r="W2406" s="5">
        <f t="shared" si="579"/>
        <v>381</v>
      </c>
      <c r="X2406" s="21">
        <f t="shared" si="582"/>
        <v>9.0293175853018379</v>
      </c>
      <c r="Y2406" s="21">
        <f t="shared" si="583"/>
        <v>108.35181102362205</v>
      </c>
      <c r="Z2406" s="21">
        <f t="shared" si="584"/>
        <v>3331.8181889763782</v>
      </c>
      <c r="AA2406" s="21">
        <f t="shared" si="585"/>
        <v>-14.75181102362194</v>
      </c>
      <c r="AC2406" s="5">
        <v>108.35181102362205</v>
      </c>
      <c r="AD2406" s="5">
        <v>0</v>
      </c>
      <c r="AE2406" s="5">
        <f t="shared" si="581"/>
        <v>108.35181102362205</v>
      </c>
    </row>
    <row r="2407" spans="1:31" ht="12.75" customHeight="1" x14ac:dyDescent="0.35">
      <c r="A2407" s="17" t="s">
        <v>5042</v>
      </c>
      <c r="B2407" s="17" t="s">
        <v>5043</v>
      </c>
      <c r="C2407" s="17" t="s">
        <v>2645</v>
      </c>
      <c r="D2407" s="18">
        <v>39753</v>
      </c>
      <c r="E2407" s="17" t="s">
        <v>118</v>
      </c>
      <c r="F2407" s="19">
        <v>50</v>
      </c>
      <c r="G2407" s="17">
        <v>36</v>
      </c>
      <c r="H2407" s="17">
        <v>2</v>
      </c>
      <c r="I2407" s="20">
        <f t="shared" si="573"/>
        <v>434</v>
      </c>
      <c r="J2407" s="21">
        <v>317.63</v>
      </c>
      <c r="K2407" s="18">
        <v>44804</v>
      </c>
      <c r="L2407" s="21">
        <v>87.85</v>
      </c>
      <c r="M2407" s="21">
        <v>229.78</v>
      </c>
      <c r="N2407" s="21">
        <v>4.2300000000000004</v>
      </c>
      <c r="O2407" s="21">
        <f t="shared" si="574"/>
        <v>2.1150000000000002</v>
      </c>
      <c r="P2407" s="21">
        <f t="shared" si="575"/>
        <v>6.3450000000000006</v>
      </c>
      <c r="Q2407" s="21">
        <f t="shared" si="576"/>
        <v>227.66499999999999</v>
      </c>
      <c r="S2407" s="21">
        <f t="shared" si="580"/>
        <v>234.01</v>
      </c>
      <c r="T2407" s="19">
        <v>45</v>
      </c>
      <c r="U2407" s="19">
        <f t="shared" si="577"/>
        <v>-5</v>
      </c>
      <c r="V2407" s="22">
        <f t="shared" si="578"/>
        <v>-60</v>
      </c>
      <c r="W2407" s="5">
        <f t="shared" si="579"/>
        <v>382</v>
      </c>
      <c r="X2407" s="21">
        <f t="shared" si="582"/>
        <v>0.61259162303664916</v>
      </c>
      <c r="Y2407" s="21">
        <f t="shared" si="583"/>
        <v>7.3510994764397903</v>
      </c>
      <c r="Z2407" s="21">
        <f t="shared" si="584"/>
        <v>226.65890052356019</v>
      </c>
      <c r="AA2407" s="21">
        <f t="shared" si="585"/>
        <v>-1.0060994764398004</v>
      </c>
      <c r="AC2407" s="5">
        <v>7.3510994764397903</v>
      </c>
      <c r="AD2407" s="5">
        <v>0</v>
      </c>
      <c r="AE2407" s="5">
        <f t="shared" si="581"/>
        <v>7.3510994764397903</v>
      </c>
    </row>
    <row r="2408" spans="1:31" ht="12.75" customHeight="1" x14ac:dyDescent="0.35">
      <c r="A2408" s="17" t="s">
        <v>5044</v>
      </c>
      <c r="B2408" s="17" t="s">
        <v>5045</v>
      </c>
      <c r="C2408" s="17" t="s">
        <v>2711</v>
      </c>
      <c r="D2408" s="18">
        <v>39783</v>
      </c>
      <c r="E2408" s="17" t="s">
        <v>118</v>
      </c>
      <c r="F2408" s="19">
        <v>50</v>
      </c>
      <c r="G2408" s="17">
        <v>36</v>
      </c>
      <c r="H2408" s="17">
        <v>3</v>
      </c>
      <c r="I2408" s="20">
        <f t="shared" si="573"/>
        <v>435</v>
      </c>
      <c r="J2408" s="21">
        <v>156.44</v>
      </c>
      <c r="K2408" s="18">
        <v>44804</v>
      </c>
      <c r="L2408" s="21">
        <v>43.03</v>
      </c>
      <c r="M2408" s="21">
        <v>113.41</v>
      </c>
      <c r="N2408" s="21">
        <v>2.08</v>
      </c>
      <c r="O2408" s="21">
        <f t="shared" si="574"/>
        <v>1.04</v>
      </c>
      <c r="P2408" s="21">
        <f t="shared" si="575"/>
        <v>3.12</v>
      </c>
      <c r="Q2408" s="21">
        <f t="shared" si="576"/>
        <v>112.36999999999999</v>
      </c>
      <c r="S2408" s="21">
        <f t="shared" si="580"/>
        <v>115.49</v>
      </c>
      <c r="T2408" s="19">
        <v>45</v>
      </c>
      <c r="U2408" s="19">
        <f t="shared" si="577"/>
        <v>-5</v>
      </c>
      <c r="V2408" s="22">
        <f t="shared" si="578"/>
        <v>-60</v>
      </c>
      <c r="W2408" s="5">
        <f t="shared" si="579"/>
        <v>383</v>
      </c>
      <c r="X2408" s="21">
        <f t="shared" si="582"/>
        <v>0.30154046997389033</v>
      </c>
      <c r="Y2408" s="21">
        <f t="shared" si="583"/>
        <v>3.6184856396866838</v>
      </c>
      <c r="Z2408" s="21">
        <f t="shared" si="584"/>
        <v>111.87151436031331</v>
      </c>
      <c r="AA2408" s="21">
        <f t="shared" si="585"/>
        <v>-0.49848563968667747</v>
      </c>
      <c r="AC2408" s="5">
        <v>3.6184856396866838</v>
      </c>
      <c r="AD2408" s="5">
        <v>0</v>
      </c>
      <c r="AE2408" s="5">
        <f t="shared" si="581"/>
        <v>3.6184856396866838</v>
      </c>
    </row>
    <row r="2409" spans="1:31" ht="12.75" customHeight="1" x14ac:dyDescent="0.35">
      <c r="A2409" s="17" t="s">
        <v>5046</v>
      </c>
      <c r="B2409" s="17" t="s">
        <v>5047</v>
      </c>
      <c r="C2409" s="17" t="s">
        <v>2711</v>
      </c>
      <c r="D2409" s="18">
        <v>39814</v>
      </c>
      <c r="E2409" s="17" t="s">
        <v>118</v>
      </c>
      <c r="F2409" s="19">
        <v>50</v>
      </c>
      <c r="G2409" s="17">
        <v>36</v>
      </c>
      <c r="H2409" s="17">
        <v>4</v>
      </c>
      <c r="I2409" s="20">
        <f t="shared" si="573"/>
        <v>436</v>
      </c>
      <c r="J2409" s="21">
        <v>216.17</v>
      </c>
      <c r="K2409" s="18">
        <v>44804</v>
      </c>
      <c r="L2409" s="21">
        <v>59.04</v>
      </c>
      <c r="M2409" s="21">
        <v>157.13</v>
      </c>
      <c r="N2409" s="21">
        <v>2.88</v>
      </c>
      <c r="O2409" s="21">
        <f t="shared" si="574"/>
        <v>1.44</v>
      </c>
      <c r="P2409" s="21">
        <f t="shared" si="575"/>
        <v>4.32</v>
      </c>
      <c r="Q2409" s="21">
        <f t="shared" si="576"/>
        <v>155.69</v>
      </c>
      <c r="S2409" s="21">
        <f t="shared" si="580"/>
        <v>160.01</v>
      </c>
      <c r="T2409" s="19">
        <v>45</v>
      </c>
      <c r="U2409" s="19">
        <f t="shared" si="577"/>
        <v>-5</v>
      </c>
      <c r="V2409" s="22">
        <f t="shared" si="578"/>
        <v>-60</v>
      </c>
      <c r="W2409" s="5">
        <f t="shared" si="579"/>
        <v>384</v>
      </c>
      <c r="X2409" s="21">
        <f t="shared" si="582"/>
        <v>0.41669270833333333</v>
      </c>
      <c r="Y2409" s="21">
        <f t="shared" si="583"/>
        <v>5.0003124999999997</v>
      </c>
      <c r="Z2409" s="21">
        <f t="shared" si="584"/>
        <v>155.00968749999998</v>
      </c>
      <c r="AA2409" s="21">
        <f t="shared" si="585"/>
        <v>-0.68031250000001364</v>
      </c>
      <c r="AC2409" s="5">
        <v>5.0003124999999997</v>
      </c>
      <c r="AD2409" s="5">
        <v>0</v>
      </c>
      <c r="AE2409" s="5">
        <f t="shared" si="581"/>
        <v>5.0003124999999997</v>
      </c>
    </row>
    <row r="2410" spans="1:31" ht="12.75" customHeight="1" x14ac:dyDescent="0.35">
      <c r="A2410" s="17" t="s">
        <v>5048</v>
      </c>
      <c r="B2410" s="17" t="s">
        <v>5049</v>
      </c>
      <c r="C2410" s="17" t="s">
        <v>2645</v>
      </c>
      <c r="D2410" s="18">
        <v>39814</v>
      </c>
      <c r="E2410" s="17" t="s">
        <v>118</v>
      </c>
      <c r="F2410" s="19">
        <v>50</v>
      </c>
      <c r="G2410" s="17">
        <v>36</v>
      </c>
      <c r="H2410" s="17">
        <v>4</v>
      </c>
      <c r="I2410" s="20">
        <f t="shared" si="573"/>
        <v>436</v>
      </c>
      <c r="J2410" s="21">
        <v>719.46</v>
      </c>
      <c r="K2410" s="18">
        <v>44804</v>
      </c>
      <c r="L2410" s="21">
        <v>196.67</v>
      </c>
      <c r="M2410" s="21">
        <v>522.79</v>
      </c>
      <c r="N2410" s="21">
        <v>9.59</v>
      </c>
      <c r="O2410" s="21">
        <f t="shared" si="574"/>
        <v>4.7949999999999999</v>
      </c>
      <c r="P2410" s="21">
        <f t="shared" si="575"/>
        <v>14.385</v>
      </c>
      <c r="Q2410" s="21">
        <f t="shared" si="576"/>
        <v>517.995</v>
      </c>
      <c r="S2410" s="21">
        <f t="shared" si="580"/>
        <v>532.38</v>
      </c>
      <c r="T2410" s="19">
        <v>45</v>
      </c>
      <c r="U2410" s="19">
        <f t="shared" si="577"/>
        <v>-5</v>
      </c>
      <c r="V2410" s="22">
        <f t="shared" si="578"/>
        <v>-60</v>
      </c>
      <c r="W2410" s="5">
        <f t="shared" si="579"/>
        <v>384</v>
      </c>
      <c r="X2410" s="21">
        <f t="shared" si="582"/>
        <v>1.3864062500000001</v>
      </c>
      <c r="Y2410" s="21">
        <f t="shared" si="583"/>
        <v>16.636875</v>
      </c>
      <c r="Z2410" s="21">
        <f t="shared" si="584"/>
        <v>515.74312499999996</v>
      </c>
      <c r="AA2410" s="21">
        <f t="shared" si="585"/>
        <v>-2.2518750000000409</v>
      </c>
      <c r="AC2410" s="5">
        <v>16.636875</v>
      </c>
      <c r="AD2410" s="5">
        <v>0</v>
      </c>
      <c r="AE2410" s="5">
        <f t="shared" si="581"/>
        <v>16.636875</v>
      </c>
    </row>
    <row r="2411" spans="1:31" ht="12.75" customHeight="1" x14ac:dyDescent="0.35">
      <c r="A2411" s="17" t="s">
        <v>5050</v>
      </c>
      <c r="B2411" s="17" t="s">
        <v>5051</v>
      </c>
      <c r="C2411" s="17" t="s">
        <v>2711</v>
      </c>
      <c r="D2411" s="18">
        <v>39873</v>
      </c>
      <c r="E2411" s="17" t="s">
        <v>118</v>
      </c>
      <c r="F2411" s="19">
        <v>50</v>
      </c>
      <c r="G2411" s="17">
        <v>36</v>
      </c>
      <c r="H2411" s="17">
        <v>6</v>
      </c>
      <c r="I2411" s="20">
        <f t="shared" si="573"/>
        <v>438</v>
      </c>
      <c r="J2411" s="21">
        <v>155.69999999999999</v>
      </c>
      <c r="K2411" s="18">
        <v>44804</v>
      </c>
      <c r="L2411" s="21">
        <v>42</v>
      </c>
      <c r="M2411" s="21">
        <v>113.7</v>
      </c>
      <c r="N2411" s="21">
        <v>2.0699999999999998</v>
      </c>
      <c r="O2411" s="21">
        <f t="shared" si="574"/>
        <v>1.0349999999999999</v>
      </c>
      <c r="P2411" s="21">
        <f t="shared" si="575"/>
        <v>3.1049999999999995</v>
      </c>
      <c r="Q2411" s="21">
        <f t="shared" si="576"/>
        <v>112.66500000000001</v>
      </c>
      <c r="S2411" s="21">
        <f t="shared" si="580"/>
        <v>115.77</v>
      </c>
      <c r="T2411" s="19">
        <v>45</v>
      </c>
      <c r="U2411" s="19">
        <f t="shared" si="577"/>
        <v>-5</v>
      </c>
      <c r="V2411" s="22">
        <f t="shared" si="578"/>
        <v>-60</v>
      </c>
      <c r="W2411" s="5">
        <f t="shared" si="579"/>
        <v>386</v>
      </c>
      <c r="X2411" s="21">
        <f t="shared" si="582"/>
        <v>0.2999222797927461</v>
      </c>
      <c r="Y2411" s="21">
        <f t="shared" si="583"/>
        <v>3.5990673575129533</v>
      </c>
      <c r="Z2411" s="21">
        <f t="shared" si="584"/>
        <v>112.17093264248705</v>
      </c>
      <c r="AA2411" s="21">
        <f t="shared" si="585"/>
        <v>-0.49406735751296083</v>
      </c>
      <c r="AC2411" s="5">
        <v>3.5990673575129533</v>
      </c>
      <c r="AD2411" s="5">
        <v>0</v>
      </c>
      <c r="AE2411" s="5">
        <f t="shared" si="581"/>
        <v>3.5990673575129533</v>
      </c>
    </row>
    <row r="2412" spans="1:31" ht="12.75" customHeight="1" x14ac:dyDescent="0.35">
      <c r="A2412" s="17" t="s">
        <v>5052</v>
      </c>
      <c r="B2412" s="17" t="s">
        <v>5053</v>
      </c>
      <c r="C2412" s="17" t="s">
        <v>2665</v>
      </c>
      <c r="D2412" s="18">
        <v>39873</v>
      </c>
      <c r="E2412" s="17" t="s">
        <v>118</v>
      </c>
      <c r="F2412" s="19">
        <v>50</v>
      </c>
      <c r="G2412" s="17">
        <v>36</v>
      </c>
      <c r="H2412" s="17">
        <v>6</v>
      </c>
      <c r="I2412" s="20">
        <f t="shared" si="573"/>
        <v>438</v>
      </c>
      <c r="J2412" s="21">
        <v>244.34</v>
      </c>
      <c r="K2412" s="18">
        <v>44804</v>
      </c>
      <c r="L2412" s="21">
        <v>66.02</v>
      </c>
      <c r="M2412" s="21">
        <v>178.32</v>
      </c>
      <c r="N2412" s="21">
        <v>3.26</v>
      </c>
      <c r="O2412" s="21">
        <f t="shared" si="574"/>
        <v>1.63</v>
      </c>
      <c r="P2412" s="21">
        <f t="shared" si="575"/>
        <v>4.8899999999999997</v>
      </c>
      <c r="Q2412" s="21">
        <f t="shared" si="576"/>
        <v>176.69</v>
      </c>
      <c r="S2412" s="21">
        <f t="shared" si="580"/>
        <v>181.57999999999998</v>
      </c>
      <c r="T2412" s="19">
        <v>45</v>
      </c>
      <c r="U2412" s="19">
        <f t="shared" si="577"/>
        <v>-5</v>
      </c>
      <c r="V2412" s="22">
        <f t="shared" si="578"/>
        <v>-60</v>
      </c>
      <c r="W2412" s="5">
        <f t="shared" si="579"/>
        <v>386</v>
      </c>
      <c r="X2412" s="21">
        <f t="shared" si="582"/>
        <v>0.47041450777202071</v>
      </c>
      <c r="Y2412" s="21">
        <f t="shared" si="583"/>
        <v>5.6449740932642483</v>
      </c>
      <c r="Z2412" s="21">
        <f t="shared" si="584"/>
        <v>175.93502590673575</v>
      </c>
      <c r="AA2412" s="21">
        <f t="shared" si="585"/>
        <v>-0.75497409326425213</v>
      </c>
      <c r="AC2412" s="5">
        <v>5.6449740932642483</v>
      </c>
      <c r="AD2412" s="5">
        <v>0</v>
      </c>
      <c r="AE2412" s="5">
        <f t="shared" si="581"/>
        <v>5.6449740932642483</v>
      </c>
    </row>
    <row r="2413" spans="1:31" ht="12.75" customHeight="1" x14ac:dyDescent="0.35">
      <c r="A2413" s="17" t="s">
        <v>5054</v>
      </c>
      <c r="B2413" s="17" t="s">
        <v>5055</v>
      </c>
      <c r="C2413" s="17" t="s">
        <v>2645</v>
      </c>
      <c r="D2413" s="18">
        <v>39904</v>
      </c>
      <c r="E2413" s="17" t="s">
        <v>118</v>
      </c>
      <c r="F2413" s="19">
        <v>50</v>
      </c>
      <c r="G2413" s="17">
        <v>36</v>
      </c>
      <c r="H2413" s="17">
        <v>7</v>
      </c>
      <c r="I2413" s="20">
        <f t="shared" si="573"/>
        <v>439</v>
      </c>
      <c r="J2413" s="21">
        <v>698.54</v>
      </c>
      <c r="K2413" s="18">
        <v>44804</v>
      </c>
      <c r="L2413" s="21">
        <v>187.43</v>
      </c>
      <c r="M2413" s="21">
        <v>511.11</v>
      </c>
      <c r="N2413" s="21">
        <v>9.31</v>
      </c>
      <c r="O2413" s="21">
        <f t="shared" si="574"/>
        <v>4.6550000000000002</v>
      </c>
      <c r="P2413" s="21">
        <f t="shared" si="575"/>
        <v>13.965</v>
      </c>
      <c r="Q2413" s="21">
        <f t="shared" si="576"/>
        <v>506.45500000000004</v>
      </c>
      <c r="S2413" s="21">
        <f t="shared" si="580"/>
        <v>520.41999999999996</v>
      </c>
      <c r="T2413" s="19">
        <v>45</v>
      </c>
      <c r="U2413" s="19">
        <f t="shared" si="577"/>
        <v>-5</v>
      </c>
      <c r="V2413" s="22">
        <f t="shared" si="578"/>
        <v>-60</v>
      </c>
      <c r="W2413" s="5">
        <f t="shared" si="579"/>
        <v>387</v>
      </c>
      <c r="X2413" s="21">
        <f t="shared" si="582"/>
        <v>1.3447545219638242</v>
      </c>
      <c r="Y2413" s="21">
        <f t="shared" si="583"/>
        <v>16.13705426356589</v>
      </c>
      <c r="Z2413" s="21">
        <f t="shared" si="584"/>
        <v>504.28294573643404</v>
      </c>
      <c r="AA2413" s="21">
        <f t="shared" si="585"/>
        <v>-2.1720542635659967</v>
      </c>
      <c r="AC2413" s="5">
        <v>16.13705426356589</v>
      </c>
      <c r="AD2413" s="5">
        <v>0</v>
      </c>
      <c r="AE2413" s="5">
        <f t="shared" si="581"/>
        <v>16.13705426356589</v>
      </c>
    </row>
    <row r="2414" spans="1:31" ht="12.75" customHeight="1" x14ac:dyDescent="0.35">
      <c r="A2414" s="17" t="s">
        <v>5056</v>
      </c>
      <c r="B2414" s="17" t="s">
        <v>5057</v>
      </c>
      <c r="C2414" s="17" t="s">
        <v>2645</v>
      </c>
      <c r="D2414" s="18">
        <v>39965</v>
      </c>
      <c r="E2414" s="17" t="s">
        <v>118</v>
      </c>
      <c r="F2414" s="19">
        <v>50</v>
      </c>
      <c r="G2414" s="17">
        <v>36</v>
      </c>
      <c r="H2414" s="17">
        <v>9</v>
      </c>
      <c r="I2414" s="20">
        <f t="shared" si="573"/>
        <v>441</v>
      </c>
      <c r="J2414" s="21">
        <v>576.11</v>
      </c>
      <c r="K2414" s="18">
        <v>44804</v>
      </c>
      <c r="L2414" s="21">
        <v>152.63999999999999</v>
      </c>
      <c r="M2414" s="21">
        <v>423.47</v>
      </c>
      <c r="N2414" s="21">
        <v>7.68</v>
      </c>
      <c r="O2414" s="21">
        <f t="shared" si="574"/>
        <v>3.84</v>
      </c>
      <c r="P2414" s="21">
        <f t="shared" si="575"/>
        <v>11.52</v>
      </c>
      <c r="Q2414" s="21">
        <f t="shared" si="576"/>
        <v>419.63000000000005</v>
      </c>
      <c r="S2414" s="21">
        <f t="shared" si="580"/>
        <v>431.15000000000003</v>
      </c>
      <c r="T2414" s="19">
        <v>45</v>
      </c>
      <c r="U2414" s="19">
        <f t="shared" si="577"/>
        <v>-5</v>
      </c>
      <c r="V2414" s="22">
        <f t="shared" si="578"/>
        <v>-60</v>
      </c>
      <c r="W2414" s="5">
        <f t="shared" si="579"/>
        <v>389</v>
      </c>
      <c r="X2414" s="21">
        <f t="shared" si="582"/>
        <v>1.1083547557840618</v>
      </c>
      <c r="Y2414" s="21">
        <f t="shared" si="583"/>
        <v>13.300257069408742</v>
      </c>
      <c r="Z2414" s="21">
        <f t="shared" si="584"/>
        <v>417.84974293059128</v>
      </c>
      <c r="AA2414" s="21">
        <f t="shared" si="585"/>
        <v>-1.7802570694087763</v>
      </c>
      <c r="AC2414" s="5">
        <v>13.300257069408742</v>
      </c>
      <c r="AD2414" s="5">
        <v>0</v>
      </c>
      <c r="AE2414" s="5">
        <f t="shared" si="581"/>
        <v>13.300257069408742</v>
      </c>
    </row>
    <row r="2415" spans="1:31" ht="12.75" customHeight="1" x14ac:dyDescent="0.35">
      <c r="A2415" s="17" t="s">
        <v>5058</v>
      </c>
      <c r="B2415" s="17" t="s">
        <v>5059</v>
      </c>
      <c r="C2415" s="17" t="s">
        <v>2731</v>
      </c>
      <c r="D2415" s="18">
        <v>39995</v>
      </c>
      <c r="E2415" s="17" t="s">
        <v>118</v>
      </c>
      <c r="F2415" s="19">
        <v>50</v>
      </c>
      <c r="G2415" s="17">
        <v>36</v>
      </c>
      <c r="H2415" s="17">
        <v>10</v>
      </c>
      <c r="I2415" s="20">
        <f t="shared" si="573"/>
        <v>442</v>
      </c>
      <c r="J2415" s="21">
        <v>1395</v>
      </c>
      <c r="K2415" s="18">
        <v>44804</v>
      </c>
      <c r="L2415" s="21">
        <v>367.36</v>
      </c>
      <c r="M2415" s="21">
        <v>1027.6400000000001</v>
      </c>
      <c r="N2415" s="21">
        <v>18.600000000000001</v>
      </c>
      <c r="O2415" s="21">
        <f t="shared" si="574"/>
        <v>9.3000000000000007</v>
      </c>
      <c r="P2415" s="21">
        <f t="shared" si="575"/>
        <v>27.900000000000002</v>
      </c>
      <c r="Q2415" s="21">
        <f t="shared" si="576"/>
        <v>1018.3400000000001</v>
      </c>
      <c r="S2415" s="21">
        <f t="shared" si="580"/>
        <v>1046.24</v>
      </c>
      <c r="T2415" s="19">
        <v>45</v>
      </c>
      <c r="U2415" s="19">
        <f t="shared" si="577"/>
        <v>-5</v>
      </c>
      <c r="V2415" s="22">
        <f t="shared" si="578"/>
        <v>-60</v>
      </c>
      <c r="W2415" s="5">
        <f t="shared" si="579"/>
        <v>390</v>
      </c>
      <c r="X2415" s="21">
        <f t="shared" si="582"/>
        <v>2.6826666666666665</v>
      </c>
      <c r="Y2415" s="21">
        <f t="shared" si="583"/>
        <v>32.192</v>
      </c>
      <c r="Z2415" s="21">
        <f t="shared" si="584"/>
        <v>1014.048</v>
      </c>
      <c r="AA2415" s="21">
        <f t="shared" si="585"/>
        <v>-4.2920000000001437</v>
      </c>
      <c r="AC2415" s="5">
        <v>32.192</v>
      </c>
      <c r="AD2415" s="5">
        <v>0</v>
      </c>
      <c r="AE2415" s="5">
        <f t="shared" si="581"/>
        <v>32.192</v>
      </c>
    </row>
    <row r="2416" spans="1:31" ht="12.75" customHeight="1" x14ac:dyDescent="0.35">
      <c r="A2416" s="17" t="s">
        <v>5060</v>
      </c>
      <c r="B2416" s="17" t="s">
        <v>5061</v>
      </c>
      <c r="C2416" s="17" t="s">
        <v>2645</v>
      </c>
      <c r="D2416" s="18">
        <v>40026</v>
      </c>
      <c r="E2416" s="17" t="s">
        <v>118</v>
      </c>
      <c r="F2416" s="19">
        <v>50</v>
      </c>
      <c r="G2416" s="17">
        <v>36</v>
      </c>
      <c r="H2416" s="17">
        <v>11</v>
      </c>
      <c r="I2416" s="20">
        <f t="shared" si="573"/>
        <v>443</v>
      </c>
      <c r="J2416" s="21">
        <v>408.44</v>
      </c>
      <c r="K2416" s="18">
        <v>44804</v>
      </c>
      <c r="L2416" s="21">
        <v>106.88</v>
      </c>
      <c r="M2416" s="21">
        <v>301.56</v>
      </c>
      <c r="N2416" s="21">
        <v>5.44</v>
      </c>
      <c r="O2416" s="21">
        <f t="shared" si="574"/>
        <v>2.72</v>
      </c>
      <c r="P2416" s="21">
        <f t="shared" si="575"/>
        <v>8.16</v>
      </c>
      <c r="Q2416" s="21">
        <f t="shared" si="576"/>
        <v>298.83999999999997</v>
      </c>
      <c r="S2416" s="21">
        <f t="shared" si="580"/>
        <v>307</v>
      </c>
      <c r="T2416" s="19">
        <v>45</v>
      </c>
      <c r="U2416" s="19">
        <f t="shared" si="577"/>
        <v>-5</v>
      </c>
      <c r="V2416" s="22">
        <f t="shared" si="578"/>
        <v>-60</v>
      </c>
      <c r="W2416" s="5">
        <f t="shared" si="579"/>
        <v>391</v>
      </c>
      <c r="X2416" s="21">
        <f t="shared" si="582"/>
        <v>0.78516624040920713</v>
      </c>
      <c r="Y2416" s="21">
        <f t="shared" si="583"/>
        <v>9.421994884910486</v>
      </c>
      <c r="Z2416" s="21">
        <f t="shared" si="584"/>
        <v>297.57800511508952</v>
      </c>
      <c r="AA2416" s="21">
        <f t="shared" si="585"/>
        <v>-1.2619948849104503</v>
      </c>
      <c r="AC2416" s="5">
        <v>9.421994884910486</v>
      </c>
      <c r="AD2416" s="5">
        <v>0</v>
      </c>
      <c r="AE2416" s="5">
        <f t="shared" si="581"/>
        <v>9.421994884910486</v>
      </c>
    </row>
    <row r="2417" spans="1:31" ht="12.75" customHeight="1" x14ac:dyDescent="0.35">
      <c r="A2417" s="17" t="s">
        <v>5062</v>
      </c>
      <c r="B2417" s="17" t="s">
        <v>5063</v>
      </c>
      <c r="C2417" s="17" t="s">
        <v>2645</v>
      </c>
      <c r="D2417" s="18">
        <v>40057</v>
      </c>
      <c r="E2417" s="17" t="s">
        <v>118</v>
      </c>
      <c r="F2417" s="19">
        <v>50</v>
      </c>
      <c r="G2417" s="17">
        <v>37</v>
      </c>
      <c r="H2417" s="17">
        <v>0</v>
      </c>
      <c r="I2417" s="20">
        <f t="shared" si="573"/>
        <v>444</v>
      </c>
      <c r="J2417" s="21">
        <v>577.80999999999995</v>
      </c>
      <c r="K2417" s="18">
        <v>44804</v>
      </c>
      <c r="L2417" s="21">
        <v>150.27000000000001</v>
      </c>
      <c r="M2417" s="21">
        <v>427.54</v>
      </c>
      <c r="N2417" s="21">
        <v>7.7</v>
      </c>
      <c r="O2417" s="21">
        <f t="shared" si="574"/>
        <v>3.85</v>
      </c>
      <c r="P2417" s="21">
        <f t="shared" si="575"/>
        <v>11.55</v>
      </c>
      <c r="Q2417" s="21">
        <f t="shared" si="576"/>
        <v>423.69</v>
      </c>
      <c r="S2417" s="21">
        <f t="shared" si="580"/>
        <v>435.24</v>
      </c>
      <c r="T2417" s="19">
        <v>45</v>
      </c>
      <c r="U2417" s="19">
        <f t="shared" si="577"/>
        <v>-5</v>
      </c>
      <c r="V2417" s="22">
        <f t="shared" si="578"/>
        <v>-60</v>
      </c>
      <c r="W2417" s="5">
        <f t="shared" si="579"/>
        <v>392</v>
      </c>
      <c r="X2417" s="21">
        <f t="shared" si="582"/>
        <v>1.1103061224489796</v>
      </c>
      <c r="Y2417" s="21">
        <f t="shared" si="583"/>
        <v>13.323673469387757</v>
      </c>
      <c r="Z2417" s="21">
        <f t="shared" si="584"/>
        <v>421.91632653061225</v>
      </c>
      <c r="AA2417" s="21">
        <f t="shared" si="585"/>
        <v>-1.7736734693877452</v>
      </c>
      <c r="AC2417" s="5">
        <v>13.323673469387757</v>
      </c>
      <c r="AD2417" s="5">
        <v>0</v>
      </c>
      <c r="AE2417" s="5">
        <f t="shared" si="581"/>
        <v>13.323673469387757</v>
      </c>
    </row>
    <row r="2418" spans="1:31" ht="12.75" customHeight="1" x14ac:dyDescent="0.35">
      <c r="A2418" s="17" t="s">
        <v>5064</v>
      </c>
      <c r="B2418" s="17" t="s">
        <v>5065</v>
      </c>
      <c r="C2418" s="17" t="s">
        <v>2645</v>
      </c>
      <c r="D2418" s="18">
        <v>40087</v>
      </c>
      <c r="E2418" s="17" t="s">
        <v>118</v>
      </c>
      <c r="F2418" s="19">
        <v>50</v>
      </c>
      <c r="G2418" s="17">
        <v>37</v>
      </c>
      <c r="H2418" s="17">
        <v>1</v>
      </c>
      <c r="I2418" s="20">
        <f t="shared" si="573"/>
        <v>445</v>
      </c>
      <c r="J2418" s="21">
        <v>288.05</v>
      </c>
      <c r="K2418" s="18">
        <v>44804</v>
      </c>
      <c r="L2418" s="21">
        <v>74.400000000000006</v>
      </c>
      <c r="M2418" s="21">
        <v>213.65</v>
      </c>
      <c r="N2418" s="21">
        <v>3.84</v>
      </c>
      <c r="O2418" s="21">
        <f t="shared" si="574"/>
        <v>1.92</v>
      </c>
      <c r="P2418" s="21">
        <f t="shared" si="575"/>
        <v>5.76</v>
      </c>
      <c r="Q2418" s="21">
        <f t="shared" si="576"/>
        <v>211.73000000000002</v>
      </c>
      <c r="S2418" s="21">
        <f t="shared" si="580"/>
        <v>217.49</v>
      </c>
      <c r="T2418" s="19">
        <v>45</v>
      </c>
      <c r="U2418" s="19">
        <f t="shared" si="577"/>
        <v>-5</v>
      </c>
      <c r="V2418" s="22">
        <f t="shared" si="578"/>
        <v>-60</v>
      </c>
      <c r="W2418" s="5">
        <f t="shared" si="579"/>
        <v>393</v>
      </c>
      <c r="X2418" s="21">
        <f t="shared" si="582"/>
        <v>0.55340966921119594</v>
      </c>
      <c r="Y2418" s="21">
        <f t="shared" si="583"/>
        <v>6.6409160305343509</v>
      </c>
      <c r="Z2418" s="21">
        <f t="shared" si="584"/>
        <v>210.84908396946565</v>
      </c>
      <c r="AA2418" s="21">
        <f t="shared" si="585"/>
        <v>-0.88091603053436529</v>
      </c>
      <c r="AC2418" s="5">
        <v>6.6409160305343509</v>
      </c>
      <c r="AD2418" s="5">
        <v>0</v>
      </c>
      <c r="AE2418" s="5">
        <f t="shared" si="581"/>
        <v>6.6409160305343509</v>
      </c>
    </row>
    <row r="2419" spans="1:31" ht="12.75" customHeight="1" x14ac:dyDescent="0.35">
      <c r="A2419" s="17" t="s">
        <v>5066</v>
      </c>
      <c r="B2419" s="17" t="s">
        <v>5067</v>
      </c>
      <c r="C2419" s="17" t="s">
        <v>2942</v>
      </c>
      <c r="D2419" s="18">
        <v>40087</v>
      </c>
      <c r="E2419" s="17" t="s">
        <v>118</v>
      </c>
      <c r="F2419" s="19">
        <v>50</v>
      </c>
      <c r="G2419" s="17">
        <v>37</v>
      </c>
      <c r="H2419" s="17">
        <v>1</v>
      </c>
      <c r="I2419" s="20">
        <f t="shared" si="573"/>
        <v>445</v>
      </c>
      <c r="J2419" s="21">
        <v>351.65</v>
      </c>
      <c r="K2419" s="18">
        <v>44804</v>
      </c>
      <c r="L2419" s="21">
        <v>90.81</v>
      </c>
      <c r="M2419" s="21">
        <v>260.83999999999997</v>
      </c>
      <c r="N2419" s="21">
        <v>4.68</v>
      </c>
      <c r="O2419" s="21">
        <f t="shared" si="574"/>
        <v>2.34</v>
      </c>
      <c r="P2419" s="21">
        <f t="shared" si="575"/>
        <v>7.02</v>
      </c>
      <c r="Q2419" s="21">
        <f t="shared" si="576"/>
        <v>258.5</v>
      </c>
      <c r="S2419" s="21">
        <f t="shared" si="580"/>
        <v>265.52</v>
      </c>
      <c r="T2419" s="19">
        <v>45</v>
      </c>
      <c r="U2419" s="19">
        <f t="shared" si="577"/>
        <v>-5</v>
      </c>
      <c r="V2419" s="22">
        <f t="shared" si="578"/>
        <v>-60</v>
      </c>
      <c r="W2419" s="5">
        <f t="shared" si="579"/>
        <v>393</v>
      </c>
      <c r="X2419" s="21">
        <f t="shared" si="582"/>
        <v>0.67562340966921119</v>
      </c>
      <c r="Y2419" s="21">
        <f t="shared" si="583"/>
        <v>8.1074809160305339</v>
      </c>
      <c r="Z2419" s="21">
        <f t="shared" si="584"/>
        <v>257.41251908396947</v>
      </c>
      <c r="AA2419" s="21">
        <f t="shared" si="585"/>
        <v>-1.087480916030529</v>
      </c>
      <c r="AC2419" s="5">
        <v>8.1074809160305339</v>
      </c>
      <c r="AD2419" s="5">
        <v>0</v>
      </c>
      <c r="AE2419" s="5">
        <f t="shared" si="581"/>
        <v>8.1074809160305339</v>
      </c>
    </row>
    <row r="2420" spans="1:31" ht="12.75" customHeight="1" x14ac:dyDescent="0.35">
      <c r="A2420" s="17" t="s">
        <v>5068</v>
      </c>
      <c r="B2420" s="17" t="s">
        <v>5069</v>
      </c>
      <c r="C2420" s="17" t="s">
        <v>2948</v>
      </c>
      <c r="D2420" s="18">
        <v>40087</v>
      </c>
      <c r="E2420" s="17" t="s">
        <v>118</v>
      </c>
      <c r="F2420" s="19">
        <v>50</v>
      </c>
      <c r="G2420" s="17">
        <v>37</v>
      </c>
      <c r="H2420" s="17">
        <v>1</v>
      </c>
      <c r="I2420" s="20">
        <f t="shared" si="573"/>
        <v>445</v>
      </c>
      <c r="J2420" s="21">
        <v>3844.07</v>
      </c>
      <c r="K2420" s="18">
        <v>44804</v>
      </c>
      <c r="L2420" s="21">
        <v>993.04</v>
      </c>
      <c r="M2420" s="21">
        <v>2851.03</v>
      </c>
      <c r="N2420" s="21">
        <v>51.25</v>
      </c>
      <c r="O2420" s="21">
        <f t="shared" si="574"/>
        <v>25.625</v>
      </c>
      <c r="P2420" s="21">
        <f t="shared" si="575"/>
        <v>76.875</v>
      </c>
      <c r="Q2420" s="21">
        <f t="shared" si="576"/>
        <v>2825.4050000000002</v>
      </c>
      <c r="S2420" s="21">
        <f t="shared" si="580"/>
        <v>2902.28</v>
      </c>
      <c r="T2420" s="19">
        <v>45</v>
      </c>
      <c r="U2420" s="19">
        <f t="shared" si="577"/>
        <v>-5</v>
      </c>
      <c r="V2420" s="22">
        <f t="shared" si="578"/>
        <v>-60</v>
      </c>
      <c r="W2420" s="5">
        <f t="shared" si="579"/>
        <v>393</v>
      </c>
      <c r="X2420" s="21">
        <f t="shared" si="582"/>
        <v>7.3849363867684481</v>
      </c>
      <c r="Y2420" s="21">
        <f t="shared" si="583"/>
        <v>88.619236641221377</v>
      </c>
      <c r="Z2420" s="21">
        <f t="shared" si="584"/>
        <v>2813.6607633587787</v>
      </c>
      <c r="AA2420" s="21">
        <f t="shared" si="585"/>
        <v>-11.744236641221505</v>
      </c>
      <c r="AC2420" s="5">
        <v>88.619236641221377</v>
      </c>
      <c r="AD2420" s="5">
        <v>0</v>
      </c>
      <c r="AE2420" s="5">
        <f t="shared" si="581"/>
        <v>88.619236641221377</v>
      </c>
    </row>
    <row r="2421" spans="1:31" ht="12.75" customHeight="1" x14ac:dyDescent="0.35">
      <c r="A2421" s="17" t="s">
        <v>5070</v>
      </c>
      <c r="B2421" s="17" t="s">
        <v>5071</v>
      </c>
      <c r="C2421" s="17" t="s">
        <v>5072</v>
      </c>
      <c r="D2421" s="18">
        <v>40087</v>
      </c>
      <c r="E2421" s="17" t="s">
        <v>118</v>
      </c>
      <c r="F2421" s="19">
        <v>50</v>
      </c>
      <c r="G2421" s="17">
        <v>37</v>
      </c>
      <c r="H2421" s="17">
        <v>1</v>
      </c>
      <c r="I2421" s="20">
        <f t="shared" si="573"/>
        <v>445</v>
      </c>
      <c r="J2421" s="21">
        <v>51</v>
      </c>
      <c r="K2421" s="18">
        <v>44804</v>
      </c>
      <c r="L2421" s="21">
        <v>13.19</v>
      </c>
      <c r="M2421" s="21">
        <v>37.81</v>
      </c>
      <c r="N2421" s="21">
        <v>0.68</v>
      </c>
      <c r="O2421" s="21">
        <f t="shared" si="574"/>
        <v>0.34</v>
      </c>
      <c r="P2421" s="21">
        <f t="shared" si="575"/>
        <v>1.02</v>
      </c>
      <c r="Q2421" s="21">
        <f t="shared" si="576"/>
        <v>37.47</v>
      </c>
      <c r="S2421" s="21">
        <f t="shared" si="580"/>
        <v>38.49</v>
      </c>
      <c r="T2421" s="19">
        <v>45</v>
      </c>
      <c r="U2421" s="19">
        <f t="shared" si="577"/>
        <v>-5</v>
      </c>
      <c r="V2421" s="22">
        <f t="shared" si="578"/>
        <v>-60</v>
      </c>
      <c r="W2421" s="5">
        <f t="shared" si="579"/>
        <v>393</v>
      </c>
      <c r="X2421" s="21">
        <f t="shared" si="582"/>
        <v>9.7938931297709933E-2</v>
      </c>
      <c r="Y2421" s="21">
        <f t="shared" si="583"/>
        <v>1.1752671755725193</v>
      </c>
      <c r="Z2421" s="21">
        <f t="shared" si="584"/>
        <v>37.31473282442748</v>
      </c>
      <c r="AA2421" s="21">
        <f t="shared" si="585"/>
        <v>-0.15526717557251857</v>
      </c>
      <c r="AC2421" s="5">
        <v>1.1752671755725193</v>
      </c>
      <c r="AD2421" s="5">
        <v>0</v>
      </c>
      <c r="AE2421" s="5">
        <f t="shared" si="581"/>
        <v>1.1752671755725193</v>
      </c>
    </row>
    <row r="2422" spans="1:31" ht="12.75" customHeight="1" x14ac:dyDescent="0.35">
      <c r="A2422" s="17" t="s">
        <v>5073</v>
      </c>
      <c r="B2422" s="17" t="s">
        <v>5074</v>
      </c>
      <c r="C2422" s="17" t="s">
        <v>2945</v>
      </c>
      <c r="D2422" s="18">
        <v>40087</v>
      </c>
      <c r="E2422" s="17" t="s">
        <v>118</v>
      </c>
      <c r="F2422" s="19">
        <v>50</v>
      </c>
      <c r="G2422" s="17">
        <v>37</v>
      </c>
      <c r="H2422" s="17">
        <v>1</v>
      </c>
      <c r="I2422" s="20">
        <f t="shared" si="573"/>
        <v>445</v>
      </c>
      <c r="J2422" s="21">
        <v>2337.83</v>
      </c>
      <c r="K2422" s="18">
        <v>44804</v>
      </c>
      <c r="L2422" s="21">
        <v>603.99</v>
      </c>
      <c r="M2422" s="21">
        <v>1733.84</v>
      </c>
      <c r="N2422" s="21">
        <v>31.17</v>
      </c>
      <c r="O2422" s="21">
        <f t="shared" si="574"/>
        <v>15.585000000000001</v>
      </c>
      <c r="P2422" s="21">
        <f t="shared" si="575"/>
        <v>46.755000000000003</v>
      </c>
      <c r="Q2422" s="21">
        <f t="shared" si="576"/>
        <v>1718.2549999999999</v>
      </c>
      <c r="S2422" s="21">
        <f t="shared" si="580"/>
        <v>1765.01</v>
      </c>
      <c r="T2422" s="19">
        <v>45</v>
      </c>
      <c r="U2422" s="19">
        <f t="shared" si="577"/>
        <v>-5</v>
      </c>
      <c r="V2422" s="22">
        <f t="shared" si="578"/>
        <v>-60</v>
      </c>
      <c r="W2422" s="5">
        <f t="shared" si="579"/>
        <v>393</v>
      </c>
      <c r="X2422" s="21">
        <f t="shared" si="582"/>
        <v>4.491119592875318</v>
      </c>
      <c r="Y2422" s="21">
        <f t="shared" si="583"/>
        <v>53.893435114503816</v>
      </c>
      <c r="Z2422" s="21">
        <f t="shared" si="584"/>
        <v>1711.1165648854962</v>
      </c>
      <c r="AA2422" s="21">
        <f t="shared" si="585"/>
        <v>-7.1384351145036362</v>
      </c>
      <c r="AC2422" s="5">
        <v>53.893435114503816</v>
      </c>
      <c r="AD2422" s="5">
        <v>0</v>
      </c>
      <c r="AE2422" s="5">
        <f t="shared" si="581"/>
        <v>53.893435114503816</v>
      </c>
    </row>
    <row r="2423" spans="1:31" ht="12.75" customHeight="1" x14ac:dyDescent="0.35">
      <c r="A2423" s="17" t="s">
        <v>5075</v>
      </c>
      <c r="B2423" s="17" t="s">
        <v>5076</v>
      </c>
      <c r="C2423" s="17" t="s">
        <v>2711</v>
      </c>
      <c r="D2423" s="18">
        <v>40118</v>
      </c>
      <c r="E2423" s="17" t="s">
        <v>118</v>
      </c>
      <c r="F2423" s="19">
        <v>50</v>
      </c>
      <c r="G2423" s="17">
        <v>37</v>
      </c>
      <c r="H2423" s="17">
        <v>2</v>
      </c>
      <c r="I2423" s="20">
        <f t="shared" si="573"/>
        <v>446</v>
      </c>
      <c r="J2423" s="21">
        <v>157.05000000000001</v>
      </c>
      <c r="K2423" s="18">
        <v>44804</v>
      </c>
      <c r="L2423" s="21">
        <v>40.29</v>
      </c>
      <c r="M2423" s="21">
        <v>116.76</v>
      </c>
      <c r="N2423" s="21">
        <v>2.09</v>
      </c>
      <c r="O2423" s="21">
        <f t="shared" si="574"/>
        <v>1.0449999999999999</v>
      </c>
      <c r="P2423" s="21">
        <f t="shared" si="575"/>
        <v>3.1349999999999998</v>
      </c>
      <c r="Q2423" s="21">
        <f t="shared" si="576"/>
        <v>115.715</v>
      </c>
      <c r="S2423" s="21">
        <f t="shared" si="580"/>
        <v>118.85000000000001</v>
      </c>
      <c r="T2423" s="19">
        <v>45</v>
      </c>
      <c r="U2423" s="19">
        <f t="shared" si="577"/>
        <v>-5</v>
      </c>
      <c r="V2423" s="22">
        <f t="shared" si="578"/>
        <v>-60</v>
      </c>
      <c r="W2423" s="5">
        <f t="shared" si="579"/>
        <v>394</v>
      </c>
      <c r="X2423" s="21">
        <f t="shared" si="582"/>
        <v>0.30164974619289342</v>
      </c>
      <c r="Y2423" s="21">
        <f t="shared" si="583"/>
        <v>3.619796954314721</v>
      </c>
      <c r="Z2423" s="21">
        <f t="shared" si="584"/>
        <v>115.23020304568529</v>
      </c>
      <c r="AA2423" s="21">
        <f t="shared" si="585"/>
        <v>-0.48479695431471725</v>
      </c>
      <c r="AC2423" s="5">
        <v>3.619796954314721</v>
      </c>
      <c r="AD2423" s="5">
        <v>0</v>
      </c>
      <c r="AE2423" s="5">
        <f t="shared" si="581"/>
        <v>3.619796954314721</v>
      </c>
    </row>
    <row r="2424" spans="1:31" ht="12.75" customHeight="1" x14ac:dyDescent="0.35">
      <c r="A2424" s="17" t="s">
        <v>5077</v>
      </c>
      <c r="B2424" s="17" t="s">
        <v>5078</v>
      </c>
      <c r="C2424" s="17" t="s">
        <v>2645</v>
      </c>
      <c r="D2424" s="18">
        <v>40148</v>
      </c>
      <c r="E2424" s="17" t="s">
        <v>118</v>
      </c>
      <c r="F2424" s="19">
        <v>50</v>
      </c>
      <c r="G2424" s="17">
        <v>37</v>
      </c>
      <c r="H2424" s="17">
        <v>3</v>
      </c>
      <c r="I2424" s="20">
        <f t="shared" si="573"/>
        <v>447</v>
      </c>
      <c r="J2424" s="21">
        <v>526.29</v>
      </c>
      <c r="K2424" s="18">
        <v>44804</v>
      </c>
      <c r="L2424" s="21">
        <v>134.27000000000001</v>
      </c>
      <c r="M2424" s="21">
        <v>392.02</v>
      </c>
      <c r="N2424" s="21">
        <v>7.02</v>
      </c>
      <c r="O2424" s="21">
        <f t="shared" si="574"/>
        <v>3.51</v>
      </c>
      <c r="P2424" s="21">
        <f t="shared" si="575"/>
        <v>10.53</v>
      </c>
      <c r="Q2424" s="21">
        <f t="shared" si="576"/>
        <v>388.51</v>
      </c>
      <c r="S2424" s="21">
        <f t="shared" si="580"/>
        <v>399.03999999999996</v>
      </c>
      <c r="T2424" s="19">
        <v>45</v>
      </c>
      <c r="U2424" s="19">
        <f t="shared" si="577"/>
        <v>-5</v>
      </c>
      <c r="V2424" s="22">
        <f t="shared" si="578"/>
        <v>-60</v>
      </c>
      <c r="W2424" s="5">
        <f t="shared" si="579"/>
        <v>395</v>
      </c>
      <c r="X2424" s="21">
        <f t="shared" si="582"/>
        <v>1.0102278481012656</v>
      </c>
      <c r="Y2424" s="21">
        <f t="shared" si="583"/>
        <v>12.122734177215188</v>
      </c>
      <c r="Z2424" s="21">
        <f t="shared" si="584"/>
        <v>386.91726582278477</v>
      </c>
      <c r="AA2424" s="21">
        <f t="shared" si="585"/>
        <v>-1.5927341772152204</v>
      </c>
      <c r="AC2424" s="5">
        <v>12.122734177215188</v>
      </c>
      <c r="AD2424" s="5">
        <v>0</v>
      </c>
      <c r="AE2424" s="5">
        <f t="shared" si="581"/>
        <v>12.122734177215188</v>
      </c>
    </row>
    <row r="2425" spans="1:31" ht="12.75" customHeight="1" x14ac:dyDescent="0.35">
      <c r="A2425" s="17" t="s">
        <v>5079</v>
      </c>
      <c r="B2425" s="17" t="s">
        <v>5080</v>
      </c>
      <c r="C2425" s="17" t="s">
        <v>2961</v>
      </c>
      <c r="D2425" s="18">
        <v>40179</v>
      </c>
      <c r="E2425" s="17" t="s">
        <v>118</v>
      </c>
      <c r="F2425" s="19">
        <v>50</v>
      </c>
      <c r="G2425" s="17">
        <v>37</v>
      </c>
      <c r="H2425" s="17">
        <v>4</v>
      </c>
      <c r="I2425" s="20">
        <f t="shared" si="573"/>
        <v>448</v>
      </c>
      <c r="J2425" s="21">
        <v>2221.2600000000002</v>
      </c>
      <c r="K2425" s="18">
        <v>44804</v>
      </c>
      <c r="L2425" s="21">
        <v>562.78</v>
      </c>
      <c r="M2425" s="21">
        <v>1658.48</v>
      </c>
      <c r="N2425" s="21">
        <v>29.62</v>
      </c>
      <c r="O2425" s="21">
        <f t="shared" si="574"/>
        <v>14.81</v>
      </c>
      <c r="P2425" s="21">
        <f t="shared" si="575"/>
        <v>44.43</v>
      </c>
      <c r="Q2425" s="21">
        <f t="shared" si="576"/>
        <v>1643.67</v>
      </c>
      <c r="S2425" s="21">
        <f t="shared" si="580"/>
        <v>1688.1</v>
      </c>
      <c r="T2425" s="19">
        <v>45</v>
      </c>
      <c r="U2425" s="19">
        <f t="shared" si="577"/>
        <v>-5</v>
      </c>
      <c r="V2425" s="22">
        <f t="shared" si="578"/>
        <v>-60</v>
      </c>
      <c r="W2425" s="5">
        <f t="shared" si="579"/>
        <v>396</v>
      </c>
      <c r="X2425" s="21">
        <f t="shared" si="582"/>
        <v>4.2628787878787877</v>
      </c>
      <c r="Y2425" s="21">
        <f t="shared" si="583"/>
        <v>51.154545454545456</v>
      </c>
      <c r="Z2425" s="21">
        <f t="shared" si="584"/>
        <v>1636.9454545454544</v>
      </c>
      <c r="AA2425" s="21">
        <f t="shared" si="585"/>
        <v>-6.7245454545457051</v>
      </c>
      <c r="AC2425" s="5">
        <v>51.154545454545456</v>
      </c>
      <c r="AD2425" s="5">
        <v>0</v>
      </c>
      <c r="AE2425" s="5">
        <f t="shared" si="581"/>
        <v>51.154545454545456</v>
      </c>
    </row>
    <row r="2426" spans="1:31" ht="12.75" customHeight="1" x14ac:dyDescent="0.35">
      <c r="A2426" s="17" t="s">
        <v>5081</v>
      </c>
      <c r="B2426" s="17" t="s">
        <v>5082</v>
      </c>
      <c r="C2426" s="17" t="s">
        <v>2645</v>
      </c>
      <c r="D2426" s="18">
        <v>40179</v>
      </c>
      <c r="E2426" s="17" t="s">
        <v>118</v>
      </c>
      <c r="F2426" s="19">
        <v>50</v>
      </c>
      <c r="G2426" s="17">
        <v>37</v>
      </c>
      <c r="H2426" s="17">
        <v>4</v>
      </c>
      <c r="I2426" s="20">
        <f t="shared" si="573"/>
        <v>448</v>
      </c>
      <c r="J2426" s="21">
        <v>1025.6500000000001</v>
      </c>
      <c r="K2426" s="18">
        <v>44804</v>
      </c>
      <c r="L2426" s="21">
        <v>259.8</v>
      </c>
      <c r="M2426" s="21">
        <v>765.85</v>
      </c>
      <c r="N2426" s="21">
        <v>13.67</v>
      </c>
      <c r="O2426" s="21">
        <f t="shared" si="574"/>
        <v>6.835</v>
      </c>
      <c r="P2426" s="21">
        <f t="shared" si="575"/>
        <v>20.504999999999999</v>
      </c>
      <c r="Q2426" s="21">
        <f t="shared" si="576"/>
        <v>759.01499999999999</v>
      </c>
      <c r="S2426" s="21">
        <f t="shared" si="580"/>
        <v>779.52</v>
      </c>
      <c r="T2426" s="19">
        <v>45</v>
      </c>
      <c r="U2426" s="19">
        <f t="shared" si="577"/>
        <v>-5</v>
      </c>
      <c r="V2426" s="22">
        <f t="shared" si="578"/>
        <v>-60</v>
      </c>
      <c r="W2426" s="5">
        <f t="shared" si="579"/>
        <v>396</v>
      </c>
      <c r="X2426" s="21">
        <f t="shared" si="582"/>
        <v>1.9684848484848485</v>
      </c>
      <c r="Y2426" s="21">
        <f t="shared" si="583"/>
        <v>23.621818181818181</v>
      </c>
      <c r="Z2426" s="21">
        <f t="shared" si="584"/>
        <v>755.8981818181818</v>
      </c>
      <c r="AA2426" s="21">
        <f t="shared" si="585"/>
        <v>-3.1168181818181893</v>
      </c>
      <c r="AC2426" s="5">
        <v>23.621818181818181</v>
      </c>
      <c r="AD2426" s="5">
        <v>0</v>
      </c>
      <c r="AE2426" s="5">
        <f t="shared" si="581"/>
        <v>23.621818181818181</v>
      </c>
    </row>
    <row r="2427" spans="1:31" ht="12.75" customHeight="1" x14ac:dyDescent="0.35">
      <c r="A2427" s="17" t="s">
        <v>5083</v>
      </c>
      <c r="B2427" s="17" t="s">
        <v>5084</v>
      </c>
      <c r="C2427" s="17" t="s">
        <v>2942</v>
      </c>
      <c r="D2427" s="18">
        <v>40179</v>
      </c>
      <c r="E2427" s="17" t="s">
        <v>118</v>
      </c>
      <c r="F2427" s="19">
        <v>50</v>
      </c>
      <c r="G2427" s="17">
        <v>37</v>
      </c>
      <c r="H2427" s="17">
        <v>4</v>
      </c>
      <c r="I2427" s="20">
        <f t="shared" si="573"/>
        <v>448</v>
      </c>
      <c r="J2427" s="21">
        <v>271.2</v>
      </c>
      <c r="K2427" s="18">
        <v>44804</v>
      </c>
      <c r="L2427" s="21">
        <v>68.650000000000006</v>
      </c>
      <c r="M2427" s="21">
        <v>202.55</v>
      </c>
      <c r="N2427" s="21">
        <v>3.61</v>
      </c>
      <c r="O2427" s="21">
        <f t="shared" si="574"/>
        <v>1.8049999999999999</v>
      </c>
      <c r="P2427" s="21">
        <f t="shared" si="575"/>
        <v>5.415</v>
      </c>
      <c r="Q2427" s="21">
        <f t="shared" si="576"/>
        <v>200.745</v>
      </c>
      <c r="S2427" s="21">
        <f t="shared" si="580"/>
        <v>206.16000000000003</v>
      </c>
      <c r="T2427" s="19">
        <v>45</v>
      </c>
      <c r="U2427" s="19">
        <f t="shared" si="577"/>
        <v>-5</v>
      </c>
      <c r="V2427" s="22">
        <f t="shared" si="578"/>
        <v>-60</v>
      </c>
      <c r="W2427" s="5">
        <f t="shared" si="579"/>
        <v>396</v>
      </c>
      <c r="X2427" s="21">
        <f t="shared" si="582"/>
        <v>0.52060606060606063</v>
      </c>
      <c r="Y2427" s="21">
        <f t="shared" si="583"/>
        <v>6.247272727272728</v>
      </c>
      <c r="Z2427" s="21">
        <f t="shared" si="584"/>
        <v>199.9127272727273</v>
      </c>
      <c r="AA2427" s="21">
        <f t="shared" si="585"/>
        <v>-0.83227272727270929</v>
      </c>
      <c r="AC2427" s="5">
        <v>6.247272727272728</v>
      </c>
      <c r="AD2427" s="5">
        <v>0</v>
      </c>
      <c r="AE2427" s="5">
        <f t="shared" si="581"/>
        <v>6.247272727272728</v>
      </c>
    </row>
    <row r="2428" spans="1:31" ht="12.75" customHeight="1" x14ac:dyDescent="0.35">
      <c r="A2428" s="17" t="s">
        <v>5085</v>
      </c>
      <c r="B2428" s="17" t="s">
        <v>5086</v>
      </c>
      <c r="C2428" s="17" t="s">
        <v>2645</v>
      </c>
      <c r="D2428" s="18">
        <v>40210</v>
      </c>
      <c r="E2428" s="17" t="s">
        <v>118</v>
      </c>
      <c r="F2428" s="19">
        <v>50</v>
      </c>
      <c r="G2428" s="17">
        <v>37</v>
      </c>
      <c r="H2428" s="17">
        <v>5</v>
      </c>
      <c r="I2428" s="20">
        <f t="shared" si="573"/>
        <v>449</v>
      </c>
      <c r="J2428" s="21">
        <v>254.15</v>
      </c>
      <c r="K2428" s="18">
        <v>44804</v>
      </c>
      <c r="L2428" s="21">
        <v>63.92</v>
      </c>
      <c r="M2428" s="21">
        <v>190.23</v>
      </c>
      <c r="N2428" s="21">
        <v>3.38</v>
      </c>
      <c r="O2428" s="21">
        <f t="shared" si="574"/>
        <v>1.69</v>
      </c>
      <c r="P2428" s="21">
        <f t="shared" si="575"/>
        <v>5.07</v>
      </c>
      <c r="Q2428" s="21">
        <f t="shared" si="576"/>
        <v>188.54</v>
      </c>
      <c r="S2428" s="21">
        <f t="shared" si="580"/>
        <v>193.60999999999999</v>
      </c>
      <c r="T2428" s="19">
        <v>45</v>
      </c>
      <c r="U2428" s="19">
        <f t="shared" si="577"/>
        <v>-5</v>
      </c>
      <c r="V2428" s="22">
        <f t="shared" si="578"/>
        <v>-60</v>
      </c>
      <c r="W2428" s="5">
        <f t="shared" si="579"/>
        <v>397</v>
      </c>
      <c r="X2428" s="21">
        <f t="shared" si="582"/>
        <v>0.48768261964735515</v>
      </c>
      <c r="Y2428" s="21">
        <f t="shared" si="583"/>
        <v>5.8521914357682618</v>
      </c>
      <c r="Z2428" s="21">
        <f t="shared" si="584"/>
        <v>187.75780856423171</v>
      </c>
      <c r="AA2428" s="21">
        <f t="shared" si="585"/>
        <v>-0.78219143576828287</v>
      </c>
      <c r="AC2428" s="5">
        <v>5.8521914357682618</v>
      </c>
      <c r="AD2428" s="5">
        <v>0</v>
      </c>
      <c r="AE2428" s="5">
        <f t="shared" si="581"/>
        <v>5.8521914357682618</v>
      </c>
    </row>
    <row r="2429" spans="1:31" ht="12.75" customHeight="1" x14ac:dyDescent="0.35">
      <c r="A2429" s="17" t="s">
        <v>5087</v>
      </c>
      <c r="B2429" s="17" t="s">
        <v>5088</v>
      </c>
      <c r="C2429" s="17" t="s">
        <v>2711</v>
      </c>
      <c r="D2429" s="18">
        <v>40238</v>
      </c>
      <c r="E2429" s="17" t="s">
        <v>118</v>
      </c>
      <c r="F2429" s="19">
        <v>50</v>
      </c>
      <c r="G2429" s="17">
        <v>37</v>
      </c>
      <c r="H2429" s="17">
        <v>6</v>
      </c>
      <c r="I2429" s="20">
        <f t="shared" si="573"/>
        <v>450</v>
      </c>
      <c r="J2429" s="21">
        <v>198.93</v>
      </c>
      <c r="K2429" s="18">
        <v>44804</v>
      </c>
      <c r="L2429" s="21">
        <v>49.75</v>
      </c>
      <c r="M2429" s="21">
        <v>149.18</v>
      </c>
      <c r="N2429" s="21">
        <v>2.65</v>
      </c>
      <c r="O2429" s="21">
        <f t="shared" si="574"/>
        <v>1.325</v>
      </c>
      <c r="P2429" s="21">
        <f t="shared" si="575"/>
        <v>3.9749999999999996</v>
      </c>
      <c r="Q2429" s="21">
        <f t="shared" si="576"/>
        <v>147.85500000000002</v>
      </c>
      <c r="S2429" s="21">
        <f t="shared" si="580"/>
        <v>151.83000000000001</v>
      </c>
      <c r="T2429" s="19">
        <v>45</v>
      </c>
      <c r="U2429" s="19">
        <f t="shared" si="577"/>
        <v>-5</v>
      </c>
      <c r="V2429" s="22">
        <f t="shared" si="578"/>
        <v>-60</v>
      </c>
      <c r="W2429" s="5">
        <f t="shared" si="579"/>
        <v>398</v>
      </c>
      <c r="X2429" s="21">
        <f t="shared" si="582"/>
        <v>0.38148241206030153</v>
      </c>
      <c r="Y2429" s="21">
        <f t="shared" si="583"/>
        <v>4.5777889447236184</v>
      </c>
      <c r="Z2429" s="21">
        <f t="shared" si="584"/>
        <v>147.2522110552764</v>
      </c>
      <c r="AA2429" s="21">
        <f t="shared" si="585"/>
        <v>-0.60278894472361344</v>
      </c>
      <c r="AC2429" s="5">
        <v>4.5777889447236184</v>
      </c>
      <c r="AD2429" s="5">
        <v>0</v>
      </c>
      <c r="AE2429" s="5">
        <f t="shared" si="581"/>
        <v>4.5777889447236184</v>
      </c>
    </row>
    <row r="2430" spans="1:31" ht="12.75" customHeight="1" x14ac:dyDescent="0.35">
      <c r="A2430" s="17" t="s">
        <v>5089</v>
      </c>
      <c r="B2430" s="17" t="s">
        <v>5090</v>
      </c>
      <c r="C2430" s="17" t="s">
        <v>2645</v>
      </c>
      <c r="D2430" s="18">
        <v>40269</v>
      </c>
      <c r="E2430" s="17" t="s">
        <v>118</v>
      </c>
      <c r="F2430" s="19">
        <v>50</v>
      </c>
      <c r="G2430" s="17">
        <v>37</v>
      </c>
      <c r="H2430" s="17">
        <v>7</v>
      </c>
      <c r="I2430" s="20">
        <f t="shared" si="573"/>
        <v>451</v>
      </c>
      <c r="J2430" s="21">
        <v>614.89</v>
      </c>
      <c r="K2430" s="18">
        <v>44804</v>
      </c>
      <c r="L2430" s="21">
        <v>152.72999999999999</v>
      </c>
      <c r="M2430" s="21">
        <v>462.16</v>
      </c>
      <c r="N2430" s="21">
        <v>8.1999999999999993</v>
      </c>
      <c r="O2430" s="21">
        <f t="shared" si="574"/>
        <v>4.0999999999999996</v>
      </c>
      <c r="P2430" s="21">
        <f t="shared" si="575"/>
        <v>12.299999999999999</v>
      </c>
      <c r="Q2430" s="21">
        <f t="shared" si="576"/>
        <v>458.06</v>
      </c>
      <c r="S2430" s="21">
        <f t="shared" si="580"/>
        <v>470.36</v>
      </c>
      <c r="T2430" s="19">
        <v>45</v>
      </c>
      <c r="U2430" s="19">
        <f t="shared" si="577"/>
        <v>-5</v>
      </c>
      <c r="V2430" s="22">
        <f t="shared" si="578"/>
        <v>-60</v>
      </c>
      <c r="W2430" s="5">
        <f t="shared" si="579"/>
        <v>399</v>
      </c>
      <c r="X2430" s="21">
        <f t="shared" si="582"/>
        <v>1.1788471177944861</v>
      </c>
      <c r="Y2430" s="21">
        <f t="shared" si="583"/>
        <v>14.146165413533833</v>
      </c>
      <c r="Z2430" s="21">
        <f t="shared" si="584"/>
        <v>456.21383458646619</v>
      </c>
      <c r="AA2430" s="21">
        <f t="shared" si="585"/>
        <v>-1.8461654135338108</v>
      </c>
      <c r="AC2430" s="5">
        <v>14.146165413533833</v>
      </c>
      <c r="AD2430" s="5">
        <v>0</v>
      </c>
      <c r="AE2430" s="5">
        <f t="shared" si="581"/>
        <v>14.146165413533833</v>
      </c>
    </row>
    <row r="2431" spans="1:31" ht="12.75" customHeight="1" x14ac:dyDescent="0.35">
      <c r="A2431" s="17" t="s">
        <v>5091</v>
      </c>
      <c r="B2431" s="17" t="s">
        <v>5092</v>
      </c>
      <c r="C2431" s="17" t="s">
        <v>2645</v>
      </c>
      <c r="D2431" s="18">
        <v>40299</v>
      </c>
      <c r="E2431" s="17" t="s">
        <v>118</v>
      </c>
      <c r="F2431" s="19">
        <v>50</v>
      </c>
      <c r="G2431" s="17">
        <v>37</v>
      </c>
      <c r="H2431" s="17">
        <v>8</v>
      </c>
      <c r="I2431" s="20">
        <f t="shared" si="573"/>
        <v>452</v>
      </c>
      <c r="J2431" s="21">
        <v>228.23</v>
      </c>
      <c r="K2431" s="18">
        <v>44804</v>
      </c>
      <c r="L2431" s="21">
        <v>56.29</v>
      </c>
      <c r="M2431" s="21">
        <v>171.94</v>
      </c>
      <c r="N2431" s="21">
        <v>3.04</v>
      </c>
      <c r="O2431" s="21">
        <f t="shared" si="574"/>
        <v>1.52</v>
      </c>
      <c r="P2431" s="21">
        <f t="shared" si="575"/>
        <v>4.5600000000000005</v>
      </c>
      <c r="Q2431" s="21">
        <f t="shared" si="576"/>
        <v>170.42</v>
      </c>
      <c r="S2431" s="21">
        <f t="shared" si="580"/>
        <v>174.98</v>
      </c>
      <c r="T2431" s="19">
        <v>45</v>
      </c>
      <c r="U2431" s="19">
        <f t="shared" si="577"/>
        <v>-5</v>
      </c>
      <c r="V2431" s="22">
        <f t="shared" si="578"/>
        <v>-60</v>
      </c>
      <c r="W2431" s="5">
        <f t="shared" si="579"/>
        <v>400</v>
      </c>
      <c r="X2431" s="21">
        <f t="shared" si="582"/>
        <v>0.43744999999999995</v>
      </c>
      <c r="Y2431" s="21">
        <f t="shared" si="583"/>
        <v>5.2493999999999996</v>
      </c>
      <c r="Z2431" s="21">
        <f t="shared" si="584"/>
        <v>169.73059999999998</v>
      </c>
      <c r="AA2431" s="21">
        <f t="shared" si="585"/>
        <v>-0.68940000000000623</v>
      </c>
      <c r="AC2431" s="5">
        <v>5.2493999999999996</v>
      </c>
      <c r="AD2431" s="5">
        <v>0</v>
      </c>
      <c r="AE2431" s="5">
        <f t="shared" si="581"/>
        <v>5.2493999999999996</v>
      </c>
    </row>
    <row r="2432" spans="1:31" ht="12.75" customHeight="1" x14ac:dyDescent="0.35">
      <c r="A2432" s="17" t="s">
        <v>5093</v>
      </c>
      <c r="B2432" s="17" t="s">
        <v>5094</v>
      </c>
      <c r="C2432" s="17" t="s">
        <v>2645</v>
      </c>
      <c r="D2432" s="18">
        <v>40330</v>
      </c>
      <c r="E2432" s="17" t="s">
        <v>118</v>
      </c>
      <c r="F2432" s="19">
        <v>50</v>
      </c>
      <c r="G2432" s="17">
        <v>37</v>
      </c>
      <c r="H2432" s="17">
        <v>9</v>
      </c>
      <c r="I2432" s="20">
        <f t="shared" si="573"/>
        <v>453</v>
      </c>
      <c r="J2432" s="21">
        <v>545.33000000000004</v>
      </c>
      <c r="K2432" s="18">
        <v>44804</v>
      </c>
      <c r="L2432" s="21">
        <v>133.65</v>
      </c>
      <c r="M2432" s="21">
        <v>411.68</v>
      </c>
      <c r="N2432" s="21">
        <v>7.27</v>
      </c>
      <c r="O2432" s="21">
        <f t="shared" si="574"/>
        <v>3.6349999999999998</v>
      </c>
      <c r="P2432" s="21">
        <f t="shared" si="575"/>
        <v>10.904999999999999</v>
      </c>
      <c r="Q2432" s="21">
        <f t="shared" si="576"/>
        <v>408.04500000000002</v>
      </c>
      <c r="S2432" s="21">
        <f t="shared" si="580"/>
        <v>418.95</v>
      </c>
      <c r="T2432" s="19">
        <v>45</v>
      </c>
      <c r="U2432" s="19">
        <f t="shared" si="577"/>
        <v>-5</v>
      </c>
      <c r="V2432" s="22">
        <f t="shared" si="578"/>
        <v>-60</v>
      </c>
      <c r="W2432" s="5">
        <f t="shared" si="579"/>
        <v>401</v>
      </c>
      <c r="X2432" s="21">
        <f t="shared" si="582"/>
        <v>1.0447630922693267</v>
      </c>
      <c r="Y2432" s="21">
        <f t="shared" si="583"/>
        <v>12.53715710723192</v>
      </c>
      <c r="Z2432" s="21">
        <f t="shared" si="584"/>
        <v>406.41284289276808</v>
      </c>
      <c r="AA2432" s="21">
        <f t="shared" si="585"/>
        <v>-1.632157107231933</v>
      </c>
      <c r="AC2432" s="5">
        <v>12.53715710723192</v>
      </c>
      <c r="AD2432" s="5">
        <v>0</v>
      </c>
      <c r="AE2432" s="5">
        <f t="shared" si="581"/>
        <v>12.53715710723192</v>
      </c>
    </row>
    <row r="2433" spans="1:31" ht="12.75" customHeight="1" x14ac:dyDescent="0.35">
      <c r="A2433" s="17" t="s">
        <v>5095</v>
      </c>
      <c r="B2433" s="17" t="s">
        <v>5096</v>
      </c>
      <c r="C2433" s="17" t="s">
        <v>2645</v>
      </c>
      <c r="D2433" s="18">
        <v>40360</v>
      </c>
      <c r="E2433" s="17" t="s">
        <v>118</v>
      </c>
      <c r="F2433" s="19">
        <v>50</v>
      </c>
      <c r="G2433" s="17">
        <v>37</v>
      </c>
      <c r="H2433" s="17">
        <v>10</v>
      </c>
      <c r="I2433" s="20">
        <f t="shared" si="573"/>
        <v>454</v>
      </c>
      <c r="J2433" s="21">
        <v>1193.49</v>
      </c>
      <c r="K2433" s="18">
        <v>44804</v>
      </c>
      <c r="L2433" s="21">
        <v>290.43</v>
      </c>
      <c r="M2433" s="21">
        <v>903.06</v>
      </c>
      <c r="N2433" s="21">
        <v>15.91</v>
      </c>
      <c r="O2433" s="21">
        <f t="shared" si="574"/>
        <v>7.9550000000000001</v>
      </c>
      <c r="P2433" s="21">
        <f t="shared" si="575"/>
        <v>23.865000000000002</v>
      </c>
      <c r="Q2433" s="21">
        <f t="shared" si="576"/>
        <v>895.1049999999999</v>
      </c>
      <c r="S2433" s="21">
        <f t="shared" si="580"/>
        <v>918.96999999999991</v>
      </c>
      <c r="T2433" s="19">
        <v>45</v>
      </c>
      <c r="U2433" s="19">
        <f t="shared" si="577"/>
        <v>-5</v>
      </c>
      <c r="V2433" s="22">
        <f t="shared" si="578"/>
        <v>-60</v>
      </c>
      <c r="W2433" s="5">
        <f t="shared" si="579"/>
        <v>402</v>
      </c>
      <c r="X2433" s="21">
        <f t="shared" si="582"/>
        <v>2.2859950248756218</v>
      </c>
      <c r="Y2433" s="21">
        <f t="shared" si="583"/>
        <v>27.431940298507463</v>
      </c>
      <c r="Z2433" s="21">
        <f t="shared" si="584"/>
        <v>891.53805970149244</v>
      </c>
      <c r="AA2433" s="21">
        <f t="shared" si="585"/>
        <v>-3.5669402985074612</v>
      </c>
      <c r="AC2433" s="5">
        <v>27.431940298507463</v>
      </c>
      <c r="AD2433" s="5">
        <v>0</v>
      </c>
      <c r="AE2433" s="5">
        <f t="shared" si="581"/>
        <v>27.431940298507463</v>
      </c>
    </row>
    <row r="2434" spans="1:31" ht="12.75" customHeight="1" x14ac:dyDescent="0.35">
      <c r="A2434" s="17" t="s">
        <v>5097</v>
      </c>
      <c r="B2434" s="17" t="s">
        <v>5098</v>
      </c>
      <c r="C2434" s="17" t="s">
        <v>2645</v>
      </c>
      <c r="D2434" s="18">
        <v>40391</v>
      </c>
      <c r="E2434" s="17" t="s">
        <v>118</v>
      </c>
      <c r="F2434" s="19">
        <v>50</v>
      </c>
      <c r="G2434" s="17">
        <v>37</v>
      </c>
      <c r="H2434" s="17">
        <v>11</v>
      </c>
      <c r="I2434" s="20">
        <f t="shared" si="573"/>
        <v>455</v>
      </c>
      <c r="J2434" s="21">
        <v>223.95</v>
      </c>
      <c r="K2434" s="18">
        <v>44804</v>
      </c>
      <c r="L2434" s="21">
        <v>54.13</v>
      </c>
      <c r="M2434" s="21">
        <v>169.82</v>
      </c>
      <c r="N2434" s="21">
        <v>2.98</v>
      </c>
      <c r="O2434" s="21">
        <f t="shared" si="574"/>
        <v>1.49</v>
      </c>
      <c r="P2434" s="21">
        <f t="shared" si="575"/>
        <v>4.47</v>
      </c>
      <c r="Q2434" s="21">
        <f t="shared" si="576"/>
        <v>168.32999999999998</v>
      </c>
      <c r="S2434" s="21">
        <f t="shared" si="580"/>
        <v>172.79999999999998</v>
      </c>
      <c r="T2434" s="19">
        <v>45</v>
      </c>
      <c r="U2434" s="19">
        <f t="shared" si="577"/>
        <v>-5</v>
      </c>
      <c r="V2434" s="22">
        <f t="shared" si="578"/>
        <v>-60</v>
      </c>
      <c r="W2434" s="5">
        <f t="shared" si="579"/>
        <v>403</v>
      </c>
      <c r="X2434" s="21">
        <f t="shared" si="582"/>
        <v>0.42878411910669972</v>
      </c>
      <c r="Y2434" s="21">
        <f t="shared" si="583"/>
        <v>5.1454094292803969</v>
      </c>
      <c r="Z2434" s="21">
        <f t="shared" si="584"/>
        <v>167.65459057071959</v>
      </c>
      <c r="AA2434" s="21">
        <f t="shared" si="585"/>
        <v>-0.67540942928039271</v>
      </c>
      <c r="AC2434" s="5">
        <v>5.1454094292803969</v>
      </c>
      <c r="AD2434" s="5">
        <v>0</v>
      </c>
      <c r="AE2434" s="5">
        <f t="shared" si="581"/>
        <v>5.1454094292803969</v>
      </c>
    </row>
    <row r="2435" spans="1:31" ht="12.75" customHeight="1" x14ac:dyDescent="0.35">
      <c r="A2435" s="17" t="s">
        <v>5099</v>
      </c>
      <c r="B2435" s="17" t="s">
        <v>5100</v>
      </c>
      <c r="C2435" s="17" t="s">
        <v>2711</v>
      </c>
      <c r="D2435" s="18">
        <v>40422</v>
      </c>
      <c r="E2435" s="17" t="s">
        <v>118</v>
      </c>
      <c r="F2435" s="19">
        <v>50</v>
      </c>
      <c r="G2435" s="17">
        <v>38</v>
      </c>
      <c r="H2435" s="17">
        <v>0</v>
      </c>
      <c r="I2435" s="20">
        <f t="shared" si="573"/>
        <v>456</v>
      </c>
      <c r="J2435" s="21">
        <v>167.26</v>
      </c>
      <c r="K2435" s="18">
        <v>44804</v>
      </c>
      <c r="L2435" s="21">
        <v>40.21</v>
      </c>
      <c r="M2435" s="21">
        <v>127.05</v>
      </c>
      <c r="N2435" s="21">
        <v>2.23</v>
      </c>
      <c r="O2435" s="21">
        <f t="shared" si="574"/>
        <v>1.115</v>
      </c>
      <c r="P2435" s="21">
        <f t="shared" si="575"/>
        <v>3.3449999999999998</v>
      </c>
      <c r="Q2435" s="21">
        <f t="shared" si="576"/>
        <v>125.935</v>
      </c>
      <c r="S2435" s="21">
        <f t="shared" si="580"/>
        <v>129.28</v>
      </c>
      <c r="T2435" s="19">
        <v>45</v>
      </c>
      <c r="U2435" s="19">
        <f t="shared" si="577"/>
        <v>-5</v>
      </c>
      <c r="V2435" s="22">
        <f t="shared" si="578"/>
        <v>-60</v>
      </c>
      <c r="W2435" s="5">
        <f t="shared" si="579"/>
        <v>404</v>
      </c>
      <c r="X2435" s="21">
        <f t="shared" si="582"/>
        <v>0.32</v>
      </c>
      <c r="Y2435" s="21">
        <f t="shared" si="583"/>
        <v>3.84</v>
      </c>
      <c r="Z2435" s="21">
        <f t="shared" si="584"/>
        <v>125.44</v>
      </c>
      <c r="AA2435" s="21">
        <f t="shared" si="585"/>
        <v>-0.49500000000000455</v>
      </c>
      <c r="AC2435" s="5">
        <v>3.84</v>
      </c>
      <c r="AD2435" s="5">
        <v>0</v>
      </c>
      <c r="AE2435" s="5">
        <f t="shared" si="581"/>
        <v>3.84</v>
      </c>
    </row>
    <row r="2436" spans="1:31" ht="12.75" customHeight="1" x14ac:dyDescent="0.35">
      <c r="A2436" s="17" t="s">
        <v>5101</v>
      </c>
      <c r="B2436" s="17" t="s">
        <v>5102</v>
      </c>
      <c r="C2436" s="17" t="s">
        <v>2665</v>
      </c>
      <c r="D2436" s="18">
        <v>40452</v>
      </c>
      <c r="E2436" s="17" t="s">
        <v>118</v>
      </c>
      <c r="F2436" s="19">
        <v>50</v>
      </c>
      <c r="G2436" s="17">
        <v>38</v>
      </c>
      <c r="H2436" s="17">
        <v>1</v>
      </c>
      <c r="I2436" s="20">
        <f t="shared" si="573"/>
        <v>457</v>
      </c>
      <c r="J2436" s="21">
        <v>325.20999999999998</v>
      </c>
      <c r="K2436" s="18">
        <v>44804</v>
      </c>
      <c r="L2436" s="21">
        <v>77.55</v>
      </c>
      <c r="M2436" s="21">
        <v>247.66</v>
      </c>
      <c r="N2436" s="21">
        <v>4.34</v>
      </c>
      <c r="O2436" s="21">
        <f t="shared" si="574"/>
        <v>2.17</v>
      </c>
      <c r="P2436" s="21">
        <f t="shared" si="575"/>
        <v>6.51</v>
      </c>
      <c r="Q2436" s="21">
        <f t="shared" si="576"/>
        <v>245.49</v>
      </c>
      <c r="S2436" s="21">
        <f t="shared" si="580"/>
        <v>252</v>
      </c>
      <c r="T2436" s="19">
        <v>45</v>
      </c>
      <c r="U2436" s="19">
        <f t="shared" si="577"/>
        <v>-5</v>
      </c>
      <c r="V2436" s="22">
        <f t="shared" si="578"/>
        <v>-60</v>
      </c>
      <c r="W2436" s="5">
        <f t="shared" si="579"/>
        <v>405</v>
      </c>
      <c r="X2436" s="21">
        <f t="shared" si="582"/>
        <v>0.62222222222222223</v>
      </c>
      <c r="Y2436" s="21">
        <f t="shared" si="583"/>
        <v>7.4666666666666668</v>
      </c>
      <c r="Z2436" s="21">
        <f t="shared" si="584"/>
        <v>244.53333333333333</v>
      </c>
      <c r="AA2436" s="21">
        <f t="shared" si="585"/>
        <v>-0.95666666666667766</v>
      </c>
      <c r="AC2436" s="5">
        <v>7.4666666666666668</v>
      </c>
      <c r="AD2436" s="5">
        <v>0</v>
      </c>
      <c r="AE2436" s="5">
        <f t="shared" si="581"/>
        <v>7.4666666666666668</v>
      </c>
    </row>
    <row r="2437" spans="1:31" ht="12.75" customHeight="1" x14ac:dyDescent="0.35">
      <c r="A2437" s="17" t="s">
        <v>5103</v>
      </c>
      <c r="B2437" s="17" t="s">
        <v>5104</v>
      </c>
      <c r="C2437" s="17" t="s">
        <v>3000</v>
      </c>
      <c r="D2437" s="18">
        <v>40452</v>
      </c>
      <c r="E2437" s="17" t="s">
        <v>118</v>
      </c>
      <c r="F2437" s="19">
        <v>50</v>
      </c>
      <c r="G2437" s="17">
        <v>38</v>
      </c>
      <c r="H2437" s="17">
        <v>1</v>
      </c>
      <c r="I2437" s="20">
        <f t="shared" si="573"/>
        <v>457</v>
      </c>
      <c r="J2437" s="21">
        <v>559.63</v>
      </c>
      <c r="K2437" s="18">
        <v>44804</v>
      </c>
      <c r="L2437" s="21">
        <v>133.35</v>
      </c>
      <c r="M2437" s="21">
        <v>426.28</v>
      </c>
      <c r="N2437" s="21">
        <v>7.46</v>
      </c>
      <c r="O2437" s="21">
        <f t="shared" si="574"/>
        <v>3.73</v>
      </c>
      <c r="P2437" s="21">
        <f t="shared" si="575"/>
        <v>11.19</v>
      </c>
      <c r="Q2437" s="21">
        <f t="shared" si="576"/>
        <v>422.54999999999995</v>
      </c>
      <c r="S2437" s="21">
        <f t="shared" si="580"/>
        <v>433.73999999999995</v>
      </c>
      <c r="T2437" s="19">
        <v>45</v>
      </c>
      <c r="U2437" s="19">
        <f t="shared" si="577"/>
        <v>-5</v>
      </c>
      <c r="V2437" s="22">
        <f t="shared" si="578"/>
        <v>-60</v>
      </c>
      <c r="W2437" s="5">
        <f t="shared" si="579"/>
        <v>405</v>
      </c>
      <c r="X2437" s="21">
        <f t="shared" si="582"/>
        <v>1.0709629629629629</v>
      </c>
      <c r="Y2437" s="21">
        <f t="shared" si="583"/>
        <v>12.851555555555555</v>
      </c>
      <c r="Z2437" s="21">
        <f t="shared" si="584"/>
        <v>420.88844444444442</v>
      </c>
      <c r="AA2437" s="21">
        <f t="shared" si="585"/>
        <v>-1.6615555555555375</v>
      </c>
      <c r="AC2437" s="5">
        <v>12.851555555555555</v>
      </c>
      <c r="AD2437" s="5">
        <v>0</v>
      </c>
      <c r="AE2437" s="5">
        <f t="shared" si="581"/>
        <v>12.851555555555555</v>
      </c>
    </row>
    <row r="2438" spans="1:31" ht="12.75" customHeight="1" x14ac:dyDescent="0.35">
      <c r="A2438" s="17" t="s">
        <v>5105</v>
      </c>
      <c r="B2438" s="17" t="s">
        <v>5106</v>
      </c>
      <c r="C2438" s="17" t="s">
        <v>2645</v>
      </c>
      <c r="D2438" s="18">
        <v>40483</v>
      </c>
      <c r="E2438" s="17" t="s">
        <v>118</v>
      </c>
      <c r="F2438" s="19">
        <v>50</v>
      </c>
      <c r="G2438" s="17">
        <v>38</v>
      </c>
      <c r="H2438" s="17">
        <v>2</v>
      </c>
      <c r="I2438" s="20">
        <f t="shared" si="573"/>
        <v>458</v>
      </c>
      <c r="J2438" s="21">
        <v>683.66</v>
      </c>
      <c r="K2438" s="18">
        <v>44804</v>
      </c>
      <c r="L2438" s="21">
        <v>161.77000000000001</v>
      </c>
      <c r="M2438" s="21">
        <v>521.89</v>
      </c>
      <c r="N2438" s="21">
        <v>9.11</v>
      </c>
      <c r="O2438" s="21">
        <f t="shared" si="574"/>
        <v>4.5549999999999997</v>
      </c>
      <c r="P2438" s="21">
        <f t="shared" si="575"/>
        <v>13.664999999999999</v>
      </c>
      <c r="Q2438" s="21">
        <f t="shared" si="576"/>
        <v>517.33500000000004</v>
      </c>
      <c r="S2438" s="21">
        <f t="shared" si="580"/>
        <v>531</v>
      </c>
      <c r="T2438" s="19">
        <v>45</v>
      </c>
      <c r="U2438" s="19">
        <f t="shared" si="577"/>
        <v>-5</v>
      </c>
      <c r="V2438" s="22">
        <f t="shared" si="578"/>
        <v>-60</v>
      </c>
      <c r="W2438" s="5">
        <f t="shared" si="579"/>
        <v>406</v>
      </c>
      <c r="X2438" s="21">
        <f t="shared" si="582"/>
        <v>1.3078817733990147</v>
      </c>
      <c r="Y2438" s="21">
        <f t="shared" si="583"/>
        <v>15.694581280788176</v>
      </c>
      <c r="Z2438" s="21">
        <f t="shared" si="584"/>
        <v>515.30541871921184</v>
      </c>
      <c r="AA2438" s="21">
        <f t="shared" si="585"/>
        <v>-2.029581280788193</v>
      </c>
      <c r="AC2438" s="5">
        <v>15.694581280788176</v>
      </c>
      <c r="AD2438" s="5">
        <v>0</v>
      </c>
      <c r="AE2438" s="5">
        <f t="shared" si="581"/>
        <v>15.694581280788176</v>
      </c>
    </row>
    <row r="2439" spans="1:31" ht="12.75" customHeight="1" x14ac:dyDescent="0.35">
      <c r="A2439" s="17" t="s">
        <v>5107</v>
      </c>
      <c r="B2439" s="17" t="s">
        <v>5108</v>
      </c>
      <c r="C2439" s="17" t="s">
        <v>2672</v>
      </c>
      <c r="D2439" s="18">
        <v>40513</v>
      </c>
      <c r="E2439" s="17" t="s">
        <v>118</v>
      </c>
      <c r="F2439" s="19">
        <v>50</v>
      </c>
      <c r="G2439" s="17">
        <v>38</v>
      </c>
      <c r="H2439" s="17">
        <v>3</v>
      </c>
      <c r="I2439" s="20">
        <f t="shared" si="573"/>
        <v>459</v>
      </c>
      <c r="J2439" s="21">
        <v>1141.68</v>
      </c>
      <c r="K2439" s="18">
        <v>44804</v>
      </c>
      <c r="L2439" s="21">
        <v>268.25</v>
      </c>
      <c r="M2439" s="21">
        <v>873.43</v>
      </c>
      <c r="N2439" s="21">
        <v>15.22</v>
      </c>
      <c r="O2439" s="21">
        <f t="shared" si="574"/>
        <v>7.61</v>
      </c>
      <c r="P2439" s="21">
        <f t="shared" si="575"/>
        <v>22.830000000000002</v>
      </c>
      <c r="Q2439" s="21">
        <f t="shared" si="576"/>
        <v>865.81999999999994</v>
      </c>
      <c r="S2439" s="21">
        <f t="shared" si="580"/>
        <v>888.65</v>
      </c>
      <c r="T2439" s="19">
        <v>45</v>
      </c>
      <c r="U2439" s="19">
        <f t="shared" si="577"/>
        <v>-5</v>
      </c>
      <c r="V2439" s="22">
        <f t="shared" si="578"/>
        <v>-60</v>
      </c>
      <c r="W2439" s="5">
        <f t="shared" si="579"/>
        <v>407</v>
      </c>
      <c r="X2439" s="21">
        <f t="shared" si="582"/>
        <v>2.1834152334152335</v>
      </c>
      <c r="Y2439" s="21">
        <f t="shared" si="583"/>
        <v>26.2009828009828</v>
      </c>
      <c r="Z2439" s="21">
        <f t="shared" si="584"/>
        <v>862.44901719901713</v>
      </c>
      <c r="AA2439" s="21">
        <f t="shared" si="585"/>
        <v>-3.3709828009828016</v>
      </c>
      <c r="AC2439" s="5">
        <v>26.2009828009828</v>
      </c>
      <c r="AD2439" s="5">
        <v>0</v>
      </c>
      <c r="AE2439" s="5">
        <f t="shared" si="581"/>
        <v>26.2009828009828</v>
      </c>
    </row>
    <row r="2440" spans="1:31" ht="12.75" customHeight="1" x14ac:dyDescent="0.35">
      <c r="A2440" s="17" t="s">
        <v>5109</v>
      </c>
      <c r="B2440" s="17" t="s">
        <v>5110</v>
      </c>
      <c r="C2440" s="17" t="s">
        <v>2645</v>
      </c>
      <c r="D2440" s="18">
        <v>40544</v>
      </c>
      <c r="E2440" s="17" t="s">
        <v>118</v>
      </c>
      <c r="F2440" s="19">
        <v>50</v>
      </c>
      <c r="G2440" s="17">
        <v>38</v>
      </c>
      <c r="H2440" s="17">
        <v>4</v>
      </c>
      <c r="I2440" s="20">
        <f t="shared" si="573"/>
        <v>460</v>
      </c>
      <c r="J2440" s="21">
        <v>432.3</v>
      </c>
      <c r="K2440" s="18">
        <v>44804</v>
      </c>
      <c r="L2440" s="21">
        <v>100.91</v>
      </c>
      <c r="M2440" s="21">
        <v>331.39</v>
      </c>
      <c r="N2440" s="21">
        <v>5.76</v>
      </c>
      <c r="O2440" s="21">
        <f t="shared" si="574"/>
        <v>2.88</v>
      </c>
      <c r="P2440" s="21">
        <f t="shared" si="575"/>
        <v>8.64</v>
      </c>
      <c r="Q2440" s="21">
        <f t="shared" si="576"/>
        <v>328.51</v>
      </c>
      <c r="S2440" s="21">
        <f t="shared" si="580"/>
        <v>337.15</v>
      </c>
      <c r="T2440" s="19">
        <v>45</v>
      </c>
      <c r="U2440" s="19">
        <f t="shared" si="577"/>
        <v>-5</v>
      </c>
      <c r="V2440" s="22">
        <f t="shared" si="578"/>
        <v>-60</v>
      </c>
      <c r="W2440" s="5">
        <f t="shared" si="579"/>
        <v>408</v>
      </c>
      <c r="X2440" s="21">
        <f t="shared" si="582"/>
        <v>0.82634803921568623</v>
      </c>
      <c r="Y2440" s="21">
        <f t="shared" si="583"/>
        <v>9.9161764705882351</v>
      </c>
      <c r="Z2440" s="21">
        <f t="shared" si="584"/>
        <v>327.23382352941172</v>
      </c>
      <c r="AA2440" s="21">
        <f t="shared" si="585"/>
        <v>-1.2761764705882683</v>
      </c>
      <c r="AC2440" s="5">
        <v>9.9161764705882351</v>
      </c>
      <c r="AD2440" s="5">
        <v>0</v>
      </c>
      <c r="AE2440" s="5">
        <f t="shared" si="581"/>
        <v>9.9161764705882351</v>
      </c>
    </row>
    <row r="2441" spans="1:31" ht="12.75" customHeight="1" x14ac:dyDescent="0.35">
      <c r="A2441" s="17" t="s">
        <v>5111</v>
      </c>
      <c r="B2441" s="17" t="s">
        <v>5112</v>
      </c>
      <c r="C2441" s="17" t="s">
        <v>2665</v>
      </c>
      <c r="D2441" s="18">
        <v>40544</v>
      </c>
      <c r="E2441" s="17" t="s">
        <v>118</v>
      </c>
      <c r="F2441" s="19">
        <v>50</v>
      </c>
      <c r="G2441" s="17">
        <v>38</v>
      </c>
      <c r="H2441" s="17">
        <v>4</v>
      </c>
      <c r="I2441" s="20">
        <f t="shared" si="573"/>
        <v>460</v>
      </c>
      <c r="J2441" s="21">
        <v>229.9</v>
      </c>
      <c r="K2441" s="18">
        <v>44804</v>
      </c>
      <c r="L2441" s="21">
        <v>53.66</v>
      </c>
      <c r="M2441" s="21">
        <v>176.24</v>
      </c>
      <c r="N2441" s="21">
        <v>3.06</v>
      </c>
      <c r="O2441" s="21">
        <f t="shared" si="574"/>
        <v>1.53</v>
      </c>
      <c r="P2441" s="21">
        <f t="shared" si="575"/>
        <v>4.59</v>
      </c>
      <c r="Q2441" s="21">
        <f t="shared" si="576"/>
        <v>174.71</v>
      </c>
      <c r="S2441" s="21">
        <f t="shared" si="580"/>
        <v>179.3</v>
      </c>
      <c r="T2441" s="19">
        <v>45</v>
      </c>
      <c r="U2441" s="19">
        <f t="shared" si="577"/>
        <v>-5</v>
      </c>
      <c r="V2441" s="22">
        <f t="shared" si="578"/>
        <v>-60</v>
      </c>
      <c r="W2441" s="5">
        <f t="shared" si="579"/>
        <v>408</v>
      </c>
      <c r="X2441" s="21">
        <f t="shared" si="582"/>
        <v>0.43946078431372554</v>
      </c>
      <c r="Y2441" s="21">
        <f t="shared" si="583"/>
        <v>5.2735294117647067</v>
      </c>
      <c r="Z2441" s="21">
        <f t="shared" si="584"/>
        <v>174.0264705882353</v>
      </c>
      <c r="AA2441" s="21">
        <f t="shared" si="585"/>
        <v>-0.68352941176470949</v>
      </c>
      <c r="AC2441" s="5">
        <v>5.2735294117647067</v>
      </c>
      <c r="AD2441" s="5">
        <v>0</v>
      </c>
      <c r="AE2441" s="5">
        <f t="shared" si="581"/>
        <v>5.2735294117647067</v>
      </c>
    </row>
    <row r="2442" spans="1:31" ht="12.75" customHeight="1" x14ac:dyDescent="0.35">
      <c r="A2442" s="17" t="s">
        <v>5113</v>
      </c>
      <c r="B2442" s="17" t="s">
        <v>5114</v>
      </c>
      <c r="C2442" s="17" t="s">
        <v>3016</v>
      </c>
      <c r="D2442" s="18">
        <v>40544</v>
      </c>
      <c r="E2442" s="17" t="s">
        <v>118</v>
      </c>
      <c r="F2442" s="19">
        <v>50</v>
      </c>
      <c r="G2442" s="17">
        <v>38</v>
      </c>
      <c r="H2442" s="17">
        <v>4</v>
      </c>
      <c r="I2442" s="20">
        <f t="shared" si="573"/>
        <v>460</v>
      </c>
      <c r="J2442" s="21">
        <v>2378.19</v>
      </c>
      <c r="K2442" s="18">
        <v>44804</v>
      </c>
      <c r="L2442" s="21">
        <v>554.86</v>
      </c>
      <c r="M2442" s="21">
        <v>1823.33</v>
      </c>
      <c r="N2442" s="21">
        <v>31.7</v>
      </c>
      <c r="O2442" s="21">
        <f t="shared" si="574"/>
        <v>15.85</v>
      </c>
      <c r="P2442" s="21">
        <f t="shared" si="575"/>
        <v>47.55</v>
      </c>
      <c r="Q2442" s="21">
        <f t="shared" si="576"/>
        <v>1807.48</v>
      </c>
      <c r="S2442" s="21">
        <f t="shared" si="580"/>
        <v>1855.03</v>
      </c>
      <c r="T2442" s="19">
        <v>45</v>
      </c>
      <c r="U2442" s="19">
        <f t="shared" si="577"/>
        <v>-5</v>
      </c>
      <c r="V2442" s="22">
        <f t="shared" si="578"/>
        <v>-60</v>
      </c>
      <c r="W2442" s="5">
        <f t="shared" si="579"/>
        <v>408</v>
      </c>
      <c r="X2442" s="21">
        <f t="shared" si="582"/>
        <v>4.5466421568627453</v>
      </c>
      <c r="Y2442" s="21">
        <f t="shared" si="583"/>
        <v>54.559705882352944</v>
      </c>
      <c r="Z2442" s="21">
        <f t="shared" si="584"/>
        <v>1800.470294117647</v>
      </c>
      <c r="AA2442" s="21">
        <f t="shared" si="585"/>
        <v>-7.009705882353046</v>
      </c>
      <c r="AC2442" s="5">
        <v>54.559705882352944</v>
      </c>
      <c r="AD2442" s="5">
        <v>0</v>
      </c>
      <c r="AE2442" s="5">
        <f t="shared" si="581"/>
        <v>54.559705882352944</v>
      </c>
    </row>
    <row r="2443" spans="1:31" ht="12.75" customHeight="1" x14ac:dyDescent="0.35">
      <c r="A2443" s="17" t="s">
        <v>5115</v>
      </c>
      <c r="B2443" s="17" t="s">
        <v>5116</v>
      </c>
      <c r="C2443" s="17" t="s">
        <v>2645</v>
      </c>
      <c r="D2443" s="18">
        <v>40634</v>
      </c>
      <c r="E2443" s="17" t="s">
        <v>118</v>
      </c>
      <c r="F2443" s="19">
        <v>50</v>
      </c>
      <c r="G2443" s="17">
        <v>38</v>
      </c>
      <c r="H2443" s="17">
        <v>7</v>
      </c>
      <c r="I2443" s="20">
        <f t="shared" si="573"/>
        <v>463</v>
      </c>
      <c r="J2443" s="21">
        <v>524.51</v>
      </c>
      <c r="K2443" s="18">
        <v>44804</v>
      </c>
      <c r="L2443" s="21">
        <v>119.76</v>
      </c>
      <c r="M2443" s="21">
        <v>404.75</v>
      </c>
      <c r="N2443" s="21">
        <v>6.99</v>
      </c>
      <c r="O2443" s="21">
        <f t="shared" si="574"/>
        <v>3.4950000000000001</v>
      </c>
      <c r="P2443" s="21">
        <f t="shared" si="575"/>
        <v>10.484999999999999</v>
      </c>
      <c r="Q2443" s="21">
        <f t="shared" si="576"/>
        <v>401.255</v>
      </c>
      <c r="S2443" s="21">
        <f t="shared" si="580"/>
        <v>411.74</v>
      </c>
      <c r="T2443" s="19">
        <v>45</v>
      </c>
      <c r="U2443" s="19">
        <f t="shared" si="577"/>
        <v>-5</v>
      </c>
      <c r="V2443" s="22">
        <f t="shared" si="578"/>
        <v>-60</v>
      </c>
      <c r="W2443" s="5">
        <f t="shared" si="579"/>
        <v>411</v>
      </c>
      <c r="X2443" s="21">
        <f t="shared" si="582"/>
        <v>1.0018004866180048</v>
      </c>
      <c r="Y2443" s="21">
        <f t="shared" si="583"/>
        <v>12.021605839416058</v>
      </c>
      <c r="Z2443" s="21">
        <f t="shared" si="584"/>
        <v>399.71839416058395</v>
      </c>
      <c r="AA2443" s="21">
        <f t="shared" si="585"/>
        <v>-1.5366058394160405</v>
      </c>
      <c r="AC2443" s="5">
        <v>12.021605839416058</v>
      </c>
      <c r="AD2443" s="5">
        <v>0</v>
      </c>
      <c r="AE2443" s="5">
        <f t="shared" si="581"/>
        <v>12.021605839416058</v>
      </c>
    </row>
    <row r="2444" spans="1:31" ht="12.75" customHeight="1" x14ac:dyDescent="0.35">
      <c r="A2444" s="17" t="s">
        <v>5117</v>
      </c>
      <c r="B2444" s="17" t="s">
        <v>5118</v>
      </c>
      <c r="C2444" s="17" t="s">
        <v>2645</v>
      </c>
      <c r="D2444" s="18">
        <v>40664</v>
      </c>
      <c r="E2444" s="17" t="s">
        <v>118</v>
      </c>
      <c r="F2444" s="19">
        <v>50</v>
      </c>
      <c r="G2444" s="17">
        <v>38</v>
      </c>
      <c r="H2444" s="17">
        <v>8</v>
      </c>
      <c r="I2444" s="20">
        <f t="shared" si="573"/>
        <v>464</v>
      </c>
      <c r="J2444" s="21">
        <v>260.95999999999998</v>
      </c>
      <c r="K2444" s="18">
        <v>44804</v>
      </c>
      <c r="L2444" s="21">
        <v>59.17</v>
      </c>
      <c r="M2444" s="21">
        <v>201.79</v>
      </c>
      <c r="N2444" s="21">
        <v>3.48</v>
      </c>
      <c r="O2444" s="21">
        <f t="shared" si="574"/>
        <v>1.74</v>
      </c>
      <c r="P2444" s="21">
        <f t="shared" si="575"/>
        <v>5.22</v>
      </c>
      <c r="Q2444" s="21">
        <f t="shared" si="576"/>
        <v>200.04999999999998</v>
      </c>
      <c r="S2444" s="21">
        <f t="shared" si="580"/>
        <v>205.26999999999998</v>
      </c>
      <c r="T2444" s="19">
        <v>45</v>
      </c>
      <c r="U2444" s="19">
        <f t="shared" si="577"/>
        <v>-5</v>
      </c>
      <c r="V2444" s="22">
        <f t="shared" si="578"/>
        <v>-60</v>
      </c>
      <c r="W2444" s="5">
        <f t="shared" si="579"/>
        <v>412</v>
      </c>
      <c r="X2444" s="21">
        <f t="shared" si="582"/>
        <v>0.4982281553398058</v>
      </c>
      <c r="Y2444" s="21">
        <f t="shared" si="583"/>
        <v>5.9787378640776696</v>
      </c>
      <c r="Z2444" s="21">
        <f t="shared" si="584"/>
        <v>199.29126213592232</v>
      </c>
      <c r="AA2444" s="21">
        <f t="shared" si="585"/>
        <v>-0.7587378640776592</v>
      </c>
      <c r="AC2444" s="5">
        <v>5.9787378640776696</v>
      </c>
      <c r="AD2444" s="5">
        <v>0</v>
      </c>
      <c r="AE2444" s="5">
        <f t="shared" si="581"/>
        <v>5.9787378640776696</v>
      </c>
    </row>
    <row r="2445" spans="1:31" ht="12.75" customHeight="1" x14ac:dyDescent="0.35">
      <c r="A2445" s="17" t="s">
        <v>5119</v>
      </c>
      <c r="B2445" s="17" t="s">
        <v>5120</v>
      </c>
      <c r="C2445" s="17" t="s">
        <v>2645</v>
      </c>
      <c r="D2445" s="18">
        <v>40695</v>
      </c>
      <c r="E2445" s="17" t="s">
        <v>118</v>
      </c>
      <c r="F2445" s="19">
        <v>50</v>
      </c>
      <c r="G2445" s="17">
        <v>38</v>
      </c>
      <c r="H2445" s="17">
        <v>9</v>
      </c>
      <c r="I2445" s="20">
        <f t="shared" si="573"/>
        <v>465</v>
      </c>
      <c r="J2445" s="21">
        <v>1080.1099999999999</v>
      </c>
      <c r="K2445" s="18">
        <v>44804</v>
      </c>
      <c r="L2445" s="21">
        <v>243</v>
      </c>
      <c r="M2445" s="21">
        <v>837.11</v>
      </c>
      <c r="N2445" s="21">
        <v>14.4</v>
      </c>
      <c r="O2445" s="21">
        <f t="shared" si="574"/>
        <v>7.2</v>
      </c>
      <c r="P2445" s="21">
        <f t="shared" si="575"/>
        <v>21.6</v>
      </c>
      <c r="Q2445" s="21">
        <f t="shared" si="576"/>
        <v>829.91</v>
      </c>
      <c r="S2445" s="21">
        <f t="shared" si="580"/>
        <v>851.51</v>
      </c>
      <c r="T2445" s="19">
        <v>45</v>
      </c>
      <c r="U2445" s="19">
        <f t="shared" si="577"/>
        <v>-5</v>
      </c>
      <c r="V2445" s="22">
        <f t="shared" si="578"/>
        <v>-60</v>
      </c>
      <c r="W2445" s="5">
        <f t="shared" si="579"/>
        <v>413</v>
      </c>
      <c r="X2445" s="21">
        <f t="shared" si="582"/>
        <v>2.061767554479419</v>
      </c>
      <c r="Y2445" s="21">
        <f t="shared" si="583"/>
        <v>24.741210653753029</v>
      </c>
      <c r="Z2445" s="21">
        <f t="shared" si="584"/>
        <v>826.76878934624699</v>
      </c>
      <c r="AA2445" s="21">
        <f t="shared" si="585"/>
        <v>-3.141210653752978</v>
      </c>
      <c r="AC2445" s="5">
        <v>24.741210653753029</v>
      </c>
      <c r="AD2445" s="5">
        <v>0</v>
      </c>
      <c r="AE2445" s="5">
        <f t="shared" si="581"/>
        <v>24.741210653753029</v>
      </c>
    </row>
    <row r="2446" spans="1:31" ht="12.75" customHeight="1" x14ac:dyDescent="0.35">
      <c r="A2446" s="17" t="s">
        <v>5121</v>
      </c>
      <c r="B2446" s="17" t="s">
        <v>5122</v>
      </c>
      <c r="C2446" s="17" t="s">
        <v>2942</v>
      </c>
      <c r="D2446" s="18">
        <v>40695</v>
      </c>
      <c r="E2446" s="17" t="s">
        <v>118</v>
      </c>
      <c r="F2446" s="19">
        <v>50</v>
      </c>
      <c r="G2446" s="17">
        <v>38</v>
      </c>
      <c r="H2446" s="17">
        <v>9</v>
      </c>
      <c r="I2446" s="20">
        <f t="shared" si="573"/>
        <v>465</v>
      </c>
      <c r="J2446" s="21">
        <v>619.25</v>
      </c>
      <c r="K2446" s="18">
        <v>44804</v>
      </c>
      <c r="L2446" s="21">
        <v>139.38999999999999</v>
      </c>
      <c r="M2446" s="21">
        <v>479.86</v>
      </c>
      <c r="N2446" s="21">
        <v>8.26</v>
      </c>
      <c r="O2446" s="21">
        <f t="shared" si="574"/>
        <v>4.13</v>
      </c>
      <c r="P2446" s="21">
        <f t="shared" si="575"/>
        <v>12.39</v>
      </c>
      <c r="Q2446" s="21">
        <f t="shared" si="576"/>
        <v>475.73</v>
      </c>
      <c r="S2446" s="21">
        <f t="shared" si="580"/>
        <v>488.12</v>
      </c>
      <c r="T2446" s="19">
        <v>45</v>
      </c>
      <c r="U2446" s="19">
        <f t="shared" si="577"/>
        <v>-5</v>
      </c>
      <c r="V2446" s="22">
        <f t="shared" si="578"/>
        <v>-60</v>
      </c>
      <c r="W2446" s="5">
        <f t="shared" si="579"/>
        <v>413</v>
      </c>
      <c r="X2446" s="21">
        <f t="shared" si="582"/>
        <v>1.1818886198547216</v>
      </c>
      <c r="Y2446" s="21">
        <f t="shared" si="583"/>
        <v>14.182663438256659</v>
      </c>
      <c r="Z2446" s="21">
        <f t="shared" si="584"/>
        <v>473.93733656174334</v>
      </c>
      <c r="AA2446" s="21">
        <f t="shared" si="585"/>
        <v>-1.7926634382566817</v>
      </c>
      <c r="AC2446" s="5">
        <v>14.182663438256659</v>
      </c>
      <c r="AD2446" s="5">
        <v>0</v>
      </c>
      <c r="AE2446" s="5">
        <f t="shared" si="581"/>
        <v>14.182663438256659</v>
      </c>
    </row>
    <row r="2447" spans="1:31" ht="12.75" customHeight="1" x14ac:dyDescent="0.35">
      <c r="A2447" s="17" t="s">
        <v>5123</v>
      </c>
      <c r="B2447" s="17" t="s">
        <v>5124</v>
      </c>
      <c r="C2447" s="17" t="s">
        <v>2645</v>
      </c>
      <c r="D2447" s="18">
        <v>40725</v>
      </c>
      <c r="E2447" s="17" t="s">
        <v>118</v>
      </c>
      <c r="F2447" s="19">
        <v>50</v>
      </c>
      <c r="G2447" s="17">
        <v>38</v>
      </c>
      <c r="H2447" s="17">
        <v>10</v>
      </c>
      <c r="I2447" s="20">
        <f t="shared" si="573"/>
        <v>466</v>
      </c>
      <c r="J2447" s="21">
        <v>961.7</v>
      </c>
      <c r="K2447" s="18">
        <v>44804</v>
      </c>
      <c r="L2447" s="21">
        <v>214.74</v>
      </c>
      <c r="M2447" s="21">
        <v>746.96</v>
      </c>
      <c r="N2447" s="21">
        <v>12.82</v>
      </c>
      <c r="O2447" s="21">
        <f t="shared" si="574"/>
        <v>6.41</v>
      </c>
      <c r="P2447" s="21">
        <f t="shared" si="575"/>
        <v>19.23</v>
      </c>
      <c r="Q2447" s="21">
        <f t="shared" si="576"/>
        <v>740.55000000000007</v>
      </c>
      <c r="S2447" s="21">
        <f t="shared" si="580"/>
        <v>759.78000000000009</v>
      </c>
      <c r="T2447" s="19">
        <v>45</v>
      </c>
      <c r="U2447" s="19">
        <f t="shared" si="577"/>
        <v>-5</v>
      </c>
      <c r="V2447" s="22">
        <f t="shared" si="578"/>
        <v>-60</v>
      </c>
      <c r="W2447" s="5">
        <f t="shared" si="579"/>
        <v>414</v>
      </c>
      <c r="X2447" s="21">
        <f t="shared" si="582"/>
        <v>1.8352173913043481</v>
      </c>
      <c r="Y2447" s="21">
        <f t="shared" si="583"/>
        <v>22.022608695652178</v>
      </c>
      <c r="Z2447" s="21">
        <f t="shared" si="584"/>
        <v>737.75739130434795</v>
      </c>
      <c r="AA2447" s="21">
        <f t="shared" si="585"/>
        <v>-2.7926086956521203</v>
      </c>
      <c r="AC2447" s="5">
        <v>22.022608695652178</v>
      </c>
      <c r="AD2447" s="5">
        <v>0</v>
      </c>
      <c r="AE2447" s="5">
        <f t="shared" si="581"/>
        <v>22.022608695652178</v>
      </c>
    </row>
    <row r="2448" spans="1:31" ht="12.75" customHeight="1" x14ac:dyDescent="0.35">
      <c r="A2448" s="17" t="s">
        <v>5125</v>
      </c>
      <c r="B2448" s="17" t="s">
        <v>5126</v>
      </c>
      <c r="C2448" s="17" t="s">
        <v>3029</v>
      </c>
      <c r="D2448" s="18">
        <v>40725</v>
      </c>
      <c r="E2448" s="17" t="s">
        <v>118</v>
      </c>
      <c r="F2448" s="19">
        <v>50</v>
      </c>
      <c r="G2448" s="17">
        <v>38</v>
      </c>
      <c r="H2448" s="17">
        <v>10</v>
      </c>
      <c r="I2448" s="20">
        <f t="shared" ref="I2448:I2511" si="586">(G2448*12)+H2448</f>
        <v>466</v>
      </c>
      <c r="J2448" s="21">
        <v>9922.68</v>
      </c>
      <c r="K2448" s="18">
        <v>44804</v>
      </c>
      <c r="L2448" s="21">
        <v>2199.5</v>
      </c>
      <c r="M2448" s="21">
        <v>7723.18</v>
      </c>
      <c r="N2448" s="21">
        <v>132.30000000000001</v>
      </c>
      <c r="O2448" s="21">
        <f t="shared" ref="O2448:O2511" si="587">+N2448/8*4</f>
        <v>66.150000000000006</v>
      </c>
      <c r="P2448" s="21">
        <f t="shared" ref="P2448:P2511" si="588">+N2448+O2448</f>
        <v>198.45000000000002</v>
      </c>
      <c r="Q2448" s="21">
        <f t="shared" ref="Q2448:Q2511" si="589">+M2448-O2448</f>
        <v>7657.0300000000007</v>
      </c>
      <c r="S2448" s="21">
        <f t="shared" si="580"/>
        <v>7855.4800000000005</v>
      </c>
      <c r="T2448" s="19">
        <v>45</v>
      </c>
      <c r="U2448" s="19">
        <f t="shared" ref="U2448:U2511" si="590">+T2448-F2448</f>
        <v>-5</v>
      </c>
      <c r="V2448" s="22">
        <f t="shared" ref="V2448:V2511" si="591">+U2448*12</f>
        <v>-60</v>
      </c>
      <c r="W2448" s="5">
        <f t="shared" ref="W2448:W2511" si="592">+I2448+8+V2448</f>
        <v>414</v>
      </c>
      <c r="X2448" s="21">
        <f t="shared" si="582"/>
        <v>18.974589371980677</v>
      </c>
      <c r="Y2448" s="21">
        <f t="shared" si="583"/>
        <v>227.69507246376813</v>
      </c>
      <c r="Z2448" s="21">
        <f t="shared" si="584"/>
        <v>7627.7849275362323</v>
      </c>
      <c r="AA2448" s="21">
        <f t="shared" si="585"/>
        <v>-29.245072463768338</v>
      </c>
      <c r="AC2448" s="5">
        <v>227.69507246376813</v>
      </c>
      <c r="AD2448" s="5">
        <v>0</v>
      </c>
      <c r="AE2448" s="5">
        <f t="shared" si="581"/>
        <v>227.69507246376813</v>
      </c>
    </row>
    <row r="2449" spans="1:31" ht="12.75" customHeight="1" x14ac:dyDescent="0.35">
      <c r="A2449" s="17" t="s">
        <v>5127</v>
      </c>
      <c r="B2449" s="17" t="s">
        <v>5128</v>
      </c>
      <c r="C2449" s="17" t="s">
        <v>2645</v>
      </c>
      <c r="D2449" s="18">
        <v>40787</v>
      </c>
      <c r="E2449" s="17" t="s">
        <v>118</v>
      </c>
      <c r="F2449" s="19">
        <v>50</v>
      </c>
      <c r="G2449" s="17">
        <v>39</v>
      </c>
      <c r="H2449" s="17">
        <v>0</v>
      </c>
      <c r="I2449" s="20">
        <f t="shared" si="586"/>
        <v>468</v>
      </c>
      <c r="J2449" s="21">
        <v>2890.54</v>
      </c>
      <c r="K2449" s="18">
        <v>44804</v>
      </c>
      <c r="L2449" s="21">
        <v>635.91999999999996</v>
      </c>
      <c r="M2449" s="21">
        <v>2254.62</v>
      </c>
      <c r="N2449" s="21">
        <v>38.54</v>
      </c>
      <c r="O2449" s="21">
        <f t="shared" si="587"/>
        <v>19.27</v>
      </c>
      <c r="P2449" s="21">
        <f t="shared" si="588"/>
        <v>57.81</v>
      </c>
      <c r="Q2449" s="21">
        <f t="shared" si="589"/>
        <v>2235.35</v>
      </c>
      <c r="S2449" s="21">
        <f t="shared" ref="S2449:S2512" si="593">+M2449+N2449</f>
        <v>2293.16</v>
      </c>
      <c r="T2449" s="19">
        <v>45</v>
      </c>
      <c r="U2449" s="19">
        <f t="shared" si="590"/>
        <v>-5</v>
      </c>
      <c r="V2449" s="22">
        <f t="shared" si="591"/>
        <v>-60</v>
      </c>
      <c r="W2449" s="5">
        <f t="shared" si="592"/>
        <v>416</v>
      </c>
      <c r="X2449" s="21">
        <f t="shared" si="582"/>
        <v>5.5124038461538456</v>
      </c>
      <c r="Y2449" s="21">
        <f t="shared" si="583"/>
        <v>66.148846153846151</v>
      </c>
      <c r="Z2449" s="21">
        <f t="shared" si="584"/>
        <v>2227.0111538461538</v>
      </c>
      <c r="AA2449" s="21">
        <f t="shared" si="585"/>
        <v>-8.3388461538461343</v>
      </c>
      <c r="AC2449" s="5">
        <v>66.148846153846151</v>
      </c>
      <c r="AD2449" s="5">
        <v>0</v>
      </c>
      <c r="AE2449" s="5">
        <f t="shared" ref="AE2449:AE2512" si="594">+AC2449+AD2449</f>
        <v>66.148846153846151</v>
      </c>
    </row>
    <row r="2450" spans="1:31" ht="12.75" customHeight="1" x14ac:dyDescent="0.35">
      <c r="A2450" s="17" t="s">
        <v>5129</v>
      </c>
      <c r="B2450" s="17" t="s">
        <v>5130</v>
      </c>
      <c r="C2450" s="17" t="s">
        <v>3034</v>
      </c>
      <c r="D2450" s="18">
        <v>40817</v>
      </c>
      <c r="E2450" s="17" t="s">
        <v>118</v>
      </c>
      <c r="F2450" s="19">
        <v>50</v>
      </c>
      <c r="G2450" s="17">
        <v>39</v>
      </c>
      <c r="H2450" s="17">
        <v>1</v>
      </c>
      <c r="I2450" s="20">
        <f t="shared" si="586"/>
        <v>469</v>
      </c>
      <c r="J2450" s="21">
        <v>7386.63</v>
      </c>
      <c r="K2450" s="18">
        <v>44804</v>
      </c>
      <c r="L2450" s="21">
        <v>1612.69</v>
      </c>
      <c r="M2450" s="21">
        <v>5773.94</v>
      </c>
      <c r="N2450" s="21">
        <v>98.48</v>
      </c>
      <c r="O2450" s="21">
        <f t="shared" si="587"/>
        <v>49.24</v>
      </c>
      <c r="P2450" s="21">
        <f t="shared" si="588"/>
        <v>147.72</v>
      </c>
      <c r="Q2450" s="21">
        <f t="shared" si="589"/>
        <v>5724.7</v>
      </c>
      <c r="S2450" s="21">
        <f t="shared" si="593"/>
        <v>5872.4199999999992</v>
      </c>
      <c r="T2450" s="19">
        <v>45</v>
      </c>
      <c r="U2450" s="19">
        <f t="shared" si="590"/>
        <v>-5</v>
      </c>
      <c r="V2450" s="22">
        <f t="shared" si="591"/>
        <v>-60</v>
      </c>
      <c r="W2450" s="5">
        <f t="shared" si="592"/>
        <v>417</v>
      </c>
      <c r="X2450" s="21">
        <f t="shared" si="582"/>
        <v>14.082541966426856</v>
      </c>
      <c r="Y2450" s="21">
        <f t="shared" si="583"/>
        <v>168.99050359712226</v>
      </c>
      <c r="Z2450" s="21">
        <f t="shared" si="584"/>
        <v>5703.4294964028768</v>
      </c>
      <c r="AA2450" s="21">
        <f t="shared" si="585"/>
        <v>-21.270503597123025</v>
      </c>
      <c r="AC2450" s="5">
        <v>168.99050359712226</v>
      </c>
      <c r="AD2450" s="5">
        <v>0</v>
      </c>
      <c r="AE2450" s="5">
        <f t="shared" si="594"/>
        <v>168.99050359712226</v>
      </c>
    </row>
    <row r="2451" spans="1:31" ht="12.75" customHeight="1" x14ac:dyDescent="0.35">
      <c r="A2451" s="17" t="s">
        <v>5131</v>
      </c>
      <c r="B2451" s="17" t="s">
        <v>5132</v>
      </c>
      <c r="C2451" s="17" t="s">
        <v>2645</v>
      </c>
      <c r="D2451" s="18">
        <v>40817</v>
      </c>
      <c r="E2451" s="17" t="s">
        <v>118</v>
      </c>
      <c r="F2451" s="19">
        <v>50</v>
      </c>
      <c r="G2451" s="17">
        <v>39</v>
      </c>
      <c r="H2451" s="17">
        <v>1</v>
      </c>
      <c r="I2451" s="20">
        <f t="shared" si="586"/>
        <v>469</v>
      </c>
      <c r="J2451" s="21">
        <v>2993.87</v>
      </c>
      <c r="K2451" s="18">
        <v>44804</v>
      </c>
      <c r="L2451" s="21">
        <v>653.69000000000005</v>
      </c>
      <c r="M2451" s="21">
        <v>2340.1799999999998</v>
      </c>
      <c r="N2451" s="21">
        <v>39.92</v>
      </c>
      <c r="O2451" s="21">
        <f t="shared" si="587"/>
        <v>19.96</v>
      </c>
      <c r="P2451" s="21">
        <f t="shared" si="588"/>
        <v>59.88</v>
      </c>
      <c r="Q2451" s="21">
        <f t="shared" si="589"/>
        <v>2320.2199999999998</v>
      </c>
      <c r="S2451" s="21">
        <f t="shared" si="593"/>
        <v>2380.1</v>
      </c>
      <c r="T2451" s="19">
        <v>45</v>
      </c>
      <c r="U2451" s="19">
        <f t="shared" si="590"/>
        <v>-5</v>
      </c>
      <c r="V2451" s="22">
        <f t="shared" si="591"/>
        <v>-60</v>
      </c>
      <c r="W2451" s="5">
        <f t="shared" si="592"/>
        <v>417</v>
      </c>
      <c r="X2451" s="21">
        <f t="shared" si="582"/>
        <v>5.7076738609112709</v>
      </c>
      <c r="Y2451" s="21">
        <f t="shared" si="583"/>
        <v>68.492086330935251</v>
      </c>
      <c r="Z2451" s="21">
        <f t="shared" si="584"/>
        <v>2311.6079136690646</v>
      </c>
      <c r="AA2451" s="21">
        <f t="shared" si="585"/>
        <v>-8.6120863309351989</v>
      </c>
      <c r="AC2451" s="5">
        <v>68.492086330935251</v>
      </c>
      <c r="AD2451" s="5">
        <v>0</v>
      </c>
      <c r="AE2451" s="5">
        <f t="shared" si="594"/>
        <v>68.492086330935251</v>
      </c>
    </row>
    <row r="2452" spans="1:31" ht="12.75" customHeight="1" x14ac:dyDescent="0.35">
      <c r="A2452" s="17" t="s">
        <v>5133</v>
      </c>
      <c r="B2452" s="17" t="s">
        <v>5134</v>
      </c>
      <c r="C2452" s="17" t="s">
        <v>2645</v>
      </c>
      <c r="D2452" s="18">
        <v>40848</v>
      </c>
      <c r="E2452" s="17" t="s">
        <v>118</v>
      </c>
      <c r="F2452" s="19">
        <v>50</v>
      </c>
      <c r="G2452" s="17">
        <v>39</v>
      </c>
      <c r="H2452" s="17">
        <v>2</v>
      </c>
      <c r="I2452" s="20">
        <f t="shared" si="586"/>
        <v>470</v>
      </c>
      <c r="J2452" s="21">
        <v>173.78</v>
      </c>
      <c r="K2452" s="18">
        <v>44804</v>
      </c>
      <c r="L2452" s="21">
        <v>37.700000000000003</v>
      </c>
      <c r="M2452" s="21">
        <v>136.08000000000001</v>
      </c>
      <c r="N2452" s="21">
        <v>2.3199999999999998</v>
      </c>
      <c r="O2452" s="21">
        <f t="shared" si="587"/>
        <v>1.1599999999999999</v>
      </c>
      <c r="P2452" s="21">
        <f t="shared" si="588"/>
        <v>3.4799999999999995</v>
      </c>
      <c r="Q2452" s="21">
        <f t="shared" si="589"/>
        <v>134.92000000000002</v>
      </c>
      <c r="S2452" s="21">
        <f t="shared" si="593"/>
        <v>138.4</v>
      </c>
      <c r="T2452" s="19">
        <v>45</v>
      </c>
      <c r="U2452" s="19">
        <f t="shared" si="590"/>
        <v>-5</v>
      </c>
      <c r="V2452" s="22">
        <f t="shared" si="591"/>
        <v>-60</v>
      </c>
      <c r="W2452" s="5">
        <f t="shared" si="592"/>
        <v>418</v>
      </c>
      <c r="X2452" s="21">
        <f t="shared" si="582"/>
        <v>0.33110047846889956</v>
      </c>
      <c r="Y2452" s="21">
        <f t="shared" si="583"/>
        <v>3.9732057416267947</v>
      </c>
      <c r="Z2452" s="21">
        <f t="shared" si="584"/>
        <v>134.42679425837321</v>
      </c>
      <c r="AA2452" s="21">
        <f t="shared" si="585"/>
        <v>-0.49320574162680941</v>
      </c>
      <c r="AC2452" s="5">
        <v>3.9732057416267947</v>
      </c>
      <c r="AD2452" s="5">
        <v>0</v>
      </c>
      <c r="AE2452" s="5">
        <f t="shared" si="594"/>
        <v>3.9732057416267947</v>
      </c>
    </row>
    <row r="2453" spans="1:31" ht="12.75" customHeight="1" x14ac:dyDescent="0.35">
      <c r="A2453" s="17" t="s">
        <v>5135</v>
      </c>
      <c r="B2453" s="17" t="s">
        <v>5136</v>
      </c>
      <c r="C2453" s="17" t="s">
        <v>2645</v>
      </c>
      <c r="D2453" s="18">
        <v>40878</v>
      </c>
      <c r="E2453" s="17" t="s">
        <v>118</v>
      </c>
      <c r="F2453" s="19">
        <v>50</v>
      </c>
      <c r="G2453" s="17">
        <v>39</v>
      </c>
      <c r="H2453" s="17">
        <v>3</v>
      </c>
      <c r="I2453" s="20">
        <f t="shared" si="586"/>
        <v>471</v>
      </c>
      <c r="J2453" s="21">
        <v>798.28</v>
      </c>
      <c r="K2453" s="18">
        <v>44804</v>
      </c>
      <c r="L2453" s="21">
        <v>171.67</v>
      </c>
      <c r="M2453" s="21">
        <v>626.61</v>
      </c>
      <c r="N2453" s="21">
        <v>10.64</v>
      </c>
      <c r="O2453" s="21">
        <f t="shared" si="587"/>
        <v>5.32</v>
      </c>
      <c r="P2453" s="21">
        <f t="shared" si="588"/>
        <v>15.96</v>
      </c>
      <c r="Q2453" s="21">
        <f t="shared" si="589"/>
        <v>621.29</v>
      </c>
      <c r="S2453" s="21">
        <f t="shared" si="593"/>
        <v>637.25</v>
      </c>
      <c r="T2453" s="19">
        <v>45</v>
      </c>
      <c r="U2453" s="19">
        <f t="shared" si="590"/>
        <v>-5</v>
      </c>
      <c r="V2453" s="22">
        <f t="shared" si="591"/>
        <v>-60</v>
      </c>
      <c r="W2453" s="5">
        <f t="shared" si="592"/>
        <v>419</v>
      </c>
      <c r="X2453" s="21">
        <f t="shared" si="582"/>
        <v>1.5208830548926013</v>
      </c>
      <c r="Y2453" s="21">
        <f t="shared" si="583"/>
        <v>18.250596658711217</v>
      </c>
      <c r="Z2453" s="21">
        <f t="shared" si="584"/>
        <v>618.99940334128883</v>
      </c>
      <c r="AA2453" s="21">
        <f t="shared" si="585"/>
        <v>-2.2905966587111379</v>
      </c>
      <c r="AC2453" s="5">
        <v>18.250596658711217</v>
      </c>
      <c r="AD2453" s="5">
        <v>0</v>
      </c>
      <c r="AE2453" s="5">
        <f t="shared" si="594"/>
        <v>18.250596658711217</v>
      </c>
    </row>
    <row r="2454" spans="1:31" ht="12.75" customHeight="1" x14ac:dyDescent="0.35">
      <c r="A2454" s="17" t="s">
        <v>5137</v>
      </c>
      <c r="B2454" s="17" t="s">
        <v>5138</v>
      </c>
      <c r="C2454" s="17" t="s">
        <v>2645</v>
      </c>
      <c r="D2454" s="18">
        <v>40909</v>
      </c>
      <c r="E2454" s="17" t="s">
        <v>118</v>
      </c>
      <c r="F2454" s="19">
        <v>50</v>
      </c>
      <c r="G2454" s="17">
        <v>39</v>
      </c>
      <c r="H2454" s="17">
        <v>4</v>
      </c>
      <c r="I2454" s="20">
        <f t="shared" si="586"/>
        <v>472</v>
      </c>
      <c r="J2454" s="21">
        <v>465.9</v>
      </c>
      <c r="K2454" s="18">
        <v>44804</v>
      </c>
      <c r="L2454" s="21">
        <v>99.42</v>
      </c>
      <c r="M2454" s="21">
        <v>366.48</v>
      </c>
      <c r="N2454" s="21">
        <v>6.21</v>
      </c>
      <c r="O2454" s="21">
        <f t="shared" si="587"/>
        <v>3.105</v>
      </c>
      <c r="P2454" s="21">
        <f t="shared" si="588"/>
        <v>9.3149999999999995</v>
      </c>
      <c r="Q2454" s="21">
        <f t="shared" si="589"/>
        <v>363.375</v>
      </c>
      <c r="S2454" s="21">
        <f t="shared" si="593"/>
        <v>372.69</v>
      </c>
      <c r="T2454" s="19">
        <v>45</v>
      </c>
      <c r="U2454" s="19">
        <f t="shared" si="590"/>
        <v>-5</v>
      </c>
      <c r="V2454" s="22">
        <f t="shared" si="591"/>
        <v>-60</v>
      </c>
      <c r="W2454" s="5">
        <f t="shared" si="592"/>
        <v>420</v>
      </c>
      <c r="X2454" s="21">
        <f t="shared" si="582"/>
        <v>0.88735714285714284</v>
      </c>
      <c r="Y2454" s="21">
        <f t="shared" si="583"/>
        <v>10.648285714285715</v>
      </c>
      <c r="Z2454" s="21">
        <f t="shared" si="584"/>
        <v>362.04171428571431</v>
      </c>
      <c r="AA2454" s="21">
        <f t="shared" si="585"/>
        <v>-1.3332857142856938</v>
      </c>
      <c r="AC2454" s="5">
        <v>10.648285714285715</v>
      </c>
      <c r="AD2454" s="5">
        <v>0</v>
      </c>
      <c r="AE2454" s="5">
        <f t="shared" si="594"/>
        <v>10.648285714285715</v>
      </c>
    </row>
    <row r="2455" spans="1:31" ht="12.75" customHeight="1" x14ac:dyDescent="0.35">
      <c r="A2455" s="17" t="s">
        <v>5139</v>
      </c>
      <c r="B2455" s="17" t="s">
        <v>5140</v>
      </c>
      <c r="C2455" s="17" t="s">
        <v>3049</v>
      </c>
      <c r="D2455" s="18">
        <v>40909</v>
      </c>
      <c r="E2455" s="17" t="s">
        <v>118</v>
      </c>
      <c r="F2455" s="19">
        <v>50</v>
      </c>
      <c r="G2455" s="17">
        <v>39</v>
      </c>
      <c r="H2455" s="17">
        <v>4</v>
      </c>
      <c r="I2455" s="20">
        <f t="shared" si="586"/>
        <v>472</v>
      </c>
      <c r="J2455" s="21">
        <v>2351.7399999999998</v>
      </c>
      <c r="K2455" s="18">
        <v>44804</v>
      </c>
      <c r="L2455" s="21">
        <v>501.76</v>
      </c>
      <c r="M2455" s="21">
        <v>1849.98</v>
      </c>
      <c r="N2455" s="21">
        <v>31.36</v>
      </c>
      <c r="O2455" s="21">
        <f t="shared" si="587"/>
        <v>15.68</v>
      </c>
      <c r="P2455" s="21">
        <f t="shared" si="588"/>
        <v>47.04</v>
      </c>
      <c r="Q2455" s="21">
        <f t="shared" si="589"/>
        <v>1834.3</v>
      </c>
      <c r="S2455" s="21">
        <f t="shared" si="593"/>
        <v>1881.34</v>
      </c>
      <c r="T2455" s="19">
        <v>45</v>
      </c>
      <c r="U2455" s="19">
        <f t="shared" si="590"/>
        <v>-5</v>
      </c>
      <c r="V2455" s="22">
        <f t="shared" si="591"/>
        <v>-60</v>
      </c>
      <c r="W2455" s="5">
        <f t="shared" si="592"/>
        <v>420</v>
      </c>
      <c r="X2455" s="21">
        <f t="shared" si="582"/>
        <v>4.4793809523809518</v>
      </c>
      <c r="Y2455" s="21">
        <f t="shared" si="583"/>
        <v>53.752571428571422</v>
      </c>
      <c r="Z2455" s="21">
        <f t="shared" si="584"/>
        <v>1827.5874285714285</v>
      </c>
      <c r="AA2455" s="21">
        <f t="shared" si="585"/>
        <v>-6.7125714285714366</v>
      </c>
      <c r="AC2455" s="5">
        <v>53.752571428571422</v>
      </c>
      <c r="AD2455" s="5">
        <v>0</v>
      </c>
      <c r="AE2455" s="5">
        <f t="shared" si="594"/>
        <v>53.752571428571422</v>
      </c>
    </row>
    <row r="2456" spans="1:31" ht="12.75" customHeight="1" x14ac:dyDescent="0.35">
      <c r="A2456" s="17" t="s">
        <v>5141</v>
      </c>
      <c r="B2456" s="17" t="s">
        <v>5142</v>
      </c>
      <c r="C2456" s="17" t="s">
        <v>2645</v>
      </c>
      <c r="D2456" s="18">
        <v>40940</v>
      </c>
      <c r="E2456" s="17" t="s">
        <v>118</v>
      </c>
      <c r="F2456" s="19">
        <v>50</v>
      </c>
      <c r="G2456" s="17">
        <v>39</v>
      </c>
      <c r="H2456" s="17">
        <v>5</v>
      </c>
      <c r="I2456" s="20">
        <f t="shared" si="586"/>
        <v>473</v>
      </c>
      <c r="J2456" s="21">
        <v>1362.51</v>
      </c>
      <c r="K2456" s="18">
        <v>44804</v>
      </c>
      <c r="L2456" s="21">
        <v>288.39</v>
      </c>
      <c r="M2456" s="21">
        <v>1074.1199999999999</v>
      </c>
      <c r="N2456" s="21">
        <v>18.16</v>
      </c>
      <c r="O2456" s="21">
        <f t="shared" si="587"/>
        <v>9.08</v>
      </c>
      <c r="P2456" s="21">
        <f t="shared" si="588"/>
        <v>27.240000000000002</v>
      </c>
      <c r="Q2456" s="21">
        <f t="shared" si="589"/>
        <v>1065.04</v>
      </c>
      <c r="S2456" s="21">
        <f t="shared" si="593"/>
        <v>1092.28</v>
      </c>
      <c r="T2456" s="19">
        <v>45</v>
      </c>
      <c r="U2456" s="19">
        <f t="shared" si="590"/>
        <v>-5</v>
      </c>
      <c r="V2456" s="22">
        <f t="shared" si="591"/>
        <v>-60</v>
      </c>
      <c r="W2456" s="5">
        <f t="shared" si="592"/>
        <v>421</v>
      </c>
      <c r="X2456" s="21">
        <f t="shared" si="582"/>
        <v>2.5944893111638954</v>
      </c>
      <c r="Y2456" s="21">
        <f t="shared" si="583"/>
        <v>31.133871733966743</v>
      </c>
      <c r="Z2456" s="21">
        <f t="shared" si="584"/>
        <v>1061.1461282660332</v>
      </c>
      <c r="AA2456" s="21">
        <f t="shared" si="585"/>
        <v>-3.8938717339667619</v>
      </c>
      <c r="AC2456" s="5">
        <v>31.133871733966743</v>
      </c>
      <c r="AD2456" s="5">
        <v>0</v>
      </c>
      <c r="AE2456" s="5">
        <f t="shared" si="594"/>
        <v>31.133871733966743</v>
      </c>
    </row>
    <row r="2457" spans="1:31" ht="12.75" customHeight="1" x14ac:dyDescent="0.35">
      <c r="A2457" s="17" t="s">
        <v>5143</v>
      </c>
      <c r="B2457" s="17" t="s">
        <v>5144</v>
      </c>
      <c r="C2457" s="17" t="s">
        <v>2645</v>
      </c>
      <c r="D2457" s="18">
        <v>40969</v>
      </c>
      <c r="E2457" s="17" t="s">
        <v>118</v>
      </c>
      <c r="F2457" s="19">
        <v>50</v>
      </c>
      <c r="G2457" s="17">
        <v>39</v>
      </c>
      <c r="H2457" s="17">
        <v>6</v>
      </c>
      <c r="I2457" s="20">
        <f t="shared" si="586"/>
        <v>474</v>
      </c>
      <c r="J2457" s="21">
        <v>1281.94</v>
      </c>
      <c r="K2457" s="18">
        <v>44804</v>
      </c>
      <c r="L2457" s="21">
        <v>269.23</v>
      </c>
      <c r="M2457" s="21">
        <v>1012.71</v>
      </c>
      <c r="N2457" s="21">
        <v>17.09</v>
      </c>
      <c r="O2457" s="21">
        <f t="shared" si="587"/>
        <v>8.5449999999999999</v>
      </c>
      <c r="P2457" s="21">
        <f t="shared" si="588"/>
        <v>25.634999999999998</v>
      </c>
      <c r="Q2457" s="21">
        <f t="shared" si="589"/>
        <v>1004.1650000000001</v>
      </c>
      <c r="S2457" s="21">
        <f t="shared" si="593"/>
        <v>1029.8</v>
      </c>
      <c r="T2457" s="19">
        <v>45</v>
      </c>
      <c r="U2457" s="19">
        <f t="shared" si="590"/>
        <v>-5</v>
      </c>
      <c r="V2457" s="22">
        <f t="shared" si="591"/>
        <v>-60</v>
      </c>
      <c r="W2457" s="5">
        <f t="shared" si="592"/>
        <v>422</v>
      </c>
      <c r="X2457" s="21">
        <f t="shared" ref="X2457:X2520" si="595">+S2457/W2457</f>
        <v>2.4402843601895734</v>
      </c>
      <c r="Y2457" s="21">
        <f t="shared" ref="Y2457:Y2520" si="596">+X2457*12</f>
        <v>29.283412322274881</v>
      </c>
      <c r="Z2457" s="21">
        <f t="shared" ref="Z2457:Z2520" si="597">+S2457-Y2457</f>
        <v>1000.5165876777251</v>
      </c>
      <c r="AA2457" s="21">
        <f t="shared" ref="AA2457:AA2520" si="598">+Z2457-Q2457</f>
        <v>-3.6484123222750213</v>
      </c>
      <c r="AC2457" s="5">
        <v>29.283412322274881</v>
      </c>
      <c r="AD2457" s="5">
        <v>0</v>
      </c>
      <c r="AE2457" s="5">
        <f t="shared" si="594"/>
        <v>29.283412322274881</v>
      </c>
    </row>
    <row r="2458" spans="1:31" ht="12.75" customHeight="1" x14ac:dyDescent="0.35">
      <c r="A2458" s="17" t="s">
        <v>5145</v>
      </c>
      <c r="B2458" s="17" t="s">
        <v>5146</v>
      </c>
      <c r="C2458" s="17" t="s">
        <v>2645</v>
      </c>
      <c r="D2458" s="18">
        <v>41000</v>
      </c>
      <c r="E2458" s="17" t="s">
        <v>118</v>
      </c>
      <c r="F2458" s="19">
        <v>50</v>
      </c>
      <c r="G2458" s="17">
        <v>39</v>
      </c>
      <c r="H2458" s="17">
        <v>7</v>
      </c>
      <c r="I2458" s="20">
        <f t="shared" si="586"/>
        <v>475</v>
      </c>
      <c r="J2458" s="21">
        <v>1236.1500000000001</v>
      </c>
      <c r="K2458" s="18">
        <v>44804</v>
      </c>
      <c r="L2458" s="21">
        <v>257.5</v>
      </c>
      <c r="M2458" s="21">
        <v>978.65</v>
      </c>
      <c r="N2458" s="21">
        <v>16.48</v>
      </c>
      <c r="O2458" s="21">
        <f t="shared" si="587"/>
        <v>8.24</v>
      </c>
      <c r="P2458" s="21">
        <f t="shared" si="588"/>
        <v>24.72</v>
      </c>
      <c r="Q2458" s="21">
        <f t="shared" si="589"/>
        <v>970.41</v>
      </c>
      <c r="S2458" s="21">
        <f t="shared" si="593"/>
        <v>995.13</v>
      </c>
      <c r="T2458" s="19">
        <v>45</v>
      </c>
      <c r="U2458" s="19">
        <f t="shared" si="590"/>
        <v>-5</v>
      </c>
      <c r="V2458" s="22">
        <f t="shared" si="591"/>
        <v>-60</v>
      </c>
      <c r="W2458" s="5">
        <f t="shared" si="592"/>
        <v>423</v>
      </c>
      <c r="X2458" s="21">
        <f t="shared" si="595"/>
        <v>2.3525531914893616</v>
      </c>
      <c r="Y2458" s="21">
        <f t="shared" si="596"/>
        <v>28.230638297872339</v>
      </c>
      <c r="Z2458" s="21">
        <f t="shared" si="597"/>
        <v>966.89936170212763</v>
      </c>
      <c r="AA2458" s="21">
        <f t="shared" si="598"/>
        <v>-3.5106382978723332</v>
      </c>
      <c r="AC2458" s="5">
        <v>28.230638297872339</v>
      </c>
      <c r="AD2458" s="5">
        <v>0</v>
      </c>
      <c r="AE2458" s="5">
        <f t="shared" si="594"/>
        <v>28.230638297872339</v>
      </c>
    </row>
    <row r="2459" spans="1:31" ht="12.75" customHeight="1" x14ac:dyDescent="0.35">
      <c r="A2459" s="17" t="s">
        <v>5147</v>
      </c>
      <c r="B2459" s="17" t="s">
        <v>5148</v>
      </c>
      <c r="C2459" s="17" t="s">
        <v>3060</v>
      </c>
      <c r="D2459" s="18">
        <v>41000</v>
      </c>
      <c r="E2459" s="17" t="s">
        <v>118</v>
      </c>
      <c r="F2459" s="19">
        <v>50</v>
      </c>
      <c r="G2459" s="17">
        <v>39</v>
      </c>
      <c r="H2459" s="17">
        <v>7</v>
      </c>
      <c r="I2459" s="20">
        <f t="shared" si="586"/>
        <v>475</v>
      </c>
      <c r="J2459" s="21">
        <v>1309</v>
      </c>
      <c r="K2459" s="18">
        <v>44804</v>
      </c>
      <c r="L2459" s="21">
        <v>272.70999999999998</v>
      </c>
      <c r="M2459" s="21">
        <v>1036.29</v>
      </c>
      <c r="N2459" s="21">
        <v>17.45</v>
      </c>
      <c r="O2459" s="21">
        <f t="shared" si="587"/>
        <v>8.7249999999999996</v>
      </c>
      <c r="P2459" s="21">
        <f t="shared" si="588"/>
        <v>26.174999999999997</v>
      </c>
      <c r="Q2459" s="21">
        <f t="shared" si="589"/>
        <v>1027.5650000000001</v>
      </c>
      <c r="S2459" s="21">
        <f t="shared" si="593"/>
        <v>1053.74</v>
      </c>
      <c r="T2459" s="19">
        <v>45</v>
      </c>
      <c r="U2459" s="19">
        <f t="shared" si="590"/>
        <v>-5</v>
      </c>
      <c r="V2459" s="22">
        <f t="shared" si="591"/>
        <v>-60</v>
      </c>
      <c r="W2459" s="5">
        <f t="shared" si="592"/>
        <v>423</v>
      </c>
      <c r="X2459" s="21">
        <f t="shared" si="595"/>
        <v>2.4911111111111111</v>
      </c>
      <c r="Y2459" s="21">
        <f t="shared" si="596"/>
        <v>29.893333333333331</v>
      </c>
      <c r="Z2459" s="21">
        <f t="shared" si="597"/>
        <v>1023.8466666666667</v>
      </c>
      <c r="AA2459" s="21">
        <f t="shared" si="598"/>
        <v>-3.7183333333333621</v>
      </c>
      <c r="AC2459" s="5">
        <v>29.893333333333331</v>
      </c>
      <c r="AD2459" s="5">
        <v>0</v>
      </c>
      <c r="AE2459" s="5">
        <f t="shared" si="594"/>
        <v>29.893333333333331</v>
      </c>
    </row>
    <row r="2460" spans="1:31" ht="12.75" customHeight="1" x14ac:dyDescent="0.35">
      <c r="A2460" s="17" t="s">
        <v>5149</v>
      </c>
      <c r="B2460" s="17" t="s">
        <v>5150</v>
      </c>
      <c r="C2460" s="17" t="s">
        <v>2645</v>
      </c>
      <c r="D2460" s="18">
        <v>41030</v>
      </c>
      <c r="E2460" s="17" t="s">
        <v>118</v>
      </c>
      <c r="F2460" s="19">
        <v>50</v>
      </c>
      <c r="G2460" s="17">
        <v>39</v>
      </c>
      <c r="H2460" s="17">
        <v>8</v>
      </c>
      <c r="I2460" s="20">
        <f t="shared" si="586"/>
        <v>476</v>
      </c>
      <c r="J2460" s="21">
        <v>454.89</v>
      </c>
      <c r="K2460" s="18">
        <v>44804</v>
      </c>
      <c r="L2460" s="21">
        <v>94.04</v>
      </c>
      <c r="M2460" s="21">
        <v>360.85</v>
      </c>
      <c r="N2460" s="21">
        <v>6.06</v>
      </c>
      <c r="O2460" s="21">
        <f t="shared" si="587"/>
        <v>3.03</v>
      </c>
      <c r="P2460" s="21">
        <f t="shared" si="588"/>
        <v>9.09</v>
      </c>
      <c r="Q2460" s="21">
        <f t="shared" si="589"/>
        <v>357.82000000000005</v>
      </c>
      <c r="S2460" s="21">
        <f t="shared" si="593"/>
        <v>366.91</v>
      </c>
      <c r="T2460" s="19">
        <v>45</v>
      </c>
      <c r="U2460" s="19">
        <f t="shared" si="590"/>
        <v>-5</v>
      </c>
      <c r="V2460" s="22">
        <f t="shared" si="591"/>
        <v>-60</v>
      </c>
      <c r="W2460" s="5">
        <f t="shared" si="592"/>
        <v>424</v>
      </c>
      <c r="X2460" s="21">
        <f t="shared" si="595"/>
        <v>0.86535377358490573</v>
      </c>
      <c r="Y2460" s="21">
        <f t="shared" si="596"/>
        <v>10.384245283018869</v>
      </c>
      <c r="Z2460" s="21">
        <f t="shared" si="597"/>
        <v>356.52575471698117</v>
      </c>
      <c r="AA2460" s="21">
        <f t="shared" si="598"/>
        <v>-1.2942452830188813</v>
      </c>
      <c r="AC2460" s="5">
        <v>10.384245283018869</v>
      </c>
      <c r="AD2460" s="5">
        <v>0</v>
      </c>
      <c r="AE2460" s="5">
        <f t="shared" si="594"/>
        <v>10.384245283018869</v>
      </c>
    </row>
    <row r="2461" spans="1:31" ht="12.75" customHeight="1" x14ac:dyDescent="0.35">
      <c r="A2461" s="17" t="s">
        <v>5151</v>
      </c>
      <c r="B2461" s="17" t="s">
        <v>5152</v>
      </c>
      <c r="C2461" s="17" t="s">
        <v>2711</v>
      </c>
      <c r="D2461" s="18">
        <v>41061</v>
      </c>
      <c r="E2461" s="17" t="s">
        <v>118</v>
      </c>
      <c r="F2461" s="19">
        <v>50</v>
      </c>
      <c r="G2461" s="17">
        <v>39</v>
      </c>
      <c r="H2461" s="17">
        <v>9</v>
      </c>
      <c r="I2461" s="20">
        <f t="shared" si="586"/>
        <v>477</v>
      </c>
      <c r="J2461" s="21">
        <v>252.34</v>
      </c>
      <c r="K2461" s="18">
        <v>44804</v>
      </c>
      <c r="L2461" s="21">
        <v>51.75</v>
      </c>
      <c r="M2461" s="21">
        <v>200.59</v>
      </c>
      <c r="N2461" s="21">
        <v>3.36</v>
      </c>
      <c r="O2461" s="21">
        <f t="shared" si="587"/>
        <v>1.68</v>
      </c>
      <c r="P2461" s="21">
        <f t="shared" si="588"/>
        <v>5.04</v>
      </c>
      <c r="Q2461" s="21">
        <f t="shared" si="589"/>
        <v>198.91</v>
      </c>
      <c r="S2461" s="21">
        <f t="shared" si="593"/>
        <v>203.95000000000002</v>
      </c>
      <c r="T2461" s="19">
        <v>45</v>
      </c>
      <c r="U2461" s="19">
        <f t="shared" si="590"/>
        <v>-5</v>
      </c>
      <c r="V2461" s="22">
        <f t="shared" si="591"/>
        <v>-60</v>
      </c>
      <c r="W2461" s="5">
        <f t="shared" si="592"/>
        <v>425</v>
      </c>
      <c r="X2461" s="21">
        <f t="shared" si="595"/>
        <v>0.47988235294117654</v>
      </c>
      <c r="Y2461" s="21">
        <f t="shared" si="596"/>
        <v>5.758588235294118</v>
      </c>
      <c r="Z2461" s="21">
        <f t="shared" si="597"/>
        <v>198.19141176470589</v>
      </c>
      <c r="AA2461" s="21">
        <f t="shared" si="598"/>
        <v>-0.71858823529410643</v>
      </c>
      <c r="AC2461" s="5">
        <v>5.758588235294118</v>
      </c>
      <c r="AD2461" s="5">
        <v>0</v>
      </c>
      <c r="AE2461" s="5">
        <f t="shared" si="594"/>
        <v>5.758588235294118</v>
      </c>
    </row>
    <row r="2462" spans="1:31" ht="12.75" customHeight="1" x14ac:dyDescent="0.35">
      <c r="A2462" s="17" t="s">
        <v>5153</v>
      </c>
      <c r="B2462" s="17" t="s">
        <v>5154</v>
      </c>
      <c r="C2462" s="17" t="s">
        <v>2645</v>
      </c>
      <c r="D2462" s="18">
        <v>41091</v>
      </c>
      <c r="E2462" s="17" t="s">
        <v>118</v>
      </c>
      <c r="F2462" s="19">
        <v>50</v>
      </c>
      <c r="G2462" s="17">
        <v>39</v>
      </c>
      <c r="H2462" s="17">
        <v>10</v>
      </c>
      <c r="I2462" s="20">
        <f t="shared" si="586"/>
        <v>478</v>
      </c>
      <c r="J2462" s="21">
        <v>725.77</v>
      </c>
      <c r="K2462" s="18">
        <v>44804</v>
      </c>
      <c r="L2462" s="21">
        <v>147.62</v>
      </c>
      <c r="M2462" s="21">
        <v>578.15</v>
      </c>
      <c r="N2462" s="21">
        <v>9.68</v>
      </c>
      <c r="O2462" s="21">
        <f t="shared" si="587"/>
        <v>4.84</v>
      </c>
      <c r="P2462" s="21">
        <f t="shared" si="588"/>
        <v>14.52</v>
      </c>
      <c r="Q2462" s="21">
        <f t="shared" si="589"/>
        <v>573.30999999999995</v>
      </c>
      <c r="S2462" s="21">
        <f t="shared" si="593"/>
        <v>587.82999999999993</v>
      </c>
      <c r="T2462" s="19">
        <v>45</v>
      </c>
      <c r="U2462" s="19">
        <f t="shared" si="590"/>
        <v>-5</v>
      </c>
      <c r="V2462" s="22">
        <f t="shared" si="591"/>
        <v>-60</v>
      </c>
      <c r="W2462" s="5">
        <f t="shared" si="592"/>
        <v>426</v>
      </c>
      <c r="X2462" s="21">
        <f t="shared" si="595"/>
        <v>1.3798826291079811</v>
      </c>
      <c r="Y2462" s="21">
        <f t="shared" si="596"/>
        <v>16.558591549295773</v>
      </c>
      <c r="Z2462" s="21">
        <f t="shared" si="597"/>
        <v>571.27140845070414</v>
      </c>
      <c r="AA2462" s="21">
        <f t="shared" si="598"/>
        <v>-2.038591549295802</v>
      </c>
      <c r="AC2462" s="5">
        <v>16.558591549295773</v>
      </c>
      <c r="AD2462" s="5">
        <v>0</v>
      </c>
      <c r="AE2462" s="5">
        <f t="shared" si="594"/>
        <v>16.558591549295773</v>
      </c>
    </row>
    <row r="2463" spans="1:31" ht="12.75" customHeight="1" x14ac:dyDescent="0.35">
      <c r="A2463" s="17" t="s">
        <v>5155</v>
      </c>
      <c r="B2463" s="17" t="s">
        <v>5156</v>
      </c>
      <c r="C2463" s="17" t="s">
        <v>2645</v>
      </c>
      <c r="D2463" s="18">
        <v>41122</v>
      </c>
      <c r="E2463" s="17" t="s">
        <v>118</v>
      </c>
      <c r="F2463" s="19">
        <v>50</v>
      </c>
      <c r="G2463" s="17">
        <v>39</v>
      </c>
      <c r="H2463" s="17">
        <v>11</v>
      </c>
      <c r="I2463" s="20">
        <f t="shared" si="586"/>
        <v>479</v>
      </c>
      <c r="J2463" s="21">
        <v>703.36</v>
      </c>
      <c r="K2463" s="18">
        <v>44804</v>
      </c>
      <c r="L2463" s="21">
        <v>141.87</v>
      </c>
      <c r="M2463" s="21">
        <v>561.49</v>
      </c>
      <c r="N2463" s="21">
        <v>9.3800000000000008</v>
      </c>
      <c r="O2463" s="21">
        <f t="shared" si="587"/>
        <v>4.6900000000000004</v>
      </c>
      <c r="P2463" s="21">
        <f t="shared" si="588"/>
        <v>14.07</v>
      </c>
      <c r="Q2463" s="21">
        <f t="shared" si="589"/>
        <v>556.79999999999995</v>
      </c>
      <c r="S2463" s="21">
        <f t="shared" si="593"/>
        <v>570.87</v>
      </c>
      <c r="T2463" s="19">
        <v>45</v>
      </c>
      <c r="U2463" s="19">
        <f t="shared" si="590"/>
        <v>-5</v>
      </c>
      <c r="V2463" s="22">
        <f t="shared" si="591"/>
        <v>-60</v>
      </c>
      <c r="W2463" s="5">
        <f t="shared" si="592"/>
        <v>427</v>
      </c>
      <c r="X2463" s="21">
        <f t="shared" si="595"/>
        <v>1.3369320843091335</v>
      </c>
      <c r="Y2463" s="21">
        <f t="shared" si="596"/>
        <v>16.043185011709603</v>
      </c>
      <c r="Z2463" s="21">
        <f t="shared" si="597"/>
        <v>554.82681498829038</v>
      </c>
      <c r="AA2463" s="21">
        <f t="shared" si="598"/>
        <v>-1.9731850117095746</v>
      </c>
      <c r="AC2463" s="5">
        <v>16.043185011709603</v>
      </c>
      <c r="AD2463" s="5">
        <v>0</v>
      </c>
      <c r="AE2463" s="5">
        <f t="shared" si="594"/>
        <v>16.043185011709603</v>
      </c>
    </row>
    <row r="2464" spans="1:31" ht="12.75" customHeight="1" x14ac:dyDescent="0.35">
      <c r="A2464" s="17" t="s">
        <v>5157</v>
      </c>
      <c r="B2464" s="17" t="s">
        <v>5158</v>
      </c>
      <c r="C2464" s="17" t="s">
        <v>2665</v>
      </c>
      <c r="D2464" s="18">
        <v>41122</v>
      </c>
      <c r="E2464" s="17" t="s">
        <v>118</v>
      </c>
      <c r="F2464" s="19">
        <v>50</v>
      </c>
      <c r="G2464" s="17">
        <v>39</v>
      </c>
      <c r="H2464" s="17">
        <v>11</v>
      </c>
      <c r="I2464" s="20">
        <f t="shared" si="586"/>
        <v>479</v>
      </c>
      <c r="J2464" s="21">
        <v>301.08</v>
      </c>
      <c r="K2464" s="18">
        <v>44804</v>
      </c>
      <c r="L2464" s="21">
        <v>60.69</v>
      </c>
      <c r="M2464" s="21">
        <v>240.39</v>
      </c>
      <c r="N2464" s="21">
        <v>4.01</v>
      </c>
      <c r="O2464" s="21">
        <f t="shared" si="587"/>
        <v>2.0049999999999999</v>
      </c>
      <c r="P2464" s="21">
        <f t="shared" si="588"/>
        <v>6.0149999999999997</v>
      </c>
      <c r="Q2464" s="21">
        <f t="shared" si="589"/>
        <v>238.38499999999999</v>
      </c>
      <c r="S2464" s="21">
        <f t="shared" si="593"/>
        <v>244.39999999999998</v>
      </c>
      <c r="T2464" s="19">
        <v>45</v>
      </c>
      <c r="U2464" s="19">
        <f t="shared" si="590"/>
        <v>-5</v>
      </c>
      <c r="V2464" s="22">
        <f t="shared" si="591"/>
        <v>-60</v>
      </c>
      <c r="W2464" s="5">
        <f t="shared" si="592"/>
        <v>427</v>
      </c>
      <c r="X2464" s="21">
        <f t="shared" si="595"/>
        <v>0.57236533957845426</v>
      </c>
      <c r="Y2464" s="21">
        <f t="shared" si="596"/>
        <v>6.8683840749414511</v>
      </c>
      <c r="Z2464" s="21">
        <f t="shared" si="597"/>
        <v>237.53161592505853</v>
      </c>
      <c r="AA2464" s="21">
        <f t="shared" si="598"/>
        <v>-0.8533840749414594</v>
      </c>
      <c r="AC2464" s="5">
        <v>6.8683840749414511</v>
      </c>
      <c r="AD2464" s="5">
        <v>0</v>
      </c>
      <c r="AE2464" s="5">
        <f t="shared" si="594"/>
        <v>6.8683840749414511</v>
      </c>
    </row>
    <row r="2465" spans="1:31" ht="12.75" customHeight="1" x14ac:dyDescent="0.35">
      <c r="A2465" s="17" t="s">
        <v>5159</v>
      </c>
      <c r="B2465" s="17" t="s">
        <v>5160</v>
      </c>
      <c r="C2465" s="17" t="s">
        <v>2645</v>
      </c>
      <c r="D2465" s="18">
        <v>41153</v>
      </c>
      <c r="E2465" s="17" t="s">
        <v>118</v>
      </c>
      <c r="F2465" s="19">
        <v>50</v>
      </c>
      <c r="G2465" s="17">
        <v>40</v>
      </c>
      <c r="H2465" s="17">
        <v>0</v>
      </c>
      <c r="I2465" s="20">
        <f t="shared" si="586"/>
        <v>480</v>
      </c>
      <c r="J2465" s="21">
        <v>2258.92</v>
      </c>
      <c r="K2465" s="18">
        <v>44804</v>
      </c>
      <c r="L2465" s="21">
        <v>451.81</v>
      </c>
      <c r="M2465" s="21">
        <v>1807.11</v>
      </c>
      <c r="N2465" s="21">
        <v>30.12</v>
      </c>
      <c r="O2465" s="21">
        <f t="shared" si="587"/>
        <v>15.06</v>
      </c>
      <c r="P2465" s="21">
        <f t="shared" si="588"/>
        <v>45.18</v>
      </c>
      <c r="Q2465" s="21">
        <f t="shared" si="589"/>
        <v>1792.05</v>
      </c>
      <c r="S2465" s="21">
        <f t="shared" si="593"/>
        <v>1837.2299999999998</v>
      </c>
      <c r="T2465" s="19">
        <v>45</v>
      </c>
      <c r="U2465" s="19">
        <f t="shared" si="590"/>
        <v>-5</v>
      </c>
      <c r="V2465" s="22">
        <f t="shared" si="591"/>
        <v>-60</v>
      </c>
      <c r="W2465" s="5">
        <f t="shared" si="592"/>
        <v>428</v>
      </c>
      <c r="X2465" s="21">
        <f t="shared" si="595"/>
        <v>4.2925934579439247</v>
      </c>
      <c r="Y2465" s="21">
        <f t="shared" si="596"/>
        <v>51.511121495327096</v>
      </c>
      <c r="Z2465" s="21">
        <f t="shared" si="597"/>
        <v>1785.7188785046726</v>
      </c>
      <c r="AA2465" s="21">
        <f t="shared" si="598"/>
        <v>-6.331121495327352</v>
      </c>
      <c r="AC2465" s="5">
        <v>51.511121495327096</v>
      </c>
      <c r="AD2465" s="5">
        <v>0</v>
      </c>
      <c r="AE2465" s="5">
        <f t="shared" si="594"/>
        <v>51.511121495327096</v>
      </c>
    </row>
    <row r="2466" spans="1:31" ht="12.75" customHeight="1" x14ac:dyDescent="0.35">
      <c r="A2466" s="17" t="s">
        <v>5161</v>
      </c>
      <c r="B2466" s="17" t="s">
        <v>5162</v>
      </c>
      <c r="C2466" s="17" t="s">
        <v>2665</v>
      </c>
      <c r="D2466" s="18">
        <v>41153</v>
      </c>
      <c r="E2466" s="17" t="s">
        <v>118</v>
      </c>
      <c r="F2466" s="19">
        <v>50</v>
      </c>
      <c r="G2466" s="17">
        <v>40</v>
      </c>
      <c r="H2466" s="17">
        <v>0</v>
      </c>
      <c r="I2466" s="20">
        <f t="shared" si="586"/>
        <v>480</v>
      </c>
      <c r="J2466" s="21">
        <v>265.67</v>
      </c>
      <c r="K2466" s="18">
        <v>44804</v>
      </c>
      <c r="L2466" s="21">
        <v>53.1</v>
      </c>
      <c r="M2466" s="21">
        <v>212.57</v>
      </c>
      <c r="N2466" s="21">
        <v>3.54</v>
      </c>
      <c r="O2466" s="21">
        <f t="shared" si="587"/>
        <v>1.77</v>
      </c>
      <c r="P2466" s="21">
        <f t="shared" si="588"/>
        <v>5.3100000000000005</v>
      </c>
      <c r="Q2466" s="21">
        <f t="shared" si="589"/>
        <v>210.79999999999998</v>
      </c>
      <c r="S2466" s="21">
        <f t="shared" si="593"/>
        <v>216.10999999999999</v>
      </c>
      <c r="T2466" s="19">
        <v>45</v>
      </c>
      <c r="U2466" s="19">
        <f t="shared" si="590"/>
        <v>-5</v>
      </c>
      <c r="V2466" s="22">
        <f t="shared" si="591"/>
        <v>-60</v>
      </c>
      <c r="W2466" s="5">
        <f t="shared" si="592"/>
        <v>428</v>
      </c>
      <c r="X2466" s="21">
        <f t="shared" si="595"/>
        <v>0.50492990654205605</v>
      </c>
      <c r="Y2466" s="21">
        <f t="shared" si="596"/>
        <v>6.0591588785046726</v>
      </c>
      <c r="Z2466" s="21">
        <f t="shared" si="597"/>
        <v>210.05084112149532</v>
      </c>
      <c r="AA2466" s="21">
        <f t="shared" si="598"/>
        <v>-0.74915887850465879</v>
      </c>
      <c r="AC2466" s="5">
        <v>6.0591588785046726</v>
      </c>
      <c r="AD2466" s="5">
        <v>0</v>
      </c>
      <c r="AE2466" s="5">
        <f t="shared" si="594"/>
        <v>6.0591588785046726</v>
      </c>
    </row>
    <row r="2467" spans="1:31" ht="12.75" customHeight="1" x14ac:dyDescent="0.35">
      <c r="A2467" s="17" t="s">
        <v>5163</v>
      </c>
      <c r="B2467" s="17" t="s">
        <v>5164</v>
      </c>
      <c r="C2467" s="17" t="s">
        <v>2645</v>
      </c>
      <c r="D2467" s="18">
        <v>41183</v>
      </c>
      <c r="E2467" s="17" t="s">
        <v>118</v>
      </c>
      <c r="F2467" s="19">
        <v>50</v>
      </c>
      <c r="G2467" s="17">
        <v>40</v>
      </c>
      <c r="H2467" s="17">
        <v>1</v>
      </c>
      <c r="I2467" s="20">
        <f t="shared" si="586"/>
        <v>481</v>
      </c>
      <c r="J2467" s="21">
        <v>659.85</v>
      </c>
      <c r="K2467" s="18">
        <v>44804</v>
      </c>
      <c r="L2467" s="21">
        <v>130.9</v>
      </c>
      <c r="M2467" s="21">
        <v>528.95000000000005</v>
      </c>
      <c r="N2467" s="21">
        <v>8.8000000000000007</v>
      </c>
      <c r="O2467" s="21">
        <f t="shared" si="587"/>
        <v>4.4000000000000004</v>
      </c>
      <c r="P2467" s="21">
        <f t="shared" si="588"/>
        <v>13.200000000000001</v>
      </c>
      <c r="Q2467" s="21">
        <f t="shared" si="589"/>
        <v>524.55000000000007</v>
      </c>
      <c r="S2467" s="21">
        <f t="shared" si="593"/>
        <v>537.75</v>
      </c>
      <c r="T2467" s="19">
        <v>45</v>
      </c>
      <c r="U2467" s="19">
        <f t="shared" si="590"/>
        <v>-5</v>
      </c>
      <c r="V2467" s="22">
        <f t="shared" si="591"/>
        <v>-60</v>
      </c>
      <c r="W2467" s="5">
        <f t="shared" si="592"/>
        <v>429</v>
      </c>
      <c r="X2467" s="21">
        <f t="shared" si="595"/>
        <v>1.2534965034965035</v>
      </c>
      <c r="Y2467" s="21">
        <f t="shared" si="596"/>
        <v>15.041958041958043</v>
      </c>
      <c r="Z2467" s="21">
        <f t="shared" si="597"/>
        <v>522.70804195804192</v>
      </c>
      <c r="AA2467" s="21">
        <f t="shared" si="598"/>
        <v>-1.8419580419581507</v>
      </c>
      <c r="AC2467" s="5">
        <v>15.041958041958043</v>
      </c>
      <c r="AD2467" s="5">
        <v>0</v>
      </c>
      <c r="AE2467" s="5">
        <f t="shared" si="594"/>
        <v>15.041958041958043</v>
      </c>
    </row>
    <row r="2468" spans="1:31" ht="12.75" customHeight="1" x14ac:dyDescent="0.35">
      <c r="A2468" s="17" t="s">
        <v>5165</v>
      </c>
      <c r="B2468" s="17" t="s">
        <v>5166</v>
      </c>
      <c r="C2468" s="17" t="s">
        <v>2645</v>
      </c>
      <c r="D2468" s="18">
        <v>41214</v>
      </c>
      <c r="E2468" s="17" t="s">
        <v>118</v>
      </c>
      <c r="F2468" s="19">
        <v>50</v>
      </c>
      <c r="G2468" s="17">
        <v>40</v>
      </c>
      <c r="H2468" s="17">
        <v>2</v>
      </c>
      <c r="I2468" s="20">
        <f t="shared" si="586"/>
        <v>482</v>
      </c>
      <c r="J2468" s="21">
        <v>1043.31</v>
      </c>
      <c r="K2468" s="18">
        <v>44804</v>
      </c>
      <c r="L2468" s="21">
        <v>205.23</v>
      </c>
      <c r="M2468" s="21">
        <v>838.08</v>
      </c>
      <c r="N2468" s="21">
        <v>13.91</v>
      </c>
      <c r="O2468" s="21">
        <f t="shared" si="587"/>
        <v>6.9550000000000001</v>
      </c>
      <c r="P2468" s="21">
        <f t="shared" si="588"/>
        <v>20.865000000000002</v>
      </c>
      <c r="Q2468" s="21">
        <f t="shared" si="589"/>
        <v>831.125</v>
      </c>
      <c r="S2468" s="21">
        <f t="shared" si="593"/>
        <v>851.99</v>
      </c>
      <c r="T2468" s="19">
        <v>45</v>
      </c>
      <c r="U2468" s="19">
        <f t="shared" si="590"/>
        <v>-5</v>
      </c>
      <c r="V2468" s="22">
        <f t="shared" si="591"/>
        <v>-60</v>
      </c>
      <c r="W2468" s="5">
        <f t="shared" si="592"/>
        <v>430</v>
      </c>
      <c r="X2468" s="21">
        <f t="shared" si="595"/>
        <v>1.9813720930232559</v>
      </c>
      <c r="Y2468" s="21">
        <f t="shared" si="596"/>
        <v>23.77646511627907</v>
      </c>
      <c r="Z2468" s="21">
        <f t="shared" si="597"/>
        <v>828.21353488372097</v>
      </c>
      <c r="AA2468" s="21">
        <f t="shared" si="598"/>
        <v>-2.9114651162790324</v>
      </c>
      <c r="AC2468" s="5">
        <v>23.77646511627907</v>
      </c>
      <c r="AD2468" s="5">
        <v>0</v>
      </c>
      <c r="AE2468" s="5">
        <f t="shared" si="594"/>
        <v>23.77646511627907</v>
      </c>
    </row>
    <row r="2469" spans="1:31" ht="12.75" customHeight="1" x14ac:dyDescent="0.35">
      <c r="A2469" s="17" t="s">
        <v>5167</v>
      </c>
      <c r="B2469" s="17" t="s">
        <v>5168</v>
      </c>
      <c r="C2469" s="17" t="s">
        <v>2645</v>
      </c>
      <c r="D2469" s="18">
        <v>41244</v>
      </c>
      <c r="E2469" s="17" t="s">
        <v>118</v>
      </c>
      <c r="F2469" s="19">
        <v>50</v>
      </c>
      <c r="G2469" s="17">
        <v>40</v>
      </c>
      <c r="H2469" s="17">
        <v>3</v>
      </c>
      <c r="I2469" s="20">
        <f t="shared" si="586"/>
        <v>483</v>
      </c>
      <c r="J2469" s="21">
        <v>559.27</v>
      </c>
      <c r="K2469" s="18">
        <v>44804</v>
      </c>
      <c r="L2469" s="21">
        <v>109.1</v>
      </c>
      <c r="M2469" s="21">
        <v>450.17</v>
      </c>
      <c r="N2469" s="21">
        <v>7.46</v>
      </c>
      <c r="O2469" s="21">
        <f t="shared" si="587"/>
        <v>3.73</v>
      </c>
      <c r="P2469" s="21">
        <f t="shared" si="588"/>
        <v>11.19</v>
      </c>
      <c r="Q2469" s="21">
        <f t="shared" si="589"/>
        <v>446.44</v>
      </c>
      <c r="S2469" s="21">
        <f t="shared" si="593"/>
        <v>457.63</v>
      </c>
      <c r="T2469" s="19">
        <v>45</v>
      </c>
      <c r="U2469" s="19">
        <f t="shared" si="590"/>
        <v>-5</v>
      </c>
      <c r="V2469" s="22">
        <f t="shared" si="591"/>
        <v>-60</v>
      </c>
      <c r="W2469" s="5">
        <f t="shared" si="592"/>
        <v>431</v>
      </c>
      <c r="X2469" s="21">
        <f t="shared" si="595"/>
        <v>1.0617865429234339</v>
      </c>
      <c r="Y2469" s="21">
        <f t="shared" si="596"/>
        <v>12.741438515081207</v>
      </c>
      <c r="Z2469" s="21">
        <f t="shared" si="597"/>
        <v>444.8885614849188</v>
      </c>
      <c r="AA2469" s="21">
        <f t="shared" si="598"/>
        <v>-1.5514385150812018</v>
      </c>
      <c r="AC2469" s="5">
        <v>12.741438515081207</v>
      </c>
      <c r="AD2469" s="5">
        <v>0</v>
      </c>
      <c r="AE2469" s="5">
        <f t="shared" si="594"/>
        <v>12.741438515081207</v>
      </c>
    </row>
    <row r="2470" spans="1:31" ht="12.75" customHeight="1" x14ac:dyDescent="0.35">
      <c r="A2470" s="17" t="s">
        <v>5169</v>
      </c>
      <c r="B2470" s="17" t="s">
        <v>5170</v>
      </c>
      <c r="C2470" s="17" t="s">
        <v>2645</v>
      </c>
      <c r="D2470" s="18">
        <v>41275</v>
      </c>
      <c r="E2470" s="17" t="s">
        <v>118</v>
      </c>
      <c r="F2470" s="19">
        <v>50</v>
      </c>
      <c r="G2470" s="17">
        <v>40</v>
      </c>
      <c r="H2470" s="17">
        <v>4</v>
      </c>
      <c r="I2470" s="20">
        <f t="shared" si="586"/>
        <v>484</v>
      </c>
      <c r="J2470" s="21">
        <v>449.98</v>
      </c>
      <c r="K2470" s="18">
        <v>44804</v>
      </c>
      <c r="L2470" s="21">
        <v>87</v>
      </c>
      <c r="M2470" s="21">
        <v>362.98</v>
      </c>
      <c r="N2470" s="21">
        <v>6</v>
      </c>
      <c r="O2470" s="21">
        <f t="shared" si="587"/>
        <v>3</v>
      </c>
      <c r="P2470" s="21">
        <f t="shared" si="588"/>
        <v>9</v>
      </c>
      <c r="Q2470" s="21">
        <f t="shared" si="589"/>
        <v>359.98</v>
      </c>
      <c r="S2470" s="21">
        <f t="shared" si="593"/>
        <v>368.98</v>
      </c>
      <c r="T2470" s="19">
        <v>45</v>
      </c>
      <c r="U2470" s="19">
        <f t="shared" si="590"/>
        <v>-5</v>
      </c>
      <c r="V2470" s="22">
        <f t="shared" si="591"/>
        <v>-60</v>
      </c>
      <c r="W2470" s="5">
        <f t="shared" si="592"/>
        <v>432</v>
      </c>
      <c r="X2470" s="21">
        <f t="shared" si="595"/>
        <v>0.85412037037037036</v>
      </c>
      <c r="Y2470" s="21">
        <f t="shared" si="596"/>
        <v>10.249444444444444</v>
      </c>
      <c r="Z2470" s="21">
        <f t="shared" si="597"/>
        <v>358.73055555555555</v>
      </c>
      <c r="AA2470" s="21">
        <f t="shared" si="598"/>
        <v>-1.2494444444444639</v>
      </c>
      <c r="AC2470" s="5">
        <v>10.249444444444444</v>
      </c>
      <c r="AD2470" s="5">
        <v>0</v>
      </c>
      <c r="AE2470" s="5">
        <f t="shared" si="594"/>
        <v>10.249444444444444</v>
      </c>
    </row>
    <row r="2471" spans="1:31" ht="12.75" customHeight="1" x14ac:dyDescent="0.35">
      <c r="A2471" s="17" t="s">
        <v>5171</v>
      </c>
      <c r="B2471" s="17" t="s">
        <v>5172</v>
      </c>
      <c r="C2471" s="17" t="s">
        <v>2645</v>
      </c>
      <c r="D2471" s="18">
        <v>41275</v>
      </c>
      <c r="E2471" s="17" t="s">
        <v>118</v>
      </c>
      <c r="F2471" s="19">
        <v>50</v>
      </c>
      <c r="G2471" s="17">
        <v>40</v>
      </c>
      <c r="H2471" s="17">
        <v>4</v>
      </c>
      <c r="I2471" s="20">
        <f t="shared" si="586"/>
        <v>484</v>
      </c>
      <c r="J2471" s="21">
        <v>130.86000000000001</v>
      </c>
      <c r="K2471" s="18">
        <v>44804</v>
      </c>
      <c r="L2471" s="21">
        <v>25.33</v>
      </c>
      <c r="M2471" s="21">
        <v>105.53</v>
      </c>
      <c r="N2471" s="21">
        <v>1.74</v>
      </c>
      <c r="O2471" s="21">
        <f t="shared" si="587"/>
        <v>0.87</v>
      </c>
      <c r="P2471" s="21">
        <f t="shared" si="588"/>
        <v>2.61</v>
      </c>
      <c r="Q2471" s="21">
        <f t="shared" si="589"/>
        <v>104.66</v>
      </c>
      <c r="S2471" s="21">
        <f t="shared" si="593"/>
        <v>107.27</v>
      </c>
      <c r="T2471" s="19">
        <v>45</v>
      </c>
      <c r="U2471" s="19">
        <f t="shared" si="590"/>
        <v>-5</v>
      </c>
      <c r="V2471" s="22">
        <f t="shared" si="591"/>
        <v>-60</v>
      </c>
      <c r="W2471" s="5">
        <f t="shared" si="592"/>
        <v>432</v>
      </c>
      <c r="X2471" s="21">
        <f t="shared" si="595"/>
        <v>0.24831018518518519</v>
      </c>
      <c r="Y2471" s="21">
        <f t="shared" si="596"/>
        <v>2.9797222222222222</v>
      </c>
      <c r="Z2471" s="21">
        <f t="shared" si="597"/>
        <v>104.29027777777777</v>
      </c>
      <c r="AA2471" s="21">
        <f t="shared" si="598"/>
        <v>-0.36972222222222229</v>
      </c>
      <c r="AC2471" s="5">
        <v>2.9797222222222222</v>
      </c>
      <c r="AD2471" s="5">
        <v>0</v>
      </c>
      <c r="AE2471" s="5">
        <f t="shared" si="594"/>
        <v>2.9797222222222222</v>
      </c>
    </row>
    <row r="2472" spans="1:31" ht="12.75" customHeight="1" x14ac:dyDescent="0.35">
      <c r="A2472" s="17" t="s">
        <v>5173</v>
      </c>
      <c r="B2472" s="17" t="s">
        <v>5174</v>
      </c>
      <c r="C2472" s="17" t="s">
        <v>2711</v>
      </c>
      <c r="D2472" s="18">
        <v>41306</v>
      </c>
      <c r="E2472" s="17" t="s">
        <v>118</v>
      </c>
      <c r="F2472" s="19">
        <v>50</v>
      </c>
      <c r="G2472" s="17">
        <v>40</v>
      </c>
      <c r="H2472" s="17">
        <v>5</v>
      </c>
      <c r="I2472" s="20">
        <f t="shared" si="586"/>
        <v>485</v>
      </c>
      <c r="J2472" s="21">
        <v>254.82</v>
      </c>
      <c r="K2472" s="18">
        <v>44804</v>
      </c>
      <c r="L2472" s="21">
        <v>48.88</v>
      </c>
      <c r="M2472" s="21">
        <v>205.94</v>
      </c>
      <c r="N2472" s="21">
        <v>3.4</v>
      </c>
      <c r="O2472" s="21">
        <f t="shared" si="587"/>
        <v>1.7</v>
      </c>
      <c r="P2472" s="21">
        <f t="shared" si="588"/>
        <v>5.0999999999999996</v>
      </c>
      <c r="Q2472" s="21">
        <f t="shared" si="589"/>
        <v>204.24</v>
      </c>
      <c r="S2472" s="21">
        <f t="shared" si="593"/>
        <v>209.34</v>
      </c>
      <c r="T2472" s="19">
        <v>45</v>
      </c>
      <c r="U2472" s="19">
        <f t="shared" si="590"/>
        <v>-5</v>
      </c>
      <c r="V2472" s="22">
        <f t="shared" si="591"/>
        <v>-60</v>
      </c>
      <c r="W2472" s="5">
        <f t="shared" si="592"/>
        <v>433</v>
      </c>
      <c r="X2472" s="21">
        <f t="shared" si="595"/>
        <v>0.48346420323325634</v>
      </c>
      <c r="Y2472" s="21">
        <f t="shared" si="596"/>
        <v>5.8015704387990761</v>
      </c>
      <c r="Z2472" s="21">
        <f t="shared" si="597"/>
        <v>203.53842956120093</v>
      </c>
      <c r="AA2472" s="21">
        <f t="shared" si="598"/>
        <v>-0.70157043879908088</v>
      </c>
      <c r="AC2472" s="5">
        <v>5.8015704387990761</v>
      </c>
      <c r="AD2472" s="5">
        <v>0</v>
      </c>
      <c r="AE2472" s="5">
        <f t="shared" si="594"/>
        <v>5.8015704387990761</v>
      </c>
    </row>
    <row r="2473" spans="1:31" ht="12.75" customHeight="1" x14ac:dyDescent="0.35">
      <c r="A2473" s="17" t="s">
        <v>5175</v>
      </c>
      <c r="B2473" s="17" t="s">
        <v>5176</v>
      </c>
      <c r="C2473" s="17" t="s">
        <v>2711</v>
      </c>
      <c r="D2473" s="18">
        <v>41334</v>
      </c>
      <c r="E2473" s="17" t="s">
        <v>118</v>
      </c>
      <c r="F2473" s="19">
        <v>50</v>
      </c>
      <c r="G2473" s="17">
        <v>40</v>
      </c>
      <c r="H2473" s="17">
        <v>6</v>
      </c>
      <c r="I2473" s="20">
        <f t="shared" si="586"/>
        <v>486</v>
      </c>
      <c r="J2473" s="21">
        <v>199.38</v>
      </c>
      <c r="K2473" s="18">
        <v>44804</v>
      </c>
      <c r="L2473" s="21">
        <v>37.9</v>
      </c>
      <c r="M2473" s="21">
        <v>161.47999999999999</v>
      </c>
      <c r="N2473" s="21">
        <v>2.66</v>
      </c>
      <c r="O2473" s="21">
        <f t="shared" si="587"/>
        <v>1.33</v>
      </c>
      <c r="P2473" s="21">
        <f t="shared" si="588"/>
        <v>3.99</v>
      </c>
      <c r="Q2473" s="21">
        <f t="shared" si="589"/>
        <v>160.14999999999998</v>
      </c>
      <c r="S2473" s="21">
        <f t="shared" si="593"/>
        <v>164.14</v>
      </c>
      <c r="T2473" s="19">
        <v>45</v>
      </c>
      <c r="U2473" s="19">
        <f t="shared" si="590"/>
        <v>-5</v>
      </c>
      <c r="V2473" s="22">
        <f t="shared" si="591"/>
        <v>-60</v>
      </c>
      <c r="W2473" s="5">
        <f t="shared" si="592"/>
        <v>434</v>
      </c>
      <c r="X2473" s="21">
        <f t="shared" si="595"/>
        <v>0.37820276497695848</v>
      </c>
      <c r="Y2473" s="21">
        <f t="shared" si="596"/>
        <v>4.5384331797235014</v>
      </c>
      <c r="Z2473" s="21">
        <f t="shared" si="597"/>
        <v>159.60156682027647</v>
      </c>
      <c r="AA2473" s="21">
        <f t="shared" si="598"/>
        <v>-0.54843317972350292</v>
      </c>
      <c r="AC2473" s="5">
        <v>4.5384331797235014</v>
      </c>
      <c r="AD2473" s="5">
        <v>0</v>
      </c>
      <c r="AE2473" s="5">
        <f t="shared" si="594"/>
        <v>4.5384331797235014</v>
      </c>
    </row>
    <row r="2474" spans="1:31" ht="12.75" customHeight="1" x14ac:dyDescent="0.35">
      <c r="A2474" s="17" t="s">
        <v>5177</v>
      </c>
      <c r="B2474" s="17" t="s">
        <v>5178</v>
      </c>
      <c r="C2474" s="17" t="s">
        <v>2645</v>
      </c>
      <c r="D2474" s="18">
        <v>41365</v>
      </c>
      <c r="E2474" s="17" t="s">
        <v>118</v>
      </c>
      <c r="F2474" s="19">
        <v>50</v>
      </c>
      <c r="G2474" s="17">
        <v>40</v>
      </c>
      <c r="H2474" s="17">
        <v>7</v>
      </c>
      <c r="I2474" s="20">
        <f t="shared" si="586"/>
        <v>487</v>
      </c>
      <c r="J2474" s="21">
        <v>401.64</v>
      </c>
      <c r="K2474" s="18">
        <v>44804</v>
      </c>
      <c r="L2474" s="21">
        <v>75.63</v>
      </c>
      <c r="M2474" s="21">
        <v>326.01</v>
      </c>
      <c r="N2474" s="21">
        <v>5.35</v>
      </c>
      <c r="O2474" s="21">
        <f t="shared" si="587"/>
        <v>2.6749999999999998</v>
      </c>
      <c r="P2474" s="21">
        <f t="shared" si="588"/>
        <v>8.0249999999999986</v>
      </c>
      <c r="Q2474" s="21">
        <f t="shared" si="589"/>
        <v>323.33499999999998</v>
      </c>
      <c r="S2474" s="21">
        <f t="shared" si="593"/>
        <v>331.36</v>
      </c>
      <c r="T2474" s="19">
        <v>45</v>
      </c>
      <c r="U2474" s="19">
        <f t="shared" si="590"/>
        <v>-5</v>
      </c>
      <c r="V2474" s="22">
        <f t="shared" si="591"/>
        <v>-60</v>
      </c>
      <c r="W2474" s="5">
        <f t="shared" si="592"/>
        <v>435</v>
      </c>
      <c r="X2474" s="21">
        <f t="shared" si="595"/>
        <v>0.76174712643678166</v>
      </c>
      <c r="Y2474" s="21">
        <f t="shared" si="596"/>
        <v>9.14096551724138</v>
      </c>
      <c r="Z2474" s="21">
        <f t="shared" si="597"/>
        <v>322.21903448275862</v>
      </c>
      <c r="AA2474" s="21">
        <f t="shared" si="598"/>
        <v>-1.1159655172413636</v>
      </c>
      <c r="AC2474" s="5">
        <v>9.14096551724138</v>
      </c>
      <c r="AD2474" s="5">
        <v>0</v>
      </c>
      <c r="AE2474" s="5">
        <f t="shared" si="594"/>
        <v>9.14096551724138</v>
      </c>
    </row>
    <row r="2475" spans="1:31" ht="12.75" customHeight="1" x14ac:dyDescent="0.35">
      <c r="A2475" s="17" t="s">
        <v>5179</v>
      </c>
      <c r="B2475" s="17" t="s">
        <v>5180</v>
      </c>
      <c r="C2475" s="17" t="s">
        <v>2645</v>
      </c>
      <c r="D2475" s="18">
        <v>41395</v>
      </c>
      <c r="E2475" s="17" t="s">
        <v>118</v>
      </c>
      <c r="F2475" s="19">
        <v>50</v>
      </c>
      <c r="G2475" s="17">
        <v>40</v>
      </c>
      <c r="H2475" s="17">
        <v>8</v>
      </c>
      <c r="I2475" s="20">
        <f t="shared" si="586"/>
        <v>488</v>
      </c>
      <c r="J2475" s="21">
        <v>375.48</v>
      </c>
      <c r="K2475" s="18">
        <v>44804</v>
      </c>
      <c r="L2475" s="21">
        <v>70.099999999999994</v>
      </c>
      <c r="M2475" s="21">
        <v>305.38</v>
      </c>
      <c r="N2475" s="21">
        <v>5</v>
      </c>
      <c r="O2475" s="21">
        <f t="shared" si="587"/>
        <v>2.5</v>
      </c>
      <c r="P2475" s="21">
        <f t="shared" si="588"/>
        <v>7.5</v>
      </c>
      <c r="Q2475" s="21">
        <f t="shared" si="589"/>
        <v>302.88</v>
      </c>
      <c r="S2475" s="21">
        <f t="shared" si="593"/>
        <v>310.38</v>
      </c>
      <c r="T2475" s="19">
        <v>45</v>
      </c>
      <c r="U2475" s="19">
        <f t="shared" si="590"/>
        <v>-5</v>
      </c>
      <c r="V2475" s="22">
        <f t="shared" si="591"/>
        <v>-60</v>
      </c>
      <c r="W2475" s="5">
        <f t="shared" si="592"/>
        <v>436</v>
      </c>
      <c r="X2475" s="21">
        <f t="shared" si="595"/>
        <v>0.7118807339449541</v>
      </c>
      <c r="Y2475" s="21">
        <f t="shared" si="596"/>
        <v>8.5425688073394497</v>
      </c>
      <c r="Z2475" s="21">
        <f t="shared" si="597"/>
        <v>301.83743119266057</v>
      </c>
      <c r="AA2475" s="21">
        <f t="shared" si="598"/>
        <v>-1.0425688073394213</v>
      </c>
      <c r="AC2475" s="5">
        <v>8.5425688073394497</v>
      </c>
      <c r="AD2475" s="5">
        <v>0</v>
      </c>
      <c r="AE2475" s="5">
        <f t="shared" si="594"/>
        <v>8.5425688073394497</v>
      </c>
    </row>
    <row r="2476" spans="1:31" ht="12.75" customHeight="1" x14ac:dyDescent="0.35">
      <c r="A2476" s="17" t="s">
        <v>5181</v>
      </c>
      <c r="B2476" s="17" t="s">
        <v>5182</v>
      </c>
      <c r="C2476" s="17" t="s">
        <v>2942</v>
      </c>
      <c r="D2476" s="18">
        <v>41395</v>
      </c>
      <c r="E2476" s="17" t="s">
        <v>118</v>
      </c>
      <c r="F2476" s="19">
        <v>50</v>
      </c>
      <c r="G2476" s="17">
        <v>40</v>
      </c>
      <c r="H2476" s="17">
        <v>8</v>
      </c>
      <c r="I2476" s="20">
        <f t="shared" si="586"/>
        <v>488</v>
      </c>
      <c r="J2476" s="21">
        <v>251.74</v>
      </c>
      <c r="K2476" s="18">
        <v>44804</v>
      </c>
      <c r="L2476" s="21">
        <v>47.04</v>
      </c>
      <c r="M2476" s="21">
        <v>204.7</v>
      </c>
      <c r="N2476" s="21">
        <v>3.36</v>
      </c>
      <c r="O2476" s="21">
        <f t="shared" si="587"/>
        <v>1.68</v>
      </c>
      <c r="P2476" s="21">
        <f t="shared" si="588"/>
        <v>5.04</v>
      </c>
      <c r="Q2476" s="21">
        <f t="shared" si="589"/>
        <v>203.01999999999998</v>
      </c>
      <c r="S2476" s="21">
        <f t="shared" si="593"/>
        <v>208.06</v>
      </c>
      <c r="T2476" s="19">
        <v>45</v>
      </c>
      <c r="U2476" s="19">
        <f t="shared" si="590"/>
        <v>-5</v>
      </c>
      <c r="V2476" s="22">
        <f t="shared" si="591"/>
        <v>-60</v>
      </c>
      <c r="W2476" s="5">
        <f t="shared" si="592"/>
        <v>436</v>
      </c>
      <c r="X2476" s="21">
        <f t="shared" si="595"/>
        <v>0.47720183486238532</v>
      </c>
      <c r="Y2476" s="21">
        <f t="shared" si="596"/>
        <v>5.7264220183486234</v>
      </c>
      <c r="Z2476" s="21">
        <f t="shared" si="597"/>
        <v>202.33357798165139</v>
      </c>
      <c r="AA2476" s="21">
        <f t="shared" si="598"/>
        <v>-0.68642201834859407</v>
      </c>
      <c r="AC2476" s="5">
        <v>5.7264220183486234</v>
      </c>
      <c r="AD2476" s="5">
        <v>0</v>
      </c>
      <c r="AE2476" s="5">
        <f t="shared" si="594"/>
        <v>5.7264220183486234</v>
      </c>
    </row>
    <row r="2477" spans="1:31" ht="12.75" customHeight="1" x14ac:dyDescent="0.35">
      <c r="A2477" s="17" t="s">
        <v>5183</v>
      </c>
      <c r="B2477" s="17" t="s">
        <v>5184</v>
      </c>
      <c r="C2477" s="17" t="s">
        <v>2645</v>
      </c>
      <c r="D2477" s="18">
        <v>41456</v>
      </c>
      <c r="E2477" s="17" t="s">
        <v>118</v>
      </c>
      <c r="F2477" s="19">
        <v>50</v>
      </c>
      <c r="G2477" s="17">
        <v>40</v>
      </c>
      <c r="H2477" s="17">
        <v>10</v>
      </c>
      <c r="I2477" s="20">
        <f t="shared" si="586"/>
        <v>490</v>
      </c>
      <c r="J2477" s="21">
        <v>650.52</v>
      </c>
      <c r="K2477" s="18">
        <v>44804</v>
      </c>
      <c r="L2477" s="21">
        <v>119.26</v>
      </c>
      <c r="M2477" s="21">
        <v>531.26</v>
      </c>
      <c r="N2477" s="21">
        <v>8.67</v>
      </c>
      <c r="O2477" s="21">
        <f t="shared" si="587"/>
        <v>4.335</v>
      </c>
      <c r="P2477" s="21">
        <f t="shared" si="588"/>
        <v>13.004999999999999</v>
      </c>
      <c r="Q2477" s="21">
        <f t="shared" si="589"/>
        <v>526.92499999999995</v>
      </c>
      <c r="S2477" s="21">
        <f t="shared" si="593"/>
        <v>539.92999999999995</v>
      </c>
      <c r="T2477" s="19">
        <v>45</v>
      </c>
      <c r="U2477" s="19">
        <f t="shared" si="590"/>
        <v>-5</v>
      </c>
      <c r="V2477" s="22">
        <f t="shared" si="591"/>
        <v>-60</v>
      </c>
      <c r="W2477" s="5">
        <f t="shared" si="592"/>
        <v>438</v>
      </c>
      <c r="X2477" s="21">
        <f t="shared" si="595"/>
        <v>1.2327168949771687</v>
      </c>
      <c r="Y2477" s="21">
        <f t="shared" si="596"/>
        <v>14.792602739726025</v>
      </c>
      <c r="Z2477" s="21">
        <f t="shared" si="597"/>
        <v>525.13739726027393</v>
      </c>
      <c r="AA2477" s="21">
        <f t="shared" si="598"/>
        <v>-1.7876027397260259</v>
      </c>
      <c r="AC2477" s="5">
        <v>14.792602739726025</v>
      </c>
      <c r="AD2477" s="5">
        <v>0</v>
      </c>
      <c r="AE2477" s="5">
        <f t="shared" si="594"/>
        <v>14.792602739726025</v>
      </c>
    </row>
    <row r="2478" spans="1:31" ht="12.75" customHeight="1" x14ac:dyDescent="0.35">
      <c r="A2478" s="17" t="s">
        <v>5185</v>
      </c>
      <c r="B2478" s="17" t="s">
        <v>5186</v>
      </c>
      <c r="C2478" s="17" t="s">
        <v>2665</v>
      </c>
      <c r="D2478" s="18">
        <v>41456</v>
      </c>
      <c r="E2478" s="17" t="s">
        <v>118</v>
      </c>
      <c r="F2478" s="19">
        <v>50</v>
      </c>
      <c r="G2478" s="17">
        <v>40</v>
      </c>
      <c r="H2478" s="17">
        <v>10</v>
      </c>
      <c r="I2478" s="20">
        <f t="shared" si="586"/>
        <v>490</v>
      </c>
      <c r="J2478" s="21">
        <v>337.6</v>
      </c>
      <c r="K2478" s="18">
        <v>44804</v>
      </c>
      <c r="L2478" s="21">
        <v>61.87</v>
      </c>
      <c r="M2478" s="21">
        <v>275.73</v>
      </c>
      <c r="N2478" s="21">
        <v>4.5</v>
      </c>
      <c r="O2478" s="21">
        <f t="shared" si="587"/>
        <v>2.25</v>
      </c>
      <c r="P2478" s="21">
        <f t="shared" si="588"/>
        <v>6.75</v>
      </c>
      <c r="Q2478" s="21">
        <f t="shared" si="589"/>
        <v>273.48</v>
      </c>
      <c r="S2478" s="21">
        <f t="shared" si="593"/>
        <v>280.23</v>
      </c>
      <c r="T2478" s="19">
        <v>45</v>
      </c>
      <c r="U2478" s="19">
        <f t="shared" si="590"/>
        <v>-5</v>
      </c>
      <c r="V2478" s="22">
        <f t="shared" si="591"/>
        <v>-60</v>
      </c>
      <c r="W2478" s="5">
        <f t="shared" si="592"/>
        <v>438</v>
      </c>
      <c r="X2478" s="21">
        <f t="shared" si="595"/>
        <v>0.63979452054794528</v>
      </c>
      <c r="Y2478" s="21">
        <f t="shared" si="596"/>
        <v>7.6775342465753429</v>
      </c>
      <c r="Z2478" s="21">
        <f t="shared" si="597"/>
        <v>272.55246575342466</v>
      </c>
      <c r="AA2478" s="21">
        <f t="shared" si="598"/>
        <v>-0.92753424657536243</v>
      </c>
      <c r="AC2478" s="5">
        <v>7.6775342465753429</v>
      </c>
      <c r="AD2478" s="5">
        <v>0</v>
      </c>
      <c r="AE2478" s="5">
        <f t="shared" si="594"/>
        <v>7.6775342465753429</v>
      </c>
    </row>
    <row r="2479" spans="1:31" ht="12.75" customHeight="1" x14ac:dyDescent="0.35">
      <c r="A2479" s="17" t="s">
        <v>5187</v>
      </c>
      <c r="B2479" s="17" t="s">
        <v>5188</v>
      </c>
      <c r="C2479" s="17" t="s">
        <v>3124</v>
      </c>
      <c r="D2479" s="18">
        <v>41456</v>
      </c>
      <c r="E2479" s="17" t="s">
        <v>118</v>
      </c>
      <c r="F2479" s="19">
        <v>50</v>
      </c>
      <c r="G2479" s="17">
        <v>40</v>
      </c>
      <c r="H2479" s="17">
        <v>10</v>
      </c>
      <c r="I2479" s="20">
        <f t="shared" si="586"/>
        <v>490</v>
      </c>
      <c r="J2479" s="21">
        <v>302.81</v>
      </c>
      <c r="K2479" s="18">
        <v>44804</v>
      </c>
      <c r="L2479" s="21">
        <v>55.56</v>
      </c>
      <c r="M2479" s="21">
        <v>247.25</v>
      </c>
      <c r="N2479" s="21">
        <v>4.04</v>
      </c>
      <c r="O2479" s="21">
        <f t="shared" si="587"/>
        <v>2.02</v>
      </c>
      <c r="P2479" s="21">
        <f t="shared" si="588"/>
        <v>6.0600000000000005</v>
      </c>
      <c r="Q2479" s="21">
        <f t="shared" si="589"/>
        <v>245.23</v>
      </c>
      <c r="S2479" s="21">
        <f t="shared" si="593"/>
        <v>251.29</v>
      </c>
      <c r="T2479" s="19">
        <v>45</v>
      </c>
      <c r="U2479" s="19">
        <f t="shared" si="590"/>
        <v>-5</v>
      </c>
      <c r="V2479" s="22">
        <f t="shared" si="591"/>
        <v>-60</v>
      </c>
      <c r="W2479" s="5">
        <f t="shared" si="592"/>
        <v>438</v>
      </c>
      <c r="X2479" s="21">
        <f t="shared" si="595"/>
        <v>0.57372146118721457</v>
      </c>
      <c r="Y2479" s="21">
        <f t="shared" si="596"/>
        <v>6.8846575342465748</v>
      </c>
      <c r="Z2479" s="21">
        <f t="shared" si="597"/>
        <v>244.40534246575342</v>
      </c>
      <c r="AA2479" s="21">
        <f t="shared" si="598"/>
        <v>-0.82465753424656896</v>
      </c>
      <c r="AC2479" s="5">
        <v>6.8846575342465748</v>
      </c>
      <c r="AD2479" s="5">
        <v>0</v>
      </c>
      <c r="AE2479" s="5">
        <f t="shared" si="594"/>
        <v>6.8846575342465748</v>
      </c>
    </row>
    <row r="2480" spans="1:31" ht="12.75" customHeight="1" x14ac:dyDescent="0.35">
      <c r="A2480" s="17" t="s">
        <v>5189</v>
      </c>
      <c r="B2480" s="17" t="s">
        <v>5190</v>
      </c>
      <c r="C2480" s="17" t="s">
        <v>2645</v>
      </c>
      <c r="D2480" s="18">
        <v>41487</v>
      </c>
      <c r="E2480" s="17" t="s">
        <v>118</v>
      </c>
      <c r="F2480" s="19">
        <v>50</v>
      </c>
      <c r="G2480" s="17">
        <v>40</v>
      </c>
      <c r="H2480" s="17">
        <v>11</v>
      </c>
      <c r="I2480" s="20">
        <f t="shared" si="586"/>
        <v>491</v>
      </c>
      <c r="J2480" s="21">
        <v>545.84</v>
      </c>
      <c r="K2480" s="18">
        <v>44804</v>
      </c>
      <c r="L2480" s="21">
        <v>99.19</v>
      </c>
      <c r="M2480" s="21">
        <v>446.65</v>
      </c>
      <c r="N2480" s="21">
        <v>7.28</v>
      </c>
      <c r="O2480" s="21">
        <f t="shared" si="587"/>
        <v>3.64</v>
      </c>
      <c r="P2480" s="21">
        <f t="shared" si="588"/>
        <v>10.92</v>
      </c>
      <c r="Q2480" s="21">
        <f t="shared" si="589"/>
        <v>443.01</v>
      </c>
      <c r="S2480" s="21">
        <f t="shared" si="593"/>
        <v>453.92999999999995</v>
      </c>
      <c r="T2480" s="19">
        <v>45</v>
      </c>
      <c r="U2480" s="19">
        <f t="shared" si="590"/>
        <v>-5</v>
      </c>
      <c r="V2480" s="22">
        <f t="shared" si="591"/>
        <v>-60</v>
      </c>
      <c r="W2480" s="5">
        <f t="shared" si="592"/>
        <v>439</v>
      </c>
      <c r="X2480" s="21">
        <f t="shared" si="595"/>
        <v>1.034009111617312</v>
      </c>
      <c r="Y2480" s="21">
        <f t="shared" si="596"/>
        <v>12.408109339407744</v>
      </c>
      <c r="Z2480" s="21">
        <f t="shared" si="597"/>
        <v>441.52189066059219</v>
      </c>
      <c r="AA2480" s="21">
        <f t="shared" si="598"/>
        <v>-1.4881093394077993</v>
      </c>
      <c r="AC2480" s="5">
        <v>12.408109339407744</v>
      </c>
      <c r="AD2480" s="5">
        <v>0</v>
      </c>
      <c r="AE2480" s="5">
        <f t="shared" si="594"/>
        <v>12.408109339407744</v>
      </c>
    </row>
    <row r="2481" spans="1:31" ht="12.75" customHeight="1" x14ac:dyDescent="0.35">
      <c r="A2481" s="17" t="s">
        <v>5191</v>
      </c>
      <c r="B2481" s="17" t="s">
        <v>5192</v>
      </c>
      <c r="C2481" s="17" t="s">
        <v>2645</v>
      </c>
      <c r="D2481" s="18">
        <v>41518</v>
      </c>
      <c r="E2481" s="17" t="s">
        <v>118</v>
      </c>
      <c r="F2481" s="19">
        <v>50</v>
      </c>
      <c r="G2481" s="17">
        <v>41</v>
      </c>
      <c r="H2481" s="17">
        <v>0</v>
      </c>
      <c r="I2481" s="20">
        <f t="shared" si="586"/>
        <v>492</v>
      </c>
      <c r="J2481" s="21">
        <v>1082.79</v>
      </c>
      <c r="K2481" s="18">
        <v>44804</v>
      </c>
      <c r="L2481" s="21">
        <v>194.95</v>
      </c>
      <c r="M2481" s="21">
        <v>887.84</v>
      </c>
      <c r="N2481" s="21">
        <v>14.44</v>
      </c>
      <c r="O2481" s="21">
        <f t="shared" si="587"/>
        <v>7.22</v>
      </c>
      <c r="P2481" s="21">
        <f t="shared" si="588"/>
        <v>21.66</v>
      </c>
      <c r="Q2481" s="21">
        <f t="shared" si="589"/>
        <v>880.62</v>
      </c>
      <c r="S2481" s="21">
        <f t="shared" si="593"/>
        <v>902.28000000000009</v>
      </c>
      <c r="T2481" s="19">
        <v>45</v>
      </c>
      <c r="U2481" s="19">
        <f t="shared" si="590"/>
        <v>-5</v>
      </c>
      <c r="V2481" s="22">
        <f t="shared" si="591"/>
        <v>-60</v>
      </c>
      <c r="W2481" s="5">
        <f t="shared" si="592"/>
        <v>440</v>
      </c>
      <c r="X2481" s="21">
        <f t="shared" si="595"/>
        <v>2.050636363636364</v>
      </c>
      <c r="Y2481" s="21">
        <f t="shared" si="596"/>
        <v>24.607636363636367</v>
      </c>
      <c r="Z2481" s="21">
        <f t="shared" si="597"/>
        <v>877.67236363636368</v>
      </c>
      <c r="AA2481" s="21">
        <f t="shared" si="598"/>
        <v>-2.9476363636363203</v>
      </c>
      <c r="AC2481" s="5">
        <v>24.607636363636367</v>
      </c>
      <c r="AD2481" s="5">
        <v>0</v>
      </c>
      <c r="AE2481" s="5">
        <f t="shared" si="594"/>
        <v>24.607636363636367</v>
      </c>
    </row>
    <row r="2482" spans="1:31" ht="12.75" customHeight="1" x14ac:dyDescent="0.35">
      <c r="A2482" s="17" t="s">
        <v>5193</v>
      </c>
      <c r="B2482" s="17" t="s">
        <v>5194</v>
      </c>
      <c r="C2482" s="17" t="s">
        <v>2645</v>
      </c>
      <c r="D2482" s="18">
        <v>41548</v>
      </c>
      <c r="E2482" s="17" t="s">
        <v>118</v>
      </c>
      <c r="F2482" s="19">
        <v>50</v>
      </c>
      <c r="G2482" s="17">
        <v>41</v>
      </c>
      <c r="H2482" s="17">
        <v>1</v>
      </c>
      <c r="I2482" s="20">
        <f t="shared" si="586"/>
        <v>493</v>
      </c>
      <c r="J2482" s="21">
        <v>1527.25</v>
      </c>
      <c r="K2482" s="18">
        <v>44804</v>
      </c>
      <c r="L2482" s="21">
        <v>272.41000000000003</v>
      </c>
      <c r="M2482" s="21">
        <v>1254.8399999999999</v>
      </c>
      <c r="N2482" s="21">
        <v>20.36</v>
      </c>
      <c r="O2482" s="21">
        <f t="shared" si="587"/>
        <v>10.18</v>
      </c>
      <c r="P2482" s="21">
        <f t="shared" si="588"/>
        <v>30.54</v>
      </c>
      <c r="Q2482" s="21">
        <f t="shared" si="589"/>
        <v>1244.6599999999999</v>
      </c>
      <c r="S2482" s="21">
        <f t="shared" si="593"/>
        <v>1275.1999999999998</v>
      </c>
      <c r="T2482" s="19">
        <v>45</v>
      </c>
      <c r="U2482" s="19">
        <f t="shared" si="590"/>
        <v>-5</v>
      </c>
      <c r="V2482" s="22">
        <f t="shared" si="591"/>
        <v>-60</v>
      </c>
      <c r="W2482" s="5">
        <f t="shared" si="592"/>
        <v>441</v>
      </c>
      <c r="X2482" s="21">
        <f t="shared" si="595"/>
        <v>2.8916099773242627</v>
      </c>
      <c r="Y2482" s="21">
        <f t="shared" si="596"/>
        <v>34.699319727891151</v>
      </c>
      <c r="Z2482" s="21">
        <f t="shared" si="597"/>
        <v>1240.5006802721086</v>
      </c>
      <c r="AA2482" s="21">
        <f t="shared" si="598"/>
        <v>-4.1593197278912157</v>
      </c>
      <c r="AC2482" s="5">
        <v>34.699319727891151</v>
      </c>
      <c r="AD2482" s="5">
        <v>0</v>
      </c>
      <c r="AE2482" s="5">
        <f t="shared" si="594"/>
        <v>34.699319727891151</v>
      </c>
    </row>
    <row r="2483" spans="1:31" ht="12.75" customHeight="1" x14ac:dyDescent="0.35">
      <c r="A2483" s="17" t="s">
        <v>5195</v>
      </c>
      <c r="B2483" s="17" t="s">
        <v>5196</v>
      </c>
      <c r="C2483" s="17" t="s">
        <v>2665</v>
      </c>
      <c r="D2483" s="18">
        <v>41548</v>
      </c>
      <c r="E2483" s="17" t="s">
        <v>118</v>
      </c>
      <c r="F2483" s="19">
        <v>50</v>
      </c>
      <c r="G2483" s="17">
        <v>41</v>
      </c>
      <c r="H2483" s="17">
        <v>1</v>
      </c>
      <c r="I2483" s="20">
        <f t="shared" si="586"/>
        <v>493</v>
      </c>
      <c r="J2483" s="21">
        <v>283.45999999999998</v>
      </c>
      <c r="K2483" s="18">
        <v>44804</v>
      </c>
      <c r="L2483" s="21">
        <v>50.56</v>
      </c>
      <c r="M2483" s="21">
        <v>232.9</v>
      </c>
      <c r="N2483" s="21">
        <v>3.78</v>
      </c>
      <c r="O2483" s="21">
        <f t="shared" si="587"/>
        <v>1.89</v>
      </c>
      <c r="P2483" s="21">
        <f t="shared" si="588"/>
        <v>5.67</v>
      </c>
      <c r="Q2483" s="21">
        <f t="shared" si="589"/>
        <v>231.01000000000002</v>
      </c>
      <c r="S2483" s="21">
        <f t="shared" si="593"/>
        <v>236.68</v>
      </c>
      <c r="T2483" s="19">
        <v>45</v>
      </c>
      <c r="U2483" s="19">
        <f t="shared" si="590"/>
        <v>-5</v>
      </c>
      <c r="V2483" s="22">
        <f t="shared" si="591"/>
        <v>-60</v>
      </c>
      <c r="W2483" s="5">
        <f t="shared" si="592"/>
        <v>441</v>
      </c>
      <c r="X2483" s="21">
        <f t="shared" si="595"/>
        <v>0.53668934240362809</v>
      </c>
      <c r="Y2483" s="21">
        <f t="shared" si="596"/>
        <v>6.4402721088435371</v>
      </c>
      <c r="Z2483" s="21">
        <f t="shared" si="597"/>
        <v>230.23972789115646</v>
      </c>
      <c r="AA2483" s="21">
        <f t="shared" si="598"/>
        <v>-0.77027210884355668</v>
      </c>
      <c r="AC2483" s="5">
        <v>6.4402721088435371</v>
      </c>
      <c r="AD2483" s="5">
        <v>0</v>
      </c>
      <c r="AE2483" s="5">
        <f t="shared" si="594"/>
        <v>6.4402721088435371</v>
      </c>
    </row>
    <row r="2484" spans="1:31" ht="12.75" customHeight="1" x14ac:dyDescent="0.35">
      <c r="A2484" s="17" t="s">
        <v>5197</v>
      </c>
      <c r="B2484" s="17" t="s">
        <v>5198</v>
      </c>
      <c r="C2484" s="17" t="s">
        <v>2731</v>
      </c>
      <c r="D2484" s="18">
        <v>41579</v>
      </c>
      <c r="E2484" s="17" t="s">
        <v>118</v>
      </c>
      <c r="F2484" s="19">
        <v>50</v>
      </c>
      <c r="G2484" s="17">
        <v>41</v>
      </c>
      <c r="H2484" s="17">
        <v>2</v>
      </c>
      <c r="I2484" s="20">
        <f t="shared" si="586"/>
        <v>494</v>
      </c>
      <c r="J2484" s="21">
        <v>1384.18</v>
      </c>
      <c r="K2484" s="18">
        <v>44804</v>
      </c>
      <c r="L2484" s="21">
        <v>244.51</v>
      </c>
      <c r="M2484" s="21">
        <v>1139.67</v>
      </c>
      <c r="N2484" s="21">
        <v>18.45</v>
      </c>
      <c r="O2484" s="21">
        <f t="shared" si="587"/>
        <v>9.2249999999999996</v>
      </c>
      <c r="P2484" s="21">
        <f t="shared" si="588"/>
        <v>27.674999999999997</v>
      </c>
      <c r="Q2484" s="21">
        <f t="shared" si="589"/>
        <v>1130.4450000000002</v>
      </c>
      <c r="S2484" s="21">
        <f t="shared" si="593"/>
        <v>1158.1200000000001</v>
      </c>
      <c r="T2484" s="19">
        <v>45</v>
      </c>
      <c r="U2484" s="19">
        <f t="shared" si="590"/>
        <v>-5</v>
      </c>
      <c r="V2484" s="22">
        <f t="shared" si="591"/>
        <v>-60</v>
      </c>
      <c r="W2484" s="5">
        <f t="shared" si="592"/>
        <v>442</v>
      </c>
      <c r="X2484" s="21">
        <f t="shared" si="595"/>
        <v>2.6201809954751134</v>
      </c>
      <c r="Y2484" s="21">
        <f t="shared" si="596"/>
        <v>31.442171945701361</v>
      </c>
      <c r="Z2484" s="21">
        <f t="shared" si="597"/>
        <v>1126.6778280542987</v>
      </c>
      <c r="AA2484" s="21">
        <f t="shared" si="598"/>
        <v>-3.7671719457014206</v>
      </c>
      <c r="AC2484" s="5">
        <v>31.442171945701361</v>
      </c>
      <c r="AD2484" s="5">
        <v>0</v>
      </c>
      <c r="AE2484" s="5">
        <f t="shared" si="594"/>
        <v>31.442171945701361</v>
      </c>
    </row>
    <row r="2485" spans="1:31" ht="12.75" customHeight="1" x14ac:dyDescent="0.35">
      <c r="A2485" s="17" t="s">
        <v>5199</v>
      </c>
      <c r="B2485" s="17" t="s">
        <v>5200</v>
      </c>
      <c r="C2485" s="17" t="s">
        <v>2645</v>
      </c>
      <c r="D2485" s="18">
        <v>41579</v>
      </c>
      <c r="E2485" s="17" t="s">
        <v>118</v>
      </c>
      <c r="F2485" s="19">
        <v>50</v>
      </c>
      <c r="G2485" s="17">
        <v>41</v>
      </c>
      <c r="H2485" s="17">
        <v>2</v>
      </c>
      <c r="I2485" s="20">
        <f t="shared" si="586"/>
        <v>494</v>
      </c>
      <c r="J2485" s="21">
        <v>509.6</v>
      </c>
      <c r="K2485" s="18">
        <v>44804</v>
      </c>
      <c r="L2485" s="21">
        <v>90.02</v>
      </c>
      <c r="M2485" s="21">
        <v>419.58</v>
      </c>
      <c r="N2485" s="21">
        <v>6.79</v>
      </c>
      <c r="O2485" s="21">
        <f t="shared" si="587"/>
        <v>3.395</v>
      </c>
      <c r="P2485" s="21">
        <f t="shared" si="588"/>
        <v>10.185</v>
      </c>
      <c r="Q2485" s="21">
        <f t="shared" si="589"/>
        <v>416.185</v>
      </c>
      <c r="S2485" s="21">
        <f t="shared" si="593"/>
        <v>426.37</v>
      </c>
      <c r="T2485" s="19">
        <v>45</v>
      </c>
      <c r="U2485" s="19">
        <f t="shared" si="590"/>
        <v>-5</v>
      </c>
      <c r="V2485" s="22">
        <f t="shared" si="591"/>
        <v>-60</v>
      </c>
      <c r="W2485" s="5">
        <f t="shared" si="592"/>
        <v>442</v>
      </c>
      <c r="X2485" s="21">
        <f t="shared" si="595"/>
        <v>0.96463800904977381</v>
      </c>
      <c r="Y2485" s="21">
        <f t="shared" si="596"/>
        <v>11.575656108597286</v>
      </c>
      <c r="Z2485" s="21">
        <f t="shared" si="597"/>
        <v>414.79434389140272</v>
      </c>
      <c r="AA2485" s="21">
        <f t="shared" si="598"/>
        <v>-1.3906561085972839</v>
      </c>
      <c r="AC2485" s="5">
        <v>11.575656108597286</v>
      </c>
      <c r="AD2485" s="5">
        <v>0</v>
      </c>
      <c r="AE2485" s="5">
        <f t="shared" si="594"/>
        <v>11.575656108597286</v>
      </c>
    </row>
    <row r="2486" spans="1:31" ht="12.75" customHeight="1" x14ac:dyDescent="0.35">
      <c r="A2486" s="17" t="s">
        <v>5201</v>
      </c>
      <c r="B2486" s="17" t="s">
        <v>5202</v>
      </c>
      <c r="C2486" s="17" t="s">
        <v>2665</v>
      </c>
      <c r="D2486" s="18">
        <v>41579</v>
      </c>
      <c r="E2486" s="17" t="s">
        <v>118</v>
      </c>
      <c r="F2486" s="19">
        <v>50</v>
      </c>
      <c r="G2486" s="17">
        <v>41</v>
      </c>
      <c r="H2486" s="17">
        <v>2</v>
      </c>
      <c r="I2486" s="20">
        <f t="shared" si="586"/>
        <v>494</v>
      </c>
      <c r="J2486" s="21">
        <v>340.62</v>
      </c>
      <c r="K2486" s="18">
        <v>44804</v>
      </c>
      <c r="L2486" s="21">
        <v>60.17</v>
      </c>
      <c r="M2486" s="21">
        <v>280.45</v>
      </c>
      <c r="N2486" s="21">
        <v>4.54</v>
      </c>
      <c r="O2486" s="21">
        <f t="shared" si="587"/>
        <v>2.27</v>
      </c>
      <c r="P2486" s="21">
        <f t="shared" si="588"/>
        <v>6.8100000000000005</v>
      </c>
      <c r="Q2486" s="21">
        <f t="shared" si="589"/>
        <v>278.18</v>
      </c>
      <c r="S2486" s="21">
        <f t="shared" si="593"/>
        <v>284.99</v>
      </c>
      <c r="T2486" s="19">
        <v>45</v>
      </c>
      <c r="U2486" s="19">
        <f t="shared" si="590"/>
        <v>-5</v>
      </c>
      <c r="V2486" s="22">
        <f t="shared" si="591"/>
        <v>-60</v>
      </c>
      <c r="W2486" s="5">
        <f t="shared" si="592"/>
        <v>442</v>
      </c>
      <c r="X2486" s="21">
        <f t="shared" si="595"/>
        <v>0.64477375565610862</v>
      </c>
      <c r="Y2486" s="21">
        <f t="shared" si="596"/>
        <v>7.7372850678733034</v>
      </c>
      <c r="Z2486" s="21">
        <f t="shared" si="597"/>
        <v>277.25271493212671</v>
      </c>
      <c r="AA2486" s="21">
        <f t="shared" si="598"/>
        <v>-0.92728506787329934</v>
      </c>
      <c r="AC2486" s="5">
        <v>7.7372850678733034</v>
      </c>
      <c r="AD2486" s="5">
        <v>0</v>
      </c>
      <c r="AE2486" s="5">
        <f t="shared" si="594"/>
        <v>7.7372850678733034</v>
      </c>
    </row>
    <row r="2487" spans="1:31" ht="12.75" customHeight="1" x14ac:dyDescent="0.35">
      <c r="A2487" s="17" t="s">
        <v>5203</v>
      </c>
      <c r="B2487" s="17" t="s">
        <v>5204</v>
      </c>
      <c r="C2487" s="17" t="s">
        <v>2645</v>
      </c>
      <c r="D2487" s="18">
        <v>41640</v>
      </c>
      <c r="E2487" s="17" t="s">
        <v>118</v>
      </c>
      <c r="F2487" s="19">
        <v>50</v>
      </c>
      <c r="G2487" s="17">
        <v>41</v>
      </c>
      <c r="H2487" s="17">
        <v>4</v>
      </c>
      <c r="I2487" s="20">
        <f t="shared" si="586"/>
        <v>496</v>
      </c>
      <c r="J2487" s="21">
        <v>621</v>
      </c>
      <c r="K2487" s="18">
        <v>44804</v>
      </c>
      <c r="L2487" s="21">
        <v>107.65</v>
      </c>
      <c r="M2487" s="21">
        <v>513.35</v>
      </c>
      <c r="N2487" s="21">
        <v>8.2799999999999994</v>
      </c>
      <c r="O2487" s="21">
        <f t="shared" si="587"/>
        <v>4.1399999999999997</v>
      </c>
      <c r="P2487" s="21">
        <f t="shared" si="588"/>
        <v>12.419999999999998</v>
      </c>
      <c r="Q2487" s="21">
        <f t="shared" si="589"/>
        <v>509.21000000000004</v>
      </c>
      <c r="S2487" s="21">
        <f t="shared" si="593"/>
        <v>521.63</v>
      </c>
      <c r="T2487" s="19">
        <v>45</v>
      </c>
      <c r="U2487" s="19">
        <f t="shared" si="590"/>
        <v>-5</v>
      </c>
      <c r="V2487" s="22">
        <f t="shared" si="591"/>
        <v>-60</v>
      </c>
      <c r="W2487" s="5">
        <f t="shared" si="592"/>
        <v>444</v>
      </c>
      <c r="X2487" s="21">
        <f t="shared" si="595"/>
        <v>1.1748423423423424</v>
      </c>
      <c r="Y2487" s="21">
        <f t="shared" si="596"/>
        <v>14.098108108108109</v>
      </c>
      <c r="Z2487" s="21">
        <f t="shared" si="597"/>
        <v>507.53189189189186</v>
      </c>
      <c r="AA2487" s="21">
        <f t="shared" si="598"/>
        <v>-1.6781081081081766</v>
      </c>
      <c r="AC2487" s="5">
        <v>14.098108108108109</v>
      </c>
      <c r="AD2487" s="5">
        <v>0</v>
      </c>
      <c r="AE2487" s="5">
        <f t="shared" si="594"/>
        <v>14.098108108108109</v>
      </c>
    </row>
    <row r="2488" spans="1:31" ht="12.75" customHeight="1" x14ac:dyDescent="0.35">
      <c r="A2488" s="17" t="s">
        <v>5205</v>
      </c>
      <c r="B2488" s="17" t="s">
        <v>5204</v>
      </c>
      <c r="C2488" s="17" t="s">
        <v>2645</v>
      </c>
      <c r="D2488" s="18">
        <v>41671</v>
      </c>
      <c r="E2488" s="17" t="s">
        <v>118</v>
      </c>
      <c r="F2488" s="19">
        <v>50</v>
      </c>
      <c r="G2488" s="17">
        <v>41</v>
      </c>
      <c r="H2488" s="17">
        <v>5</v>
      </c>
      <c r="I2488" s="20">
        <f t="shared" si="586"/>
        <v>497</v>
      </c>
      <c r="J2488" s="21">
        <v>187.92</v>
      </c>
      <c r="K2488" s="18">
        <v>44804</v>
      </c>
      <c r="L2488" s="21">
        <v>32.270000000000003</v>
      </c>
      <c r="M2488" s="21">
        <v>155.65</v>
      </c>
      <c r="N2488" s="21">
        <v>2.5</v>
      </c>
      <c r="O2488" s="21">
        <f t="shared" si="587"/>
        <v>1.25</v>
      </c>
      <c r="P2488" s="21">
        <f t="shared" si="588"/>
        <v>3.75</v>
      </c>
      <c r="Q2488" s="21">
        <f t="shared" si="589"/>
        <v>154.4</v>
      </c>
      <c r="S2488" s="21">
        <f t="shared" si="593"/>
        <v>158.15</v>
      </c>
      <c r="T2488" s="19">
        <v>45</v>
      </c>
      <c r="U2488" s="19">
        <f t="shared" si="590"/>
        <v>-5</v>
      </c>
      <c r="V2488" s="22">
        <f t="shared" si="591"/>
        <v>-60</v>
      </c>
      <c r="W2488" s="5">
        <f t="shared" si="592"/>
        <v>445</v>
      </c>
      <c r="X2488" s="21">
        <f t="shared" si="595"/>
        <v>0.35539325842696629</v>
      </c>
      <c r="Y2488" s="21">
        <f t="shared" si="596"/>
        <v>4.2647191011235952</v>
      </c>
      <c r="Z2488" s="21">
        <f t="shared" si="597"/>
        <v>153.8852808988764</v>
      </c>
      <c r="AA2488" s="21">
        <f t="shared" si="598"/>
        <v>-0.5147191011236032</v>
      </c>
      <c r="AC2488" s="5">
        <v>4.2647191011235952</v>
      </c>
      <c r="AD2488" s="5">
        <v>0</v>
      </c>
      <c r="AE2488" s="5">
        <f t="shared" si="594"/>
        <v>4.2647191011235952</v>
      </c>
    </row>
    <row r="2489" spans="1:31" ht="12.75" customHeight="1" x14ac:dyDescent="0.35">
      <c r="A2489" s="17" t="s">
        <v>5206</v>
      </c>
      <c r="B2489" s="17" t="s">
        <v>5204</v>
      </c>
      <c r="C2489" s="17" t="s">
        <v>2645</v>
      </c>
      <c r="D2489" s="18">
        <v>41730</v>
      </c>
      <c r="E2489" s="17" t="s">
        <v>118</v>
      </c>
      <c r="F2489" s="19">
        <v>50</v>
      </c>
      <c r="G2489" s="17">
        <v>41</v>
      </c>
      <c r="H2489" s="17">
        <v>7</v>
      </c>
      <c r="I2489" s="20">
        <f t="shared" si="586"/>
        <v>499</v>
      </c>
      <c r="J2489" s="21">
        <v>375.36</v>
      </c>
      <c r="K2489" s="18">
        <v>44804</v>
      </c>
      <c r="L2489" s="21">
        <v>63.2</v>
      </c>
      <c r="M2489" s="21">
        <v>312.16000000000003</v>
      </c>
      <c r="N2489" s="21">
        <v>5</v>
      </c>
      <c r="O2489" s="21">
        <f t="shared" si="587"/>
        <v>2.5</v>
      </c>
      <c r="P2489" s="21">
        <f t="shared" si="588"/>
        <v>7.5</v>
      </c>
      <c r="Q2489" s="21">
        <f t="shared" si="589"/>
        <v>309.66000000000003</v>
      </c>
      <c r="S2489" s="21">
        <f t="shared" si="593"/>
        <v>317.16000000000003</v>
      </c>
      <c r="T2489" s="19">
        <v>45</v>
      </c>
      <c r="U2489" s="19">
        <f t="shared" si="590"/>
        <v>-5</v>
      </c>
      <c r="V2489" s="22">
        <f t="shared" si="591"/>
        <v>-60</v>
      </c>
      <c r="W2489" s="5">
        <f t="shared" si="592"/>
        <v>447</v>
      </c>
      <c r="X2489" s="21">
        <f t="shared" si="595"/>
        <v>0.70953020134228195</v>
      </c>
      <c r="Y2489" s="21">
        <f t="shared" si="596"/>
        <v>8.5143624161073834</v>
      </c>
      <c r="Z2489" s="21">
        <f t="shared" si="597"/>
        <v>308.64563758389266</v>
      </c>
      <c r="AA2489" s="21">
        <f t="shared" si="598"/>
        <v>-1.0143624161073603</v>
      </c>
      <c r="AC2489" s="5">
        <v>8.5143624161073834</v>
      </c>
      <c r="AD2489" s="5">
        <v>0</v>
      </c>
      <c r="AE2489" s="5">
        <f t="shared" si="594"/>
        <v>8.5143624161073834</v>
      </c>
    </row>
    <row r="2490" spans="1:31" ht="12.75" customHeight="1" x14ac:dyDescent="0.35">
      <c r="A2490" s="17" t="s">
        <v>5207</v>
      </c>
      <c r="B2490" s="17" t="s">
        <v>5204</v>
      </c>
      <c r="C2490" s="17" t="s">
        <v>3160</v>
      </c>
      <c r="D2490" s="18">
        <v>41730</v>
      </c>
      <c r="E2490" s="17" t="s">
        <v>118</v>
      </c>
      <c r="F2490" s="19">
        <v>50</v>
      </c>
      <c r="G2490" s="17">
        <v>41</v>
      </c>
      <c r="H2490" s="17">
        <v>7</v>
      </c>
      <c r="I2490" s="20">
        <f t="shared" si="586"/>
        <v>499</v>
      </c>
      <c r="J2490" s="21">
        <v>293.62</v>
      </c>
      <c r="K2490" s="18">
        <v>44804</v>
      </c>
      <c r="L2490" s="21">
        <v>49.41</v>
      </c>
      <c r="M2490" s="21">
        <v>244.21</v>
      </c>
      <c r="N2490" s="21">
        <v>3.91</v>
      </c>
      <c r="O2490" s="21">
        <f t="shared" si="587"/>
        <v>1.9550000000000001</v>
      </c>
      <c r="P2490" s="21">
        <f t="shared" si="588"/>
        <v>5.8650000000000002</v>
      </c>
      <c r="Q2490" s="21">
        <f t="shared" si="589"/>
        <v>242.255</v>
      </c>
      <c r="S2490" s="21">
        <f t="shared" si="593"/>
        <v>248.12</v>
      </c>
      <c r="T2490" s="19">
        <v>45</v>
      </c>
      <c r="U2490" s="19">
        <f t="shared" si="590"/>
        <v>-5</v>
      </c>
      <c r="V2490" s="22">
        <f t="shared" si="591"/>
        <v>-60</v>
      </c>
      <c r="W2490" s="5">
        <f t="shared" si="592"/>
        <v>447</v>
      </c>
      <c r="X2490" s="21">
        <f t="shared" si="595"/>
        <v>0.55507829977628631</v>
      </c>
      <c r="Y2490" s="21">
        <f t="shared" si="596"/>
        <v>6.6609395973154353</v>
      </c>
      <c r="Z2490" s="21">
        <f t="shared" si="597"/>
        <v>241.45906040268457</v>
      </c>
      <c r="AA2490" s="21">
        <f t="shared" si="598"/>
        <v>-0.79593959731542441</v>
      </c>
      <c r="AC2490" s="5">
        <v>6.6609395973154353</v>
      </c>
      <c r="AD2490" s="5">
        <v>0</v>
      </c>
      <c r="AE2490" s="5">
        <f t="shared" si="594"/>
        <v>6.6609395973154353</v>
      </c>
    </row>
    <row r="2491" spans="1:31" ht="12.75" customHeight="1" x14ac:dyDescent="0.35">
      <c r="A2491" s="17" t="s">
        <v>5208</v>
      </c>
      <c r="B2491" s="17" t="s">
        <v>5204</v>
      </c>
      <c r="C2491" s="17" t="s">
        <v>2645</v>
      </c>
      <c r="D2491" s="18">
        <v>41760</v>
      </c>
      <c r="E2491" s="17" t="s">
        <v>118</v>
      </c>
      <c r="F2491" s="19">
        <v>50</v>
      </c>
      <c r="G2491" s="17">
        <v>41</v>
      </c>
      <c r="H2491" s="17">
        <v>8</v>
      </c>
      <c r="I2491" s="20">
        <f t="shared" si="586"/>
        <v>500</v>
      </c>
      <c r="J2491" s="21">
        <v>459.94</v>
      </c>
      <c r="K2491" s="18">
        <v>44804</v>
      </c>
      <c r="L2491" s="21">
        <v>76.66</v>
      </c>
      <c r="M2491" s="21">
        <v>383.28</v>
      </c>
      <c r="N2491" s="21">
        <v>6.13</v>
      </c>
      <c r="O2491" s="21">
        <f t="shared" si="587"/>
        <v>3.0649999999999999</v>
      </c>
      <c r="P2491" s="21">
        <f t="shared" si="588"/>
        <v>9.1950000000000003</v>
      </c>
      <c r="Q2491" s="21">
        <f t="shared" si="589"/>
        <v>380.21499999999997</v>
      </c>
      <c r="S2491" s="21">
        <f t="shared" si="593"/>
        <v>389.40999999999997</v>
      </c>
      <c r="T2491" s="19">
        <v>45</v>
      </c>
      <c r="U2491" s="19">
        <f t="shared" si="590"/>
        <v>-5</v>
      </c>
      <c r="V2491" s="22">
        <f t="shared" si="591"/>
        <v>-60</v>
      </c>
      <c r="W2491" s="5">
        <f t="shared" si="592"/>
        <v>448</v>
      </c>
      <c r="X2491" s="21">
        <f t="shared" si="595"/>
        <v>0.86921874999999993</v>
      </c>
      <c r="Y2491" s="21">
        <f t="shared" si="596"/>
        <v>10.430624999999999</v>
      </c>
      <c r="Z2491" s="21">
        <f t="shared" si="597"/>
        <v>378.97937499999995</v>
      </c>
      <c r="AA2491" s="21">
        <f t="shared" si="598"/>
        <v>-1.2356250000000273</v>
      </c>
      <c r="AC2491" s="5">
        <v>10.430624999999999</v>
      </c>
      <c r="AD2491" s="5">
        <v>0</v>
      </c>
      <c r="AE2491" s="5">
        <f t="shared" si="594"/>
        <v>10.430624999999999</v>
      </c>
    </row>
    <row r="2492" spans="1:31" ht="12.75" customHeight="1" x14ac:dyDescent="0.35">
      <c r="A2492" s="17" t="s">
        <v>5209</v>
      </c>
      <c r="B2492" s="17" t="s">
        <v>5204</v>
      </c>
      <c r="C2492" s="17" t="s">
        <v>3157</v>
      </c>
      <c r="D2492" s="18">
        <v>41821</v>
      </c>
      <c r="E2492" s="17" t="s">
        <v>118</v>
      </c>
      <c r="F2492" s="19">
        <v>50</v>
      </c>
      <c r="G2492" s="17">
        <v>41</v>
      </c>
      <c r="H2492" s="17">
        <v>10</v>
      </c>
      <c r="I2492" s="20">
        <f t="shared" si="586"/>
        <v>502</v>
      </c>
      <c r="J2492" s="21">
        <v>568.11</v>
      </c>
      <c r="K2492" s="18">
        <v>44804</v>
      </c>
      <c r="L2492" s="21">
        <v>92.77</v>
      </c>
      <c r="M2492" s="21">
        <v>475.34</v>
      </c>
      <c r="N2492" s="21">
        <v>7.57</v>
      </c>
      <c r="O2492" s="21">
        <f t="shared" si="587"/>
        <v>3.7850000000000001</v>
      </c>
      <c r="P2492" s="21">
        <f t="shared" si="588"/>
        <v>11.355</v>
      </c>
      <c r="Q2492" s="21">
        <f t="shared" si="589"/>
        <v>471.55499999999995</v>
      </c>
      <c r="S2492" s="21">
        <f t="shared" si="593"/>
        <v>482.90999999999997</v>
      </c>
      <c r="T2492" s="19">
        <v>45</v>
      </c>
      <c r="U2492" s="19">
        <f t="shared" si="590"/>
        <v>-5</v>
      </c>
      <c r="V2492" s="22">
        <f t="shared" si="591"/>
        <v>-60</v>
      </c>
      <c r="W2492" s="5">
        <f t="shared" si="592"/>
        <v>450</v>
      </c>
      <c r="X2492" s="21">
        <f t="shared" si="595"/>
        <v>1.0731333333333333</v>
      </c>
      <c r="Y2492" s="21">
        <f t="shared" si="596"/>
        <v>12.877599999999999</v>
      </c>
      <c r="Z2492" s="21">
        <f t="shared" si="597"/>
        <v>470.0324</v>
      </c>
      <c r="AA2492" s="21">
        <f t="shared" si="598"/>
        <v>-1.5225999999999544</v>
      </c>
      <c r="AC2492" s="5">
        <v>12.877599999999999</v>
      </c>
      <c r="AD2492" s="5">
        <v>0</v>
      </c>
      <c r="AE2492" s="5">
        <f t="shared" si="594"/>
        <v>12.877599999999999</v>
      </c>
    </row>
    <row r="2493" spans="1:31" ht="12.75" customHeight="1" x14ac:dyDescent="0.35">
      <c r="A2493" s="17" t="s">
        <v>5210</v>
      </c>
      <c r="B2493" s="17" t="s">
        <v>5204</v>
      </c>
      <c r="C2493" s="17" t="s">
        <v>3157</v>
      </c>
      <c r="D2493" s="18">
        <v>41852</v>
      </c>
      <c r="E2493" s="17" t="s">
        <v>118</v>
      </c>
      <c r="F2493" s="19">
        <v>50</v>
      </c>
      <c r="G2493" s="17">
        <v>41</v>
      </c>
      <c r="H2493" s="17">
        <v>11</v>
      </c>
      <c r="I2493" s="20">
        <f t="shared" si="586"/>
        <v>503</v>
      </c>
      <c r="J2493" s="21">
        <v>1289.6500000000001</v>
      </c>
      <c r="K2493" s="18">
        <v>44804</v>
      </c>
      <c r="L2493" s="21">
        <v>208.47</v>
      </c>
      <c r="M2493" s="21">
        <v>1081.18</v>
      </c>
      <c r="N2493" s="21">
        <v>17.190000000000001</v>
      </c>
      <c r="O2493" s="21">
        <f t="shared" si="587"/>
        <v>8.5950000000000006</v>
      </c>
      <c r="P2493" s="21">
        <f t="shared" si="588"/>
        <v>25.785000000000004</v>
      </c>
      <c r="Q2493" s="21">
        <f t="shared" si="589"/>
        <v>1072.585</v>
      </c>
      <c r="S2493" s="21">
        <f t="shared" si="593"/>
        <v>1098.3700000000001</v>
      </c>
      <c r="T2493" s="19">
        <v>45</v>
      </c>
      <c r="U2493" s="19">
        <f t="shared" si="590"/>
        <v>-5</v>
      </c>
      <c r="V2493" s="22">
        <f t="shared" si="591"/>
        <v>-60</v>
      </c>
      <c r="W2493" s="5">
        <f t="shared" si="592"/>
        <v>451</v>
      </c>
      <c r="X2493" s="21">
        <f t="shared" si="595"/>
        <v>2.4354101995565411</v>
      </c>
      <c r="Y2493" s="21">
        <f t="shared" si="596"/>
        <v>29.224922394678494</v>
      </c>
      <c r="Z2493" s="21">
        <f t="shared" si="597"/>
        <v>1069.1450776053216</v>
      </c>
      <c r="AA2493" s="21">
        <f t="shared" si="598"/>
        <v>-3.4399223946784332</v>
      </c>
      <c r="AC2493" s="5">
        <v>29.224922394678494</v>
      </c>
      <c r="AD2493" s="5">
        <v>0</v>
      </c>
      <c r="AE2493" s="5">
        <f t="shared" si="594"/>
        <v>29.224922394678494</v>
      </c>
    </row>
    <row r="2494" spans="1:31" ht="12.75" customHeight="1" x14ac:dyDescent="0.35">
      <c r="A2494" s="17" t="s">
        <v>5211</v>
      </c>
      <c r="B2494" s="17" t="s">
        <v>5204</v>
      </c>
      <c r="C2494" s="17" t="s">
        <v>3157</v>
      </c>
      <c r="D2494" s="18">
        <v>41883</v>
      </c>
      <c r="E2494" s="17" t="s">
        <v>118</v>
      </c>
      <c r="F2494" s="19">
        <v>50</v>
      </c>
      <c r="G2494" s="17">
        <v>42</v>
      </c>
      <c r="H2494" s="17">
        <v>0</v>
      </c>
      <c r="I2494" s="20">
        <f t="shared" si="586"/>
        <v>504</v>
      </c>
      <c r="J2494" s="21">
        <v>818.92</v>
      </c>
      <c r="K2494" s="18">
        <v>44804</v>
      </c>
      <c r="L2494" s="21">
        <v>131.04</v>
      </c>
      <c r="M2494" s="21">
        <v>687.88</v>
      </c>
      <c r="N2494" s="21">
        <v>10.92</v>
      </c>
      <c r="O2494" s="21">
        <f t="shared" si="587"/>
        <v>5.46</v>
      </c>
      <c r="P2494" s="21">
        <f t="shared" si="588"/>
        <v>16.38</v>
      </c>
      <c r="Q2494" s="21">
        <f t="shared" si="589"/>
        <v>682.42</v>
      </c>
      <c r="S2494" s="21">
        <f t="shared" si="593"/>
        <v>698.8</v>
      </c>
      <c r="T2494" s="19">
        <v>45</v>
      </c>
      <c r="U2494" s="19">
        <f t="shared" si="590"/>
        <v>-5</v>
      </c>
      <c r="V2494" s="22">
        <f t="shared" si="591"/>
        <v>-60</v>
      </c>
      <c r="W2494" s="5">
        <f t="shared" si="592"/>
        <v>452</v>
      </c>
      <c r="X2494" s="21">
        <f t="shared" si="595"/>
        <v>1.5460176991150441</v>
      </c>
      <c r="Y2494" s="21">
        <f t="shared" si="596"/>
        <v>18.552212389380529</v>
      </c>
      <c r="Z2494" s="21">
        <f t="shared" si="597"/>
        <v>680.24778761061941</v>
      </c>
      <c r="AA2494" s="21">
        <f t="shared" si="598"/>
        <v>-2.1722123893805474</v>
      </c>
      <c r="AC2494" s="5">
        <v>18.552212389380529</v>
      </c>
      <c r="AD2494" s="5">
        <v>0</v>
      </c>
      <c r="AE2494" s="5">
        <f t="shared" si="594"/>
        <v>18.552212389380529</v>
      </c>
    </row>
    <row r="2495" spans="1:31" ht="12.75" customHeight="1" x14ac:dyDescent="0.35">
      <c r="A2495" s="17" t="s">
        <v>5212</v>
      </c>
      <c r="B2495" s="17" t="s">
        <v>5204</v>
      </c>
      <c r="C2495" s="17" t="s">
        <v>3157</v>
      </c>
      <c r="D2495" s="18">
        <v>41913</v>
      </c>
      <c r="E2495" s="17" t="s">
        <v>118</v>
      </c>
      <c r="F2495" s="19">
        <v>50</v>
      </c>
      <c r="G2495" s="17">
        <v>42</v>
      </c>
      <c r="H2495" s="17">
        <v>1</v>
      </c>
      <c r="I2495" s="20">
        <f t="shared" si="586"/>
        <v>505</v>
      </c>
      <c r="J2495" s="21">
        <v>269.02999999999997</v>
      </c>
      <c r="K2495" s="18">
        <v>44804</v>
      </c>
      <c r="L2495" s="21">
        <v>42.59</v>
      </c>
      <c r="M2495" s="21">
        <v>226.44</v>
      </c>
      <c r="N2495" s="21">
        <v>3.58</v>
      </c>
      <c r="O2495" s="21">
        <f t="shared" si="587"/>
        <v>1.79</v>
      </c>
      <c r="P2495" s="21">
        <f t="shared" si="588"/>
        <v>5.37</v>
      </c>
      <c r="Q2495" s="21">
        <f t="shared" si="589"/>
        <v>224.65</v>
      </c>
      <c r="S2495" s="21">
        <f t="shared" si="593"/>
        <v>230.02</v>
      </c>
      <c r="T2495" s="19">
        <v>45</v>
      </c>
      <c r="U2495" s="19">
        <f t="shared" si="590"/>
        <v>-5</v>
      </c>
      <c r="V2495" s="22">
        <f t="shared" si="591"/>
        <v>-60</v>
      </c>
      <c r="W2495" s="5">
        <f t="shared" si="592"/>
        <v>453</v>
      </c>
      <c r="X2495" s="21">
        <f t="shared" si="595"/>
        <v>0.50777041942604861</v>
      </c>
      <c r="Y2495" s="21">
        <f t="shared" si="596"/>
        <v>6.0932450331125834</v>
      </c>
      <c r="Z2495" s="21">
        <f t="shared" si="597"/>
        <v>223.92675496688742</v>
      </c>
      <c r="AA2495" s="21">
        <f t="shared" si="598"/>
        <v>-0.72324503311259036</v>
      </c>
      <c r="AC2495" s="5">
        <v>6.0932450331125834</v>
      </c>
      <c r="AD2495" s="5">
        <v>0</v>
      </c>
      <c r="AE2495" s="5">
        <f t="shared" si="594"/>
        <v>6.0932450331125834</v>
      </c>
    </row>
    <row r="2496" spans="1:31" ht="12.75" customHeight="1" x14ac:dyDescent="0.35">
      <c r="A2496" s="17" t="s">
        <v>5213</v>
      </c>
      <c r="B2496" s="17" t="s">
        <v>5204</v>
      </c>
      <c r="C2496" s="17" t="s">
        <v>3157</v>
      </c>
      <c r="D2496" s="18">
        <v>41944</v>
      </c>
      <c r="E2496" s="17" t="s">
        <v>118</v>
      </c>
      <c r="F2496" s="19">
        <v>50</v>
      </c>
      <c r="G2496" s="17">
        <v>42</v>
      </c>
      <c r="H2496" s="17">
        <v>2</v>
      </c>
      <c r="I2496" s="20">
        <f t="shared" si="586"/>
        <v>506</v>
      </c>
      <c r="J2496" s="21">
        <v>219.73</v>
      </c>
      <c r="K2496" s="18">
        <v>44804</v>
      </c>
      <c r="L2496" s="21">
        <v>34.46</v>
      </c>
      <c r="M2496" s="21">
        <v>185.27</v>
      </c>
      <c r="N2496" s="21">
        <v>2.93</v>
      </c>
      <c r="O2496" s="21">
        <f t="shared" si="587"/>
        <v>1.4650000000000001</v>
      </c>
      <c r="P2496" s="21">
        <f t="shared" si="588"/>
        <v>4.3950000000000005</v>
      </c>
      <c r="Q2496" s="21">
        <f t="shared" si="589"/>
        <v>183.80500000000001</v>
      </c>
      <c r="S2496" s="21">
        <f t="shared" si="593"/>
        <v>188.20000000000002</v>
      </c>
      <c r="T2496" s="19">
        <v>45</v>
      </c>
      <c r="U2496" s="19">
        <f t="shared" si="590"/>
        <v>-5</v>
      </c>
      <c r="V2496" s="22">
        <f t="shared" si="591"/>
        <v>-60</v>
      </c>
      <c r="W2496" s="5">
        <f t="shared" si="592"/>
        <v>454</v>
      </c>
      <c r="X2496" s="21">
        <f t="shared" si="595"/>
        <v>0.41453744493392075</v>
      </c>
      <c r="Y2496" s="21">
        <f t="shared" si="596"/>
        <v>4.974449339207049</v>
      </c>
      <c r="Z2496" s="21">
        <f t="shared" si="597"/>
        <v>183.22555066079298</v>
      </c>
      <c r="AA2496" s="21">
        <f t="shared" si="598"/>
        <v>-0.57944933920703079</v>
      </c>
      <c r="AC2496" s="5">
        <v>4.974449339207049</v>
      </c>
      <c r="AD2496" s="5">
        <v>0</v>
      </c>
      <c r="AE2496" s="5">
        <f t="shared" si="594"/>
        <v>4.974449339207049</v>
      </c>
    </row>
    <row r="2497" spans="1:31" ht="12.75" customHeight="1" x14ac:dyDescent="0.35">
      <c r="A2497" s="17" t="s">
        <v>5214</v>
      </c>
      <c r="B2497" s="17" t="s">
        <v>5204</v>
      </c>
      <c r="C2497" s="17" t="s">
        <v>3157</v>
      </c>
      <c r="D2497" s="18">
        <v>41974</v>
      </c>
      <c r="E2497" s="17" t="s">
        <v>118</v>
      </c>
      <c r="F2497" s="19">
        <v>50</v>
      </c>
      <c r="G2497" s="17">
        <v>42</v>
      </c>
      <c r="H2497" s="17">
        <v>3</v>
      </c>
      <c r="I2497" s="20">
        <f t="shared" si="586"/>
        <v>507</v>
      </c>
      <c r="J2497" s="21">
        <v>756.12</v>
      </c>
      <c r="K2497" s="18">
        <v>44804</v>
      </c>
      <c r="L2497" s="21">
        <v>117.18</v>
      </c>
      <c r="M2497" s="21">
        <v>638.94000000000005</v>
      </c>
      <c r="N2497" s="21">
        <v>10.08</v>
      </c>
      <c r="O2497" s="21">
        <f t="shared" si="587"/>
        <v>5.04</v>
      </c>
      <c r="P2497" s="21">
        <f t="shared" si="588"/>
        <v>15.120000000000001</v>
      </c>
      <c r="Q2497" s="21">
        <f t="shared" si="589"/>
        <v>633.90000000000009</v>
      </c>
      <c r="S2497" s="21">
        <f t="shared" si="593"/>
        <v>649.0200000000001</v>
      </c>
      <c r="T2497" s="19">
        <v>45</v>
      </c>
      <c r="U2497" s="19">
        <f t="shared" si="590"/>
        <v>-5</v>
      </c>
      <c r="V2497" s="22">
        <f t="shared" si="591"/>
        <v>-60</v>
      </c>
      <c r="W2497" s="5">
        <f t="shared" si="592"/>
        <v>455</v>
      </c>
      <c r="X2497" s="21">
        <f t="shared" si="595"/>
        <v>1.4264175824175827</v>
      </c>
      <c r="Y2497" s="21">
        <f t="shared" si="596"/>
        <v>17.117010989010993</v>
      </c>
      <c r="Z2497" s="21">
        <f t="shared" si="597"/>
        <v>631.90298901098913</v>
      </c>
      <c r="AA2497" s="21">
        <f t="shared" si="598"/>
        <v>-1.9970109890109597</v>
      </c>
      <c r="AC2497" s="5">
        <v>17.117010989010993</v>
      </c>
      <c r="AD2497" s="5">
        <v>0</v>
      </c>
      <c r="AE2497" s="5">
        <f t="shared" si="594"/>
        <v>17.117010989010993</v>
      </c>
    </row>
    <row r="2498" spans="1:31" ht="12.75" customHeight="1" x14ac:dyDescent="0.35">
      <c r="A2498" s="17" t="s">
        <v>5215</v>
      </c>
      <c r="B2498" s="17" t="s">
        <v>5204</v>
      </c>
      <c r="C2498" s="17" t="s">
        <v>3157</v>
      </c>
      <c r="D2498" s="18">
        <v>42036</v>
      </c>
      <c r="E2498" s="17" t="s">
        <v>118</v>
      </c>
      <c r="F2498" s="19">
        <v>50</v>
      </c>
      <c r="G2498" s="17">
        <v>42</v>
      </c>
      <c r="H2498" s="17">
        <v>5</v>
      </c>
      <c r="I2498" s="20">
        <f t="shared" si="586"/>
        <v>509</v>
      </c>
      <c r="J2498" s="21">
        <v>206.7</v>
      </c>
      <c r="K2498" s="18">
        <v>44804</v>
      </c>
      <c r="L2498" s="21">
        <v>31.32</v>
      </c>
      <c r="M2498" s="21">
        <v>175.38</v>
      </c>
      <c r="N2498" s="21">
        <v>2.75</v>
      </c>
      <c r="O2498" s="21">
        <f t="shared" si="587"/>
        <v>1.375</v>
      </c>
      <c r="P2498" s="21">
        <f t="shared" si="588"/>
        <v>4.125</v>
      </c>
      <c r="Q2498" s="21">
        <f t="shared" si="589"/>
        <v>174.005</v>
      </c>
      <c r="S2498" s="21">
        <f t="shared" si="593"/>
        <v>178.13</v>
      </c>
      <c r="T2498" s="19">
        <v>45</v>
      </c>
      <c r="U2498" s="19">
        <f t="shared" si="590"/>
        <v>-5</v>
      </c>
      <c r="V2498" s="22">
        <f t="shared" si="591"/>
        <v>-60</v>
      </c>
      <c r="W2498" s="5">
        <f t="shared" si="592"/>
        <v>457</v>
      </c>
      <c r="X2498" s="21">
        <f t="shared" si="595"/>
        <v>0.38978118161925601</v>
      </c>
      <c r="Y2498" s="21">
        <f t="shared" si="596"/>
        <v>4.6773741794310721</v>
      </c>
      <c r="Z2498" s="21">
        <f t="shared" si="597"/>
        <v>173.45262582056893</v>
      </c>
      <c r="AA2498" s="21">
        <f t="shared" si="598"/>
        <v>-0.55237417943106948</v>
      </c>
      <c r="AC2498" s="5">
        <v>4.6773741794310721</v>
      </c>
      <c r="AD2498" s="5">
        <v>0</v>
      </c>
      <c r="AE2498" s="5">
        <f t="shared" si="594"/>
        <v>4.6773741794310721</v>
      </c>
    </row>
    <row r="2499" spans="1:31" ht="12.75" customHeight="1" x14ac:dyDescent="0.35">
      <c r="A2499" s="17" t="s">
        <v>5216</v>
      </c>
      <c r="B2499" s="17" t="s">
        <v>5204</v>
      </c>
      <c r="C2499" s="17" t="s">
        <v>3180</v>
      </c>
      <c r="D2499" s="18">
        <v>42036</v>
      </c>
      <c r="E2499" s="17" t="s">
        <v>118</v>
      </c>
      <c r="F2499" s="19">
        <v>50</v>
      </c>
      <c r="G2499" s="17">
        <v>42</v>
      </c>
      <c r="H2499" s="17">
        <v>5</v>
      </c>
      <c r="I2499" s="20">
        <f t="shared" si="586"/>
        <v>509</v>
      </c>
      <c r="J2499" s="21">
        <v>304.39</v>
      </c>
      <c r="K2499" s="18">
        <v>44804</v>
      </c>
      <c r="L2499" s="21">
        <v>46.18</v>
      </c>
      <c r="M2499" s="21">
        <v>258.20999999999998</v>
      </c>
      <c r="N2499" s="21">
        <v>4.0599999999999996</v>
      </c>
      <c r="O2499" s="21">
        <f t="shared" si="587"/>
        <v>2.0299999999999998</v>
      </c>
      <c r="P2499" s="21">
        <f t="shared" si="588"/>
        <v>6.09</v>
      </c>
      <c r="Q2499" s="21">
        <f t="shared" si="589"/>
        <v>256.18</v>
      </c>
      <c r="S2499" s="21">
        <f t="shared" si="593"/>
        <v>262.27</v>
      </c>
      <c r="T2499" s="19">
        <v>45</v>
      </c>
      <c r="U2499" s="19">
        <f t="shared" si="590"/>
        <v>-5</v>
      </c>
      <c r="V2499" s="22">
        <f t="shared" si="591"/>
        <v>-60</v>
      </c>
      <c r="W2499" s="5">
        <f t="shared" si="592"/>
        <v>457</v>
      </c>
      <c r="X2499" s="21">
        <f t="shared" si="595"/>
        <v>0.57389496717724287</v>
      </c>
      <c r="Y2499" s="21">
        <f t="shared" si="596"/>
        <v>6.8867396061269144</v>
      </c>
      <c r="Z2499" s="21">
        <f t="shared" si="597"/>
        <v>255.38326039387306</v>
      </c>
      <c r="AA2499" s="21">
        <f t="shared" si="598"/>
        <v>-0.79673960612694827</v>
      </c>
      <c r="AC2499" s="5">
        <v>6.8867396061269144</v>
      </c>
      <c r="AD2499" s="5">
        <v>0</v>
      </c>
      <c r="AE2499" s="5">
        <f t="shared" si="594"/>
        <v>6.8867396061269144</v>
      </c>
    </row>
    <row r="2500" spans="1:31" ht="12.75" customHeight="1" x14ac:dyDescent="0.35">
      <c r="A2500" s="17" t="s">
        <v>5217</v>
      </c>
      <c r="B2500" s="17" t="s">
        <v>5204</v>
      </c>
      <c r="C2500" s="17" t="s">
        <v>3157</v>
      </c>
      <c r="D2500" s="18">
        <v>42064</v>
      </c>
      <c r="E2500" s="17" t="s">
        <v>118</v>
      </c>
      <c r="F2500" s="19">
        <v>50</v>
      </c>
      <c r="G2500" s="17">
        <v>42</v>
      </c>
      <c r="H2500" s="17">
        <v>6</v>
      </c>
      <c r="I2500" s="20">
        <f t="shared" si="586"/>
        <v>510</v>
      </c>
      <c r="J2500" s="21">
        <v>225.12</v>
      </c>
      <c r="K2500" s="18">
        <v>44804</v>
      </c>
      <c r="L2500" s="21">
        <v>33.75</v>
      </c>
      <c r="M2500" s="21">
        <v>191.37</v>
      </c>
      <c r="N2500" s="21">
        <v>3</v>
      </c>
      <c r="O2500" s="21">
        <f t="shared" si="587"/>
        <v>1.5</v>
      </c>
      <c r="P2500" s="21">
        <f t="shared" si="588"/>
        <v>4.5</v>
      </c>
      <c r="Q2500" s="21">
        <f t="shared" si="589"/>
        <v>189.87</v>
      </c>
      <c r="S2500" s="21">
        <f t="shared" si="593"/>
        <v>194.37</v>
      </c>
      <c r="T2500" s="19">
        <v>45</v>
      </c>
      <c r="U2500" s="19">
        <f t="shared" si="590"/>
        <v>-5</v>
      </c>
      <c r="V2500" s="22">
        <f t="shared" si="591"/>
        <v>-60</v>
      </c>
      <c r="W2500" s="5">
        <f t="shared" si="592"/>
        <v>458</v>
      </c>
      <c r="X2500" s="21">
        <f t="shared" si="595"/>
        <v>0.4243886462882096</v>
      </c>
      <c r="Y2500" s="21">
        <f t="shared" si="596"/>
        <v>5.0926637554585152</v>
      </c>
      <c r="Z2500" s="21">
        <f t="shared" si="597"/>
        <v>189.27733624454149</v>
      </c>
      <c r="AA2500" s="21">
        <f t="shared" si="598"/>
        <v>-0.59266375545851702</v>
      </c>
      <c r="AC2500" s="5">
        <v>5.0926637554585152</v>
      </c>
      <c r="AD2500" s="5">
        <v>0</v>
      </c>
      <c r="AE2500" s="5">
        <f t="shared" si="594"/>
        <v>5.0926637554585152</v>
      </c>
    </row>
    <row r="2501" spans="1:31" ht="12.75" customHeight="1" x14ac:dyDescent="0.35">
      <c r="A2501" s="17" t="s">
        <v>5218</v>
      </c>
      <c r="B2501" s="17" t="s">
        <v>5204</v>
      </c>
      <c r="C2501" s="17" t="s">
        <v>3157</v>
      </c>
      <c r="D2501" s="18">
        <v>42095</v>
      </c>
      <c r="E2501" s="17" t="s">
        <v>118</v>
      </c>
      <c r="F2501" s="19">
        <v>50</v>
      </c>
      <c r="G2501" s="17">
        <v>42</v>
      </c>
      <c r="H2501" s="17">
        <v>7</v>
      </c>
      <c r="I2501" s="20">
        <f t="shared" si="586"/>
        <v>511</v>
      </c>
      <c r="J2501" s="21">
        <v>436.08</v>
      </c>
      <c r="K2501" s="18">
        <v>44804</v>
      </c>
      <c r="L2501" s="21">
        <v>64.67</v>
      </c>
      <c r="M2501" s="21">
        <v>371.41</v>
      </c>
      <c r="N2501" s="21">
        <v>5.81</v>
      </c>
      <c r="O2501" s="21">
        <f t="shared" si="587"/>
        <v>2.9049999999999998</v>
      </c>
      <c r="P2501" s="21">
        <f t="shared" si="588"/>
        <v>8.7149999999999999</v>
      </c>
      <c r="Q2501" s="21">
        <f t="shared" si="589"/>
        <v>368.50500000000005</v>
      </c>
      <c r="S2501" s="21">
        <f t="shared" si="593"/>
        <v>377.22</v>
      </c>
      <c r="T2501" s="19">
        <v>45</v>
      </c>
      <c r="U2501" s="19">
        <f t="shared" si="590"/>
        <v>-5</v>
      </c>
      <c r="V2501" s="22">
        <f t="shared" si="591"/>
        <v>-60</v>
      </c>
      <c r="W2501" s="5">
        <f t="shared" si="592"/>
        <v>459</v>
      </c>
      <c r="X2501" s="21">
        <f t="shared" si="595"/>
        <v>0.82183006535947722</v>
      </c>
      <c r="Y2501" s="21">
        <f t="shared" si="596"/>
        <v>9.8619607843137267</v>
      </c>
      <c r="Z2501" s="21">
        <f t="shared" si="597"/>
        <v>367.35803921568629</v>
      </c>
      <c r="AA2501" s="21">
        <f t="shared" si="598"/>
        <v>-1.1469607843137624</v>
      </c>
      <c r="AC2501" s="5">
        <v>9.8619607843137267</v>
      </c>
      <c r="AD2501" s="5">
        <v>0</v>
      </c>
      <c r="AE2501" s="5">
        <f t="shared" si="594"/>
        <v>9.8619607843137267</v>
      </c>
    </row>
    <row r="2502" spans="1:31" ht="12.75" customHeight="1" x14ac:dyDescent="0.35">
      <c r="A2502" s="17" t="s">
        <v>5219</v>
      </c>
      <c r="B2502" s="17" t="s">
        <v>5204</v>
      </c>
      <c r="C2502" s="17" t="s">
        <v>3157</v>
      </c>
      <c r="D2502" s="18">
        <v>42125</v>
      </c>
      <c r="E2502" s="17" t="s">
        <v>118</v>
      </c>
      <c r="F2502" s="19">
        <v>50</v>
      </c>
      <c r="G2502" s="17">
        <v>42</v>
      </c>
      <c r="H2502" s="17">
        <v>8</v>
      </c>
      <c r="I2502" s="20">
        <f t="shared" si="586"/>
        <v>512</v>
      </c>
      <c r="J2502" s="21">
        <v>481.38</v>
      </c>
      <c r="K2502" s="18">
        <v>44804</v>
      </c>
      <c r="L2502" s="21">
        <v>70.62</v>
      </c>
      <c r="M2502" s="21">
        <v>410.76</v>
      </c>
      <c r="N2502" s="21">
        <v>6.42</v>
      </c>
      <c r="O2502" s="21">
        <f t="shared" si="587"/>
        <v>3.21</v>
      </c>
      <c r="P2502" s="21">
        <f t="shared" si="588"/>
        <v>9.629999999999999</v>
      </c>
      <c r="Q2502" s="21">
        <f t="shared" si="589"/>
        <v>407.55</v>
      </c>
      <c r="S2502" s="21">
        <f t="shared" si="593"/>
        <v>417.18</v>
      </c>
      <c r="T2502" s="19">
        <v>45</v>
      </c>
      <c r="U2502" s="19">
        <f t="shared" si="590"/>
        <v>-5</v>
      </c>
      <c r="V2502" s="22">
        <f t="shared" si="591"/>
        <v>-60</v>
      </c>
      <c r="W2502" s="5">
        <f t="shared" si="592"/>
        <v>460</v>
      </c>
      <c r="X2502" s="21">
        <f t="shared" si="595"/>
        <v>0.90691304347826085</v>
      </c>
      <c r="Y2502" s="21">
        <f t="shared" si="596"/>
        <v>10.88295652173913</v>
      </c>
      <c r="Z2502" s="21">
        <f t="shared" si="597"/>
        <v>406.29704347826089</v>
      </c>
      <c r="AA2502" s="21">
        <f t="shared" si="598"/>
        <v>-1.2529565217391223</v>
      </c>
      <c r="AC2502" s="5">
        <v>10.88295652173913</v>
      </c>
      <c r="AD2502" s="5">
        <v>0</v>
      </c>
      <c r="AE2502" s="5">
        <f t="shared" si="594"/>
        <v>10.88295652173913</v>
      </c>
    </row>
    <row r="2503" spans="1:31" ht="12.75" customHeight="1" x14ac:dyDescent="0.35">
      <c r="A2503" s="17" t="s">
        <v>5220</v>
      </c>
      <c r="B2503" s="17" t="s">
        <v>5204</v>
      </c>
      <c r="C2503" s="17" t="s">
        <v>3157</v>
      </c>
      <c r="D2503" s="18">
        <v>42156</v>
      </c>
      <c r="E2503" s="17" t="s">
        <v>118</v>
      </c>
      <c r="F2503" s="19">
        <v>50</v>
      </c>
      <c r="G2503" s="17">
        <v>42</v>
      </c>
      <c r="H2503" s="17">
        <v>9</v>
      </c>
      <c r="I2503" s="20">
        <f t="shared" si="586"/>
        <v>513</v>
      </c>
      <c r="J2503" s="21">
        <v>188.82</v>
      </c>
      <c r="K2503" s="18">
        <v>44804</v>
      </c>
      <c r="L2503" s="21">
        <v>27.4</v>
      </c>
      <c r="M2503" s="21">
        <v>161.41999999999999</v>
      </c>
      <c r="N2503" s="21">
        <v>2.52</v>
      </c>
      <c r="O2503" s="21">
        <f t="shared" si="587"/>
        <v>1.26</v>
      </c>
      <c r="P2503" s="21">
        <f t="shared" si="588"/>
        <v>3.7800000000000002</v>
      </c>
      <c r="Q2503" s="21">
        <f t="shared" si="589"/>
        <v>160.16</v>
      </c>
      <c r="S2503" s="21">
        <f t="shared" si="593"/>
        <v>163.94</v>
      </c>
      <c r="T2503" s="19">
        <v>45</v>
      </c>
      <c r="U2503" s="19">
        <f t="shared" si="590"/>
        <v>-5</v>
      </c>
      <c r="V2503" s="22">
        <f t="shared" si="591"/>
        <v>-60</v>
      </c>
      <c r="W2503" s="5">
        <f t="shared" si="592"/>
        <v>461</v>
      </c>
      <c r="X2503" s="21">
        <f t="shared" si="595"/>
        <v>0.35561822125813447</v>
      </c>
      <c r="Y2503" s="21">
        <f t="shared" si="596"/>
        <v>4.2674186550976136</v>
      </c>
      <c r="Z2503" s="21">
        <f t="shared" si="597"/>
        <v>159.6725813449024</v>
      </c>
      <c r="AA2503" s="21">
        <f t="shared" si="598"/>
        <v>-0.48741865509759918</v>
      </c>
      <c r="AC2503" s="5">
        <v>4.2674186550976136</v>
      </c>
      <c r="AD2503" s="5">
        <v>0</v>
      </c>
      <c r="AE2503" s="5">
        <f t="shared" si="594"/>
        <v>4.2674186550976136</v>
      </c>
    </row>
    <row r="2504" spans="1:31" ht="12.75" customHeight="1" x14ac:dyDescent="0.35">
      <c r="A2504" s="17" t="s">
        <v>5221</v>
      </c>
      <c r="B2504" s="17" t="s">
        <v>5204</v>
      </c>
      <c r="C2504" s="17" t="s">
        <v>3157</v>
      </c>
      <c r="D2504" s="18">
        <v>42217</v>
      </c>
      <c r="E2504" s="17" t="s">
        <v>118</v>
      </c>
      <c r="F2504" s="19">
        <v>50</v>
      </c>
      <c r="G2504" s="17">
        <v>42</v>
      </c>
      <c r="H2504" s="17">
        <v>11</v>
      </c>
      <c r="I2504" s="20">
        <f t="shared" si="586"/>
        <v>515</v>
      </c>
      <c r="J2504" s="21">
        <v>475.46</v>
      </c>
      <c r="K2504" s="18">
        <v>44804</v>
      </c>
      <c r="L2504" s="21">
        <v>67.36</v>
      </c>
      <c r="M2504" s="21">
        <v>408.1</v>
      </c>
      <c r="N2504" s="21">
        <v>6.34</v>
      </c>
      <c r="O2504" s="21">
        <f t="shared" si="587"/>
        <v>3.17</v>
      </c>
      <c r="P2504" s="21">
        <f t="shared" si="588"/>
        <v>9.51</v>
      </c>
      <c r="Q2504" s="21">
        <f t="shared" si="589"/>
        <v>404.93</v>
      </c>
      <c r="S2504" s="21">
        <f t="shared" si="593"/>
        <v>414.44</v>
      </c>
      <c r="T2504" s="19">
        <v>45</v>
      </c>
      <c r="U2504" s="19">
        <f t="shared" si="590"/>
        <v>-5</v>
      </c>
      <c r="V2504" s="22">
        <f t="shared" si="591"/>
        <v>-60</v>
      </c>
      <c r="W2504" s="5">
        <f t="shared" si="592"/>
        <v>463</v>
      </c>
      <c r="X2504" s="21">
        <f t="shared" si="595"/>
        <v>0.89511879049676024</v>
      </c>
      <c r="Y2504" s="21">
        <f t="shared" si="596"/>
        <v>10.741425485961123</v>
      </c>
      <c r="Z2504" s="21">
        <f t="shared" si="597"/>
        <v>403.69857451403885</v>
      </c>
      <c r="AA2504" s="21">
        <f t="shared" si="598"/>
        <v>-1.2314254859611538</v>
      </c>
      <c r="AC2504" s="5">
        <v>10.741425485961123</v>
      </c>
      <c r="AD2504" s="5">
        <v>0</v>
      </c>
      <c r="AE2504" s="5">
        <f t="shared" si="594"/>
        <v>10.741425485961123</v>
      </c>
    </row>
    <row r="2505" spans="1:31" ht="12.75" customHeight="1" x14ac:dyDescent="0.35">
      <c r="A2505" s="17" t="s">
        <v>5222</v>
      </c>
      <c r="B2505" s="17" t="s">
        <v>5204</v>
      </c>
      <c r="C2505" s="17" t="s">
        <v>3157</v>
      </c>
      <c r="D2505" s="18">
        <v>42248</v>
      </c>
      <c r="E2505" s="17" t="s">
        <v>118</v>
      </c>
      <c r="F2505" s="19">
        <v>50</v>
      </c>
      <c r="G2505" s="17">
        <v>43</v>
      </c>
      <c r="H2505" s="17">
        <v>0</v>
      </c>
      <c r="I2505" s="20">
        <f t="shared" si="586"/>
        <v>516</v>
      </c>
      <c r="J2505" s="21">
        <v>188.83</v>
      </c>
      <c r="K2505" s="18">
        <v>44804</v>
      </c>
      <c r="L2505" s="21">
        <v>26.46</v>
      </c>
      <c r="M2505" s="21">
        <v>162.37</v>
      </c>
      <c r="N2505" s="21">
        <v>2.52</v>
      </c>
      <c r="O2505" s="21">
        <f t="shared" si="587"/>
        <v>1.26</v>
      </c>
      <c r="P2505" s="21">
        <f t="shared" si="588"/>
        <v>3.7800000000000002</v>
      </c>
      <c r="Q2505" s="21">
        <f t="shared" si="589"/>
        <v>161.11000000000001</v>
      </c>
      <c r="S2505" s="21">
        <f t="shared" si="593"/>
        <v>164.89000000000001</v>
      </c>
      <c r="T2505" s="19">
        <v>45</v>
      </c>
      <c r="U2505" s="19">
        <f t="shared" si="590"/>
        <v>-5</v>
      </c>
      <c r="V2505" s="22">
        <f t="shared" si="591"/>
        <v>-60</v>
      </c>
      <c r="W2505" s="5">
        <f t="shared" si="592"/>
        <v>464</v>
      </c>
      <c r="X2505" s="21">
        <f t="shared" si="595"/>
        <v>0.35536637931034487</v>
      </c>
      <c r="Y2505" s="21">
        <f t="shared" si="596"/>
        <v>4.264396551724138</v>
      </c>
      <c r="Z2505" s="21">
        <f t="shared" si="597"/>
        <v>160.62560344827588</v>
      </c>
      <c r="AA2505" s="21">
        <f t="shared" si="598"/>
        <v>-0.48439655172413154</v>
      </c>
      <c r="AC2505" s="5">
        <v>4.264396551724138</v>
      </c>
      <c r="AD2505" s="5">
        <v>0</v>
      </c>
      <c r="AE2505" s="5">
        <f t="shared" si="594"/>
        <v>4.264396551724138</v>
      </c>
    </row>
    <row r="2506" spans="1:31" ht="12.75" customHeight="1" x14ac:dyDescent="0.35">
      <c r="A2506" s="17" t="s">
        <v>5223</v>
      </c>
      <c r="B2506" s="17" t="s">
        <v>5204</v>
      </c>
      <c r="C2506" s="17" t="s">
        <v>3157</v>
      </c>
      <c r="D2506" s="18">
        <v>42278</v>
      </c>
      <c r="E2506" s="17" t="s">
        <v>118</v>
      </c>
      <c r="F2506" s="19">
        <v>50</v>
      </c>
      <c r="G2506" s="17">
        <v>43</v>
      </c>
      <c r="H2506" s="17">
        <v>1</v>
      </c>
      <c r="I2506" s="20">
        <f t="shared" si="586"/>
        <v>517</v>
      </c>
      <c r="J2506" s="21">
        <v>214.51</v>
      </c>
      <c r="K2506" s="18">
        <v>44804</v>
      </c>
      <c r="L2506" s="21">
        <v>29.67</v>
      </c>
      <c r="M2506" s="21">
        <v>184.84</v>
      </c>
      <c r="N2506" s="21">
        <v>2.86</v>
      </c>
      <c r="O2506" s="21">
        <f t="shared" si="587"/>
        <v>1.43</v>
      </c>
      <c r="P2506" s="21">
        <f t="shared" si="588"/>
        <v>4.29</v>
      </c>
      <c r="Q2506" s="21">
        <f t="shared" si="589"/>
        <v>183.41</v>
      </c>
      <c r="S2506" s="21">
        <f t="shared" si="593"/>
        <v>187.70000000000002</v>
      </c>
      <c r="T2506" s="19">
        <v>45</v>
      </c>
      <c r="U2506" s="19">
        <f t="shared" si="590"/>
        <v>-5</v>
      </c>
      <c r="V2506" s="22">
        <f t="shared" si="591"/>
        <v>-60</v>
      </c>
      <c r="W2506" s="5">
        <f t="shared" si="592"/>
        <v>465</v>
      </c>
      <c r="X2506" s="21">
        <f t="shared" si="595"/>
        <v>0.40365591397849465</v>
      </c>
      <c r="Y2506" s="21">
        <f t="shared" si="596"/>
        <v>4.8438709677419354</v>
      </c>
      <c r="Z2506" s="21">
        <f t="shared" si="597"/>
        <v>182.85612903225808</v>
      </c>
      <c r="AA2506" s="21">
        <f t="shared" si="598"/>
        <v>-0.55387096774191491</v>
      </c>
      <c r="AC2506" s="5">
        <v>4.8438709677419354</v>
      </c>
      <c r="AD2506" s="5">
        <v>0</v>
      </c>
      <c r="AE2506" s="5">
        <f t="shared" si="594"/>
        <v>4.8438709677419354</v>
      </c>
    </row>
    <row r="2507" spans="1:31" ht="12.75" customHeight="1" x14ac:dyDescent="0.35">
      <c r="A2507" s="17" t="s">
        <v>5224</v>
      </c>
      <c r="B2507" s="17" t="s">
        <v>5204</v>
      </c>
      <c r="C2507" s="17" t="s">
        <v>3180</v>
      </c>
      <c r="D2507" s="18">
        <v>42278</v>
      </c>
      <c r="E2507" s="17" t="s">
        <v>118</v>
      </c>
      <c r="F2507" s="19">
        <v>50</v>
      </c>
      <c r="G2507" s="17">
        <v>43</v>
      </c>
      <c r="H2507" s="17">
        <v>1</v>
      </c>
      <c r="I2507" s="20">
        <f t="shared" si="586"/>
        <v>517</v>
      </c>
      <c r="J2507" s="21">
        <v>567.13</v>
      </c>
      <c r="K2507" s="18">
        <v>44804</v>
      </c>
      <c r="L2507" s="21">
        <v>78.44</v>
      </c>
      <c r="M2507" s="21">
        <v>488.69</v>
      </c>
      <c r="N2507" s="21">
        <v>7.56</v>
      </c>
      <c r="O2507" s="21">
        <f t="shared" si="587"/>
        <v>3.78</v>
      </c>
      <c r="P2507" s="21">
        <f t="shared" si="588"/>
        <v>11.34</v>
      </c>
      <c r="Q2507" s="21">
        <f t="shared" si="589"/>
        <v>484.91</v>
      </c>
      <c r="S2507" s="21">
        <f t="shared" si="593"/>
        <v>496.25</v>
      </c>
      <c r="T2507" s="19">
        <v>45</v>
      </c>
      <c r="U2507" s="19">
        <f t="shared" si="590"/>
        <v>-5</v>
      </c>
      <c r="V2507" s="22">
        <f t="shared" si="591"/>
        <v>-60</v>
      </c>
      <c r="W2507" s="5">
        <f t="shared" si="592"/>
        <v>465</v>
      </c>
      <c r="X2507" s="21">
        <f t="shared" si="595"/>
        <v>1.0672043010752688</v>
      </c>
      <c r="Y2507" s="21">
        <f t="shared" si="596"/>
        <v>12.806451612903224</v>
      </c>
      <c r="Z2507" s="21">
        <f t="shared" si="597"/>
        <v>483.44354838709677</v>
      </c>
      <c r="AA2507" s="21">
        <f t="shared" si="598"/>
        <v>-1.4664516129032563</v>
      </c>
      <c r="AC2507" s="5">
        <v>12.806451612903224</v>
      </c>
      <c r="AD2507" s="5">
        <v>0</v>
      </c>
      <c r="AE2507" s="5">
        <f t="shared" si="594"/>
        <v>12.806451612903224</v>
      </c>
    </row>
    <row r="2508" spans="1:31" ht="12.75" customHeight="1" x14ac:dyDescent="0.35">
      <c r="A2508" s="17" t="s">
        <v>5225</v>
      </c>
      <c r="B2508" s="17" t="s">
        <v>5204</v>
      </c>
      <c r="C2508" s="17" t="s">
        <v>3180</v>
      </c>
      <c r="D2508" s="18">
        <v>42309</v>
      </c>
      <c r="E2508" s="17" t="s">
        <v>118</v>
      </c>
      <c r="F2508" s="19">
        <v>50</v>
      </c>
      <c r="G2508" s="17">
        <v>43</v>
      </c>
      <c r="H2508" s="17">
        <v>2</v>
      </c>
      <c r="I2508" s="20">
        <f t="shared" si="586"/>
        <v>518</v>
      </c>
      <c r="J2508" s="21">
        <v>499.93</v>
      </c>
      <c r="K2508" s="18">
        <v>44804</v>
      </c>
      <c r="L2508" s="21">
        <v>68.33</v>
      </c>
      <c r="M2508" s="21">
        <v>431.6</v>
      </c>
      <c r="N2508" s="21">
        <v>6.66</v>
      </c>
      <c r="O2508" s="21">
        <f t="shared" si="587"/>
        <v>3.33</v>
      </c>
      <c r="P2508" s="21">
        <f t="shared" si="588"/>
        <v>9.99</v>
      </c>
      <c r="Q2508" s="21">
        <f t="shared" si="589"/>
        <v>428.27000000000004</v>
      </c>
      <c r="S2508" s="21">
        <f t="shared" si="593"/>
        <v>438.26000000000005</v>
      </c>
      <c r="T2508" s="19">
        <v>45</v>
      </c>
      <c r="U2508" s="19">
        <f t="shared" si="590"/>
        <v>-5</v>
      </c>
      <c r="V2508" s="22">
        <f t="shared" si="591"/>
        <v>-60</v>
      </c>
      <c r="W2508" s="5">
        <f t="shared" si="592"/>
        <v>466</v>
      </c>
      <c r="X2508" s="21">
        <f t="shared" si="595"/>
        <v>0.94047210300429196</v>
      </c>
      <c r="Y2508" s="21">
        <f t="shared" si="596"/>
        <v>11.285665236051504</v>
      </c>
      <c r="Z2508" s="21">
        <f t="shared" si="597"/>
        <v>426.97433476394855</v>
      </c>
      <c r="AA2508" s="21">
        <f t="shared" si="598"/>
        <v>-1.2956652360514909</v>
      </c>
      <c r="AC2508" s="5">
        <v>11.285665236051504</v>
      </c>
      <c r="AD2508" s="5">
        <v>0</v>
      </c>
      <c r="AE2508" s="5">
        <f t="shared" si="594"/>
        <v>11.285665236051504</v>
      </c>
    </row>
    <row r="2509" spans="1:31" ht="12.75" customHeight="1" x14ac:dyDescent="0.35">
      <c r="A2509" s="17" t="s">
        <v>5226</v>
      </c>
      <c r="B2509" s="17" t="s">
        <v>5204</v>
      </c>
      <c r="C2509" s="17" t="s">
        <v>3157</v>
      </c>
      <c r="D2509" s="18">
        <v>42309</v>
      </c>
      <c r="E2509" s="17" t="s">
        <v>118</v>
      </c>
      <c r="F2509" s="19">
        <v>50</v>
      </c>
      <c r="G2509" s="17">
        <v>43</v>
      </c>
      <c r="H2509" s="17">
        <v>2</v>
      </c>
      <c r="I2509" s="20">
        <f t="shared" si="586"/>
        <v>518</v>
      </c>
      <c r="J2509" s="21">
        <v>253.46</v>
      </c>
      <c r="K2509" s="18">
        <v>44804</v>
      </c>
      <c r="L2509" s="21">
        <v>34.65</v>
      </c>
      <c r="M2509" s="21">
        <v>218.81</v>
      </c>
      <c r="N2509" s="21">
        <v>3.38</v>
      </c>
      <c r="O2509" s="21">
        <f t="shared" si="587"/>
        <v>1.69</v>
      </c>
      <c r="P2509" s="21">
        <f t="shared" si="588"/>
        <v>5.07</v>
      </c>
      <c r="Q2509" s="21">
        <f t="shared" si="589"/>
        <v>217.12</v>
      </c>
      <c r="S2509" s="21">
        <f t="shared" si="593"/>
        <v>222.19</v>
      </c>
      <c r="T2509" s="19">
        <v>45</v>
      </c>
      <c r="U2509" s="19">
        <f t="shared" si="590"/>
        <v>-5</v>
      </c>
      <c r="V2509" s="22">
        <f t="shared" si="591"/>
        <v>-60</v>
      </c>
      <c r="W2509" s="5">
        <f t="shared" si="592"/>
        <v>466</v>
      </c>
      <c r="X2509" s="21">
        <f t="shared" si="595"/>
        <v>0.47680257510729612</v>
      </c>
      <c r="Y2509" s="21">
        <f t="shared" si="596"/>
        <v>5.7216309012875533</v>
      </c>
      <c r="Z2509" s="21">
        <f t="shared" si="597"/>
        <v>216.46836909871246</v>
      </c>
      <c r="AA2509" s="21">
        <f t="shared" si="598"/>
        <v>-0.65163090128754675</v>
      </c>
      <c r="AC2509" s="5">
        <v>5.7216309012875533</v>
      </c>
      <c r="AD2509" s="5">
        <v>0</v>
      </c>
      <c r="AE2509" s="5">
        <f t="shared" si="594"/>
        <v>5.7216309012875533</v>
      </c>
    </row>
    <row r="2510" spans="1:31" ht="12.75" customHeight="1" x14ac:dyDescent="0.35">
      <c r="A2510" s="17" t="s">
        <v>5227</v>
      </c>
      <c r="B2510" s="17" t="s">
        <v>5204</v>
      </c>
      <c r="C2510" s="17" t="s">
        <v>3180</v>
      </c>
      <c r="D2510" s="18">
        <v>42339</v>
      </c>
      <c r="E2510" s="17" t="s">
        <v>118</v>
      </c>
      <c r="F2510" s="19">
        <v>50</v>
      </c>
      <c r="G2510" s="17">
        <v>43</v>
      </c>
      <c r="H2510" s="17">
        <v>3</v>
      </c>
      <c r="I2510" s="20">
        <f t="shared" si="586"/>
        <v>519</v>
      </c>
      <c r="J2510" s="21">
        <v>291.51</v>
      </c>
      <c r="K2510" s="18">
        <v>44804</v>
      </c>
      <c r="L2510" s="21">
        <v>39.35</v>
      </c>
      <c r="M2510" s="21">
        <v>252.16</v>
      </c>
      <c r="N2510" s="21">
        <v>3.88</v>
      </c>
      <c r="O2510" s="21">
        <f t="shared" si="587"/>
        <v>1.94</v>
      </c>
      <c r="P2510" s="21">
        <f t="shared" si="588"/>
        <v>5.82</v>
      </c>
      <c r="Q2510" s="21">
        <f t="shared" si="589"/>
        <v>250.22</v>
      </c>
      <c r="S2510" s="21">
        <f t="shared" si="593"/>
        <v>256.04000000000002</v>
      </c>
      <c r="T2510" s="19">
        <v>45</v>
      </c>
      <c r="U2510" s="19">
        <f t="shared" si="590"/>
        <v>-5</v>
      </c>
      <c r="V2510" s="22">
        <f t="shared" si="591"/>
        <v>-60</v>
      </c>
      <c r="W2510" s="5">
        <f t="shared" si="592"/>
        <v>467</v>
      </c>
      <c r="X2510" s="21">
        <f t="shared" si="595"/>
        <v>0.54826552462526768</v>
      </c>
      <c r="Y2510" s="21">
        <f t="shared" si="596"/>
        <v>6.5791862955032121</v>
      </c>
      <c r="Z2510" s="21">
        <f t="shared" si="597"/>
        <v>249.46081370449681</v>
      </c>
      <c r="AA2510" s="21">
        <f t="shared" si="598"/>
        <v>-0.75918629550318428</v>
      </c>
      <c r="AC2510" s="5">
        <v>6.5791862955032121</v>
      </c>
      <c r="AD2510" s="5">
        <v>0</v>
      </c>
      <c r="AE2510" s="5">
        <f t="shared" si="594"/>
        <v>6.5791862955032121</v>
      </c>
    </row>
    <row r="2511" spans="1:31" ht="12.75" customHeight="1" x14ac:dyDescent="0.35">
      <c r="A2511" s="17" t="s">
        <v>5228</v>
      </c>
      <c r="B2511" s="17" t="s">
        <v>5204</v>
      </c>
      <c r="C2511" s="17" t="s">
        <v>3196</v>
      </c>
      <c r="D2511" s="18">
        <v>42339</v>
      </c>
      <c r="E2511" s="17" t="s">
        <v>118</v>
      </c>
      <c r="F2511" s="19">
        <v>50</v>
      </c>
      <c r="G2511" s="17">
        <v>43</v>
      </c>
      <c r="H2511" s="17">
        <v>3</v>
      </c>
      <c r="I2511" s="20">
        <f t="shared" si="586"/>
        <v>519</v>
      </c>
      <c r="J2511" s="21">
        <v>2050.56</v>
      </c>
      <c r="K2511" s="18">
        <v>44804</v>
      </c>
      <c r="L2511" s="21">
        <v>276.82</v>
      </c>
      <c r="M2511" s="21">
        <v>1773.74</v>
      </c>
      <c r="N2511" s="21">
        <v>27.34</v>
      </c>
      <c r="O2511" s="21">
        <f t="shared" si="587"/>
        <v>13.67</v>
      </c>
      <c r="P2511" s="21">
        <f t="shared" si="588"/>
        <v>41.01</v>
      </c>
      <c r="Q2511" s="21">
        <f t="shared" si="589"/>
        <v>1760.07</v>
      </c>
      <c r="S2511" s="21">
        <f t="shared" si="593"/>
        <v>1801.08</v>
      </c>
      <c r="T2511" s="19">
        <v>45</v>
      </c>
      <c r="U2511" s="19">
        <f t="shared" si="590"/>
        <v>-5</v>
      </c>
      <c r="V2511" s="22">
        <f t="shared" si="591"/>
        <v>-60</v>
      </c>
      <c r="W2511" s="5">
        <f t="shared" si="592"/>
        <v>467</v>
      </c>
      <c r="X2511" s="21">
        <f t="shared" si="595"/>
        <v>3.8567023554603854</v>
      </c>
      <c r="Y2511" s="21">
        <f t="shared" si="596"/>
        <v>46.280428265524627</v>
      </c>
      <c r="Z2511" s="21">
        <f t="shared" si="597"/>
        <v>1754.7995717344752</v>
      </c>
      <c r="AA2511" s="21">
        <f t="shared" si="598"/>
        <v>-5.2704282655247425</v>
      </c>
      <c r="AC2511" s="5">
        <v>46.280428265524627</v>
      </c>
      <c r="AD2511" s="5">
        <v>0</v>
      </c>
      <c r="AE2511" s="5">
        <f t="shared" si="594"/>
        <v>46.280428265524627</v>
      </c>
    </row>
    <row r="2512" spans="1:31" ht="12.75" customHeight="1" x14ac:dyDescent="0.35">
      <c r="A2512" s="17" t="s">
        <v>5229</v>
      </c>
      <c r="B2512" s="17" t="s">
        <v>5204</v>
      </c>
      <c r="C2512" s="17" t="s">
        <v>3157</v>
      </c>
      <c r="D2512" s="18">
        <v>42370</v>
      </c>
      <c r="E2512" s="17" t="s">
        <v>118</v>
      </c>
      <c r="F2512" s="19">
        <v>50</v>
      </c>
      <c r="G2512" s="17">
        <v>43</v>
      </c>
      <c r="H2512" s="17">
        <v>4</v>
      </c>
      <c r="I2512" s="20">
        <f t="shared" ref="I2512:I2575" si="599">(G2512*12)+H2512</f>
        <v>520</v>
      </c>
      <c r="J2512" s="21">
        <v>386.04</v>
      </c>
      <c r="K2512" s="18">
        <v>44804</v>
      </c>
      <c r="L2512" s="21">
        <v>51.46</v>
      </c>
      <c r="M2512" s="21">
        <v>334.58</v>
      </c>
      <c r="N2512" s="21">
        <v>5.14</v>
      </c>
      <c r="O2512" s="21">
        <f t="shared" ref="O2512:O2575" si="600">+N2512/8*4</f>
        <v>2.57</v>
      </c>
      <c r="P2512" s="21">
        <f t="shared" ref="P2512:P2575" si="601">+N2512+O2512</f>
        <v>7.7099999999999991</v>
      </c>
      <c r="Q2512" s="21">
        <f t="shared" ref="Q2512:Q2575" si="602">+M2512-O2512</f>
        <v>332.01</v>
      </c>
      <c r="S2512" s="21">
        <f t="shared" si="593"/>
        <v>339.71999999999997</v>
      </c>
      <c r="T2512" s="19">
        <v>45</v>
      </c>
      <c r="U2512" s="19">
        <f t="shared" ref="U2512:U2575" si="603">+T2512-F2512</f>
        <v>-5</v>
      </c>
      <c r="V2512" s="22">
        <f t="shared" ref="V2512:V2575" si="604">+U2512*12</f>
        <v>-60</v>
      </c>
      <c r="W2512" s="5">
        <f t="shared" ref="W2512:W2575" si="605">+I2512+8+V2512</f>
        <v>468</v>
      </c>
      <c r="X2512" s="21">
        <f t="shared" si="595"/>
        <v>0.72589743589743583</v>
      </c>
      <c r="Y2512" s="21">
        <f t="shared" si="596"/>
        <v>8.7107692307692304</v>
      </c>
      <c r="Z2512" s="21">
        <f t="shared" si="597"/>
        <v>331.00923076923073</v>
      </c>
      <c r="AA2512" s="21">
        <f t="shared" si="598"/>
        <v>-1.0007692307692651</v>
      </c>
      <c r="AC2512" s="5">
        <v>8.7107692307692304</v>
      </c>
      <c r="AD2512" s="5">
        <v>0</v>
      </c>
      <c r="AE2512" s="5">
        <f t="shared" si="594"/>
        <v>8.7107692307692304</v>
      </c>
    </row>
    <row r="2513" spans="1:31" ht="12.75" customHeight="1" x14ac:dyDescent="0.35">
      <c r="A2513" s="17" t="s">
        <v>5230</v>
      </c>
      <c r="B2513" s="17" t="s">
        <v>5204</v>
      </c>
      <c r="C2513" s="17" t="s">
        <v>3199</v>
      </c>
      <c r="D2513" s="18">
        <v>42401</v>
      </c>
      <c r="E2513" s="17" t="s">
        <v>118</v>
      </c>
      <c r="F2513" s="19">
        <v>50</v>
      </c>
      <c r="G2513" s="17">
        <v>43</v>
      </c>
      <c r="H2513" s="17">
        <v>5</v>
      </c>
      <c r="I2513" s="20">
        <f t="shared" si="599"/>
        <v>521</v>
      </c>
      <c r="J2513" s="21">
        <v>191.68</v>
      </c>
      <c r="K2513" s="18">
        <v>44804</v>
      </c>
      <c r="L2513" s="21">
        <v>25.22</v>
      </c>
      <c r="M2513" s="21">
        <v>166.46</v>
      </c>
      <c r="N2513" s="21">
        <v>2.5499999999999998</v>
      </c>
      <c r="O2513" s="21">
        <f t="shared" si="600"/>
        <v>1.2749999999999999</v>
      </c>
      <c r="P2513" s="21">
        <f t="shared" si="601"/>
        <v>3.8249999999999997</v>
      </c>
      <c r="Q2513" s="21">
        <f t="shared" si="602"/>
        <v>165.185</v>
      </c>
      <c r="S2513" s="21">
        <f t="shared" ref="S2513:S2576" si="606">+M2513+N2513</f>
        <v>169.01000000000002</v>
      </c>
      <c r="T2513" s="19">
        <v>45</v>
      </c>
      <c r="U2513" s="19">
        <f t="shared" si="603"/>
        <v>-5</v>
      </c>
      <c r="V2513" s="22">
        <f t="shared" si="604"/>
        <v>-60</v>
      </c>
      <c r="W2513" s="5">
        <f t="shared" si="605"/>
        <v>469</v>
      </c>
      <c r="X2513" s="21">
        <f t="shared" si="595"/>
        <v>0.36036247334754801</v>
      </c>
      <c r="Y2513" s="21">
        <f t="shared" si="596"/>
        <v>4.3243496801705756</v>
      </c>
      <c r="Z2513" s="21">
        <f t="shared" si="597"/>
        <v>164.68565031982945</v>
      </c>
      <c r="AA2513" s="21">
        <f t="shared" si="598"/>
        <v>-0.49934968017055326</v>
      </c>
      <c r="AC2513" s="5">
        <v>4.3243496801705756</v>
      </c>
      <c r="AD2513" s="5">
        <v>0</v>
      </c>
      <c r="AE2513" s="5">
        <f t="shared" ref="AE2513:AE2576" si="607">+AC2513+AD2513</f>
        <v>4.3243496801705756</v>
      </c>
    </row>
    <row r="2514" spans="1:31" ht="12.75" customHeight="1" x14ac:dyDescent="0.35">
      <c r="A2514" s="17" t="s">
        <v>5231</v>
      </c>
      <c r="B2514" s="17" t="s">
        <v>5204</v>
      </c>
      <c r="C2514" s="17" t="s">
        <v>3157</v>
      </c>
      <c r="D2514" s="18">
        <v>42401</v>
      </c>
      <c r="E2514" s="17" t="s">
        <v>118</v>
      </c>
      <c r="F2514" s="19">
        <v>50</v>
      </c>
      <c r="G2514" s="17">
        <v>43</v>
      </c>
      <c r="H2514" s="17">
        <v>5</v>
      </c>
      <c r="I2514" s="20">
        <f t="shared" si="599"/>
        <v>521</v>
      </c>
      <c r="J2514" s="21">
        <v>520.59</v>
      </c>
      <c r="K2514" s="18">
        <v>44804</v>
      </c>
      <c r="L2514" s="21">
        <v>68.540000000000006</v>
      </c>
      <c r="M2514" s="21">
        <v>452.05</v>
      </c>
      <c r="N2514" s="21">
        <v>6.94</v>
      </c>
      <c r="O2514" s="21">
        <f t="shared" si="600"/>
        <v>3.47</v>
      </c>
      <c r="P2514" s="21">
        <f t="shared" si="601"/>
        <v>10.41</v>
      </c>
      <c r="Q2514" s="21">
        <f t="shared" si="602"/>
        <v>448.58</v>
      </c>
      <c r="S2514" s="21">
        <f t="shared" si="606"/>
        <v>458.99</v>
      </c>
      <c r="T2514" s="19">
        <v>45</v>
      </c>
      <c r="U2514" s="19">
        <f t="shared" si="603"/>
        <v>-5</v>
      </c>
      <c r="V2514" s="22">
        <f t="shared" si="604"/>
        <v>-60</v>
      </c>
      <c r="W2514" s="5">
        <f t="shared" si="605"/>
        <v>469</v>
      </c>
      <c r="X2514" s="21">
        <f t="shared" si="595"/>
        <v>0.97865671641791052</v>
      </c>
      <c r="Y2514" s="21">
        <f t="shared" si="596"/>
        <v>11.743880597014925</v>
      </c>
      <c r="Z2514" s="21">
        <f t="shared" si="597"/>
        <v>447.24611940298507</v>
      </c>
      <c r="AA2514" s="21">
        <f t="shared" si="598"/>
        <v>-1.333880597014911</v>
      </c>
      <c r="AC2514" s="5">
        <v>11.743880597014925</v>
      </c>
      <c r="AD2514" s="5">
        <v>0</v>
      </c>
      <c r="AE2514" s="5">
        <f t="shared" si="607"/>
        <v>11.743880597014925</v>
      </c>
    </row>
    <row r="2515" spans="1:31" ht="12.75" customHeight="1" x14ac:dyDescent="0.35">
      <c r="A2515" s="17" t="s">
        <v>5232</v>
      </c>
      <c r="B2515" s="17" t="s">
        <v>5204</v>
      </c>
      <c r="C2515" s="17" t="s">
        <v>3157</v>
      </c>
      <c r="D2515" s="18">
        <v>42430</v>
      </c>
      <c r="E2515" s="17" t="s">
        <v>118</v>
      </c>
      <c r="F2515" s="19">
        <v>50</v>
      </c>
      <c r="G2515" s="17">
        <v>43</v>
      </c>
      <c r="H2515" s="17">
        <v>6</v>
      </c>
      <c r="I2515" s="20">
        <f t="shared" si="599"/>
        <v>522</v>
      </c>
      <c r="J2515" s="21">
        <v>241.97</v>
      </c>
      <c r="K2515" s="18">
        <v>44804</v>
      </c>
      <c r="L2515" s="21">
        <v>31.45</v>
      </c>
      <c r="M2515" s="21">
        <v>210.52</v>
      </c>
      <c r="N2515" s="21">
        <v>3.22</v>
      </c>
      <c r="O2515" s="21">
        <f t="shared" si="600"/>
        <v>1.61</v>
      </c>
      <c r="P2515" s="21">
        <f t="shared" si="601"/>
        <v>4.83</v>
      </c>
      <c r="Q2515" s="21">
        <f t="shared" si="602"/>
        <v>208.91</v>
      </c>
      <c r="S2515" s="21">
        <f t="shared" si="606"/>
        <v>213.74</v>
      </c>
      <c r="T2515" s="19">
        <v>45</v>
      </c>
      <c r="U2515" s="19">
        <f t="shared" si="603"/>
        <v>-5</v>
      </c>
      <c r="V2515" s="22">
        <f t="shared" si="604"/>
        <v>-60</v>
      </c>
      <c r="W2515" s="5">
        <f t="shared" si="605"/>
        <v>470</v>
      </c>
      <c r="X2515" s="21">
        <f t="shared" si="595"/>
        <v>0.45476595744680853</v>
      </c>
      <c r="Y2515" s="21">
        <f t="shared" si="596"/>
        <v>5.4571914893617022</v>
      </c>
      <c r="Z2515" s="21">
        <f t="shared" si="597"/>
        <v>208.28280851063832</v>
      </c>
      <c r="AA2515" s="21">
        <f t="shared" si="598"/>
        <v>-0.62719148936167812</v>
      </c>
      <c r="AC2515" s="5">
        <v>5.4571914893617022</v>
      </c>
      <c r="AD2515" s="5">
        <v>0</v>
      </c>
      <c r="AE2515" s="5">
        <f t="shared" si="607"/>
        <v>5.4571914893617022</v>
      </c>
    </row>
    <row r="2516" spans="1:31" ht="12.75" customHeight="1" x14ac:dyDescent="0.35">
      <c r="A2516" s="17" t="s">
        <v>5233</v>
      </c>
      <c r="B2516" s="17" t="s">
        <v>5204</v>
      </c>
      <c r="C2516" s="17" t="s">
        <v>3157</v>
      </c>
      <c r="D2516" s="18">
        <v>42461</v>
      </c>
      <c r="E2516" s="17" t="s">
        <v>118</v>
      </c>
      <c r="F2516" s="19">
        <v>50</v>
      </c>
      <c r="G2516" s="17">
        <v>43</v>
      </c>
      <c r="H2516" s="17">
        <v>7</v>
      </c>
      <c r="I2516" s="20">
        <f t="shared" si="599"/>
        <v>523</v>
      </c>
      <c r="J2516" s="21">
        <v>1083.07</v>
      </c>
      <c r="K2516" s="18">
        <v>44804</v>
      </c>
      <c r="L2516" s="21">
        <v>138.99</v>
      </c>
      <c r="M2516" s="21">
        <v>944.08</v>
      </c>
      <c r="N2516" s="21">
        <v>14.44</v>
      </c>
      <c r="O2516" s="21">
        <f t="shared" si="600"/>
        <v>7.22</v>
      </c>
      <c r="P2516" s="21">
        <f t="shared" si="601"/>
        <v>21.66</v>
      </c>
      <c r="Q2516" s="21">
        <f t="shared" si="602"/>
        <v>936.86</v>
      </c>
      <c r="S2516" s="21">
        <f t="shared" si="606"/>
        <v>958.5200000000001</v>
      </c>
      <c r="T2516" s="19">
        <v>45</v>
      </c>
      <c r="U2516" s="19">
        <f t="shared" si="603"/>
        <v>-5</v>
      </c>
      <c r="V2516" s="22">
        <f t="shared" si="604"/>
        <v>-60</v>
      </c>
      <c r="W2516" s="5">
        <f t="shared" si="605"/>
        <v>471</v>
      </c>
      <c r="X2516" s="21">
        <f t="shared" si="595"/>
        <v>2.0350743099787687</v>
      </c>
      <c r="Y2516" s="21">
        <f t="shared" si="596"/>
        <v>24.420891719745224</v>
      </c>
      <c r="Z2516" s="21">
        <f t="shared" si="597"/>
        <v>934.09910828025488</v>
      </c>
      <c r="AA2516" s="21">
        <f t="shared" si="598"/>
        <v>-2.7608917197451319</v>
      </c>
      <c r="AC2516" s="5">
        <v>24.420891719745224</v>
      </c>
      <c r="AD2516" s="5">
        <v>0</v>
      </c>
      <c r="AE2516" s="5">
        <f t="shared" si="607"/>
        <v>24.420891719745224</v>
      </c>
    </row>
    <row r="2517" spans="1:31" ht="12.75" customHeight="1" x14ac:dyDescent="0.35">
      <c r="A2517" s="17" t="s">
        <v>5234</v>
      </c>
      <c r="B2517" s="17" t="s">
        <v>5204</v>
      </c>
      <c r="C2517" s="17" t="s">
        <v>3157</v>
      </c>
      <c r="D2517" s="18">
        <v>42491</v>
      </c>
      <c r="E2517" s="17" t="s">
        <v>118</v>
      </c>
      <c r="F2517" s="19">
        <v>50</v>
      </c>
      <c r="G2517" s="17">
        <v>43</v>
      </c>
      <c r="H2517" s="17">
        <v>8</v>
      </c>
      <c r="I2517" s="20">
        <f t="shared" si="599"/>
        <v>524</v>
      </c>
      <c r="J2517" s="21">
        <v>573.51</v>
      </c>
      <c r="K2517" s="18">
        <v>44804</v>
      </c>
      <c r="L2517" s="21">
        <v>72.64</v>
      </c>
      <c r="M2517" s="21">
        <v>500.87</v>
      </c>
      <c r="N2517" s="21">
        <v>7.64</v>
      </c>
      <c r="O2517" s="21">
        <f t="shared" si="600"/>
        <v>3.82</v>
      </c>
      <c r="P2517" s="21">
        <f t="shared" si="601"/>
        <v>11.459999999999999</v>
      </c>
      <c r="Q2517" s="21">
        <f t="shared" si="602"/>
        <v>497.05</v>
      </c>
      <c r="S2517" s="21">
        <f t="shared" si="606"/>
        <v>508.51</v>
      </c>
      <c r="T2517" s="19">
        <v>45</v>
      </c>
      <c r="U2517" s="19">
        <f t="shared" si="603"/>
        <v>-5</v>
      </c>
      <c r="V2517" s="22">
        <f t="shared" si="604"/>
        <v>-60</v>
      </c>
      <c r="W2517" s="5">
        <f t="shared" si="605"/>
        <v>472</v>
      </c>
      <c r="X2517" s="21">
        <f t="shared" si="595"/>
        <v>1.0773516949152542</v>
      </c>
      <c r="Y2517" s="21">
        <f t="shared" si="596"/>
        <v>12.928220338983049</v>
      </c>
      <c r="Z2517" s="21">
        <f t="shared" si="597"/>
        <v>495.58177966101692</v>
      </c>
      <c r="AA2517" s="21">
        <f t="shared" si="598"/>
        <v>-1.4682203389830875</v>
      </c>
      <c r="AC2517" s="5">
        <v>12.928220338983049</v>
      </c>
      <c r="AD2517" s="5">
        <v>0</v>
      </c>
      <c r="AE2517" s="5">
        <f t="shared" si="607"/>
        <v>12.928220338983049</v>
      </c>
    </row>
    <row r="2518" spans="1:31" ht="12.75" customHeight="1" x14ac:dyDescent="0.35">
      <c r="A2518" s="17" t="s">
        <v>5235</v>
      </c>
      <c r="B2518" s="17" t="s">
        <v>5204</v>
      </c>
      <c r="C2518" s="17" t="s">
        <v>3157</v>
      </c>
      <c r="D2518" s="18">
        <v>42522</v>
      </c>
      <c r="E2518" s="17" t="s">
        <v>118</v>
      </c>
      <c r="F2518" s="19">
        <v>50</v>
      </c>
      <c r="G2518" s="17">
        <v>43</v>
      </c>
      <c r="H2518" s="17">
        <v>9</v>
      </c>
      <c r="I2518" s="20">
        <f t="shared" si="599"/>
        <v>525</v>
      </c>
      <c r="J2518" s="21">
        <v>1888.42</v>
      </c>
      <c r="K2518" s="18">
        <v>44804</v>
      </c>
      <c r="L2518" s="21">
        <v>236.06</v>
      </c>
      <c r="M2518" s="21">
        <v>1652.36</v>
      </c>
      <c r="N2518" s="21">
        <v>25.18</v>
      </c>
      <c r="O2518" s="21">
        <f t="shared" si="600"/>
        <v>12.59</v>
      </c>
      <c r="P2518" s="21">
        <f t="shared" si="601"/>
        <v>37.769999999999996</v>
      </c>
      <c r="Q2518" s="21">
        <f t="shared" si="602"/>
        <v>1639.77</v>
      </c>
      <c r="S2518" s="21">
        <f t="shared" si="606"/>
        <v>1677.54</v>
      </c>
      <c r="T2518" s="19">
        <v>45</v>
      </c>
      <c r="U2518" s="19">
        <f t="shared" si="603"/>
        <v>-5</v>
      </c>
      <c r="V2518" s="22">
        <f t="shared" si="604"/>
        <v>-60</v>
      </c>
      <c r="W2518" s="5">
        <f t="shared" si="605"/>
        <v>473</v>
      </c>
      <c r="X2518" s="21">
        <f t="shared" si="595"/>
        <v>3.546596194503171</v>
      </c>
      <c r="Y2518" s="21">
        <f t="shared" si="596"/>
        <v>42.559154334038055</v>
      </c>
      <c r="Z2518" s="21">
        <f t="shared" si="597"/>
        <v>1634.9808456659619</v>
      </c>
      <c r="AA2518" s="21">
        <f t="shared" si="598"/>
        <v>-4.7891543340381304</v>
      </c>
      <c r="AC2518" s="5">
        <v>42.559154334038055</v>
      </c>
      <c r="AD2518" s="5">
        <v>0</v>
      </c>
      <c r="AE2518" s="5">
        <f t="shared" si="607"/>
        <v>42.559154334038055</v>
      </c>
    </row>
    <row r="2519" spans="1:31" ht="12.75" customHeight="1" x14ac:dyDescent="0.35">
      <c r="A2519" s="17" t="s">
        <v>5236</v>
      </c>
      <c r="B2519" s="17" t="s">
        <v>5204</v>
      </c>
      <c r="C2519" s="17" t="s">
        <v>3180</v>
      </c>
      <c r="D2519" s="18">
        <v>42522</v>
      </c>
      <c r="E2519" s="17" t="s">
        <v>118</v>
      </c>
      <c r="F2519" s="19">
        <v>50</v>
      </c>
      <c r="G2519" s="17">
        <v>43</v>
      </c>
      <c r="H2519" s="17">
        <v>9</v>
      </c>
      <c r="I2519" s="20">
        <f t="shared" si="599"/>
        <v>525</v>
      </c>
      <c r="J2519" s="21">
        <v>287.72000000000003</v>
      </c>
      <c r="K2519" s="18">
        <v>44804</v>
      </c>
      <c r="L2519" s="21">
        <v>36</v>
      </c>
      <c r="M2519" s="21">
        <v>251.72</v>
      </c>
      <c r="N2519" s="21">
        <v>3.84</v>
      </c>
      <c r="O2519" s="21">
        <f t="shared" si="600"/>
        <v>1.92</v>
      </c>
      <c r="P2519" s="21">
        <f t="shared" si="601"/>
        <v>5.76</v>
      </c>
      <c r="Q2519" s="21">
        <f t="shared" si="602"/>
        <v>249.8</v>
      </c>
      <c r="S2519" s="21">
        <f t="shared" si="606"/>
        <v>255.56</v>
      </c>
      <c r="T2519" s="19">
        <v>45</v>
      </c>
      <c r="U2519" s="19">
        <f t="shared" si="603"/>
        <v>-5</v>
      </c>
      <c r="V2519" s="22">
        <f t="shared" si="604"/>
        <v>-60</v>
      </c>
      <c r="W2519" s="5">
        <f t="shared" si="605"/>
        <v>473</v>
      </c>
      <c r="X2519" s="21">
        <f t="shared" si="595"/>
        <v>0.54029598308668081</v>
      </c>
      <c r="Y2519" s="21">
        <f t="shared" si="596"/>
        <v>6.4835517970401693</v>
      </c>
      <c r="Z2519" s="21">
        <f t="shared" si="597"/>
        <v>249.07644820295982</v>
      </c>
      <c r="AA2519" s="21">
        <f t="shared" si="598"/>
        <v>-0.72355179704018724</v>
      </c>
      <c r="AC2519" s="5">
        <v>6.4835517970401693</v>
      </c>
      <c r="AD2519" s="5">
        <v>0</v>
      </c>
      <c r="AE2519" s="5">
        <f t="shared" si="607"/>
        <v>6.4835517970401693</v>
      </c>
    </row>
    <row r="2520" spans="1:31" ht="12.75" customHeight="1" x14ac:dyDescent="0.35">
      <c r="A2520" s="17" t="s">
        <v>5237</v>
      </c>
      <c r="B2520" s="17" t="s">
        <v>5204</v>
      </c>
      <c r="C2520" s="17" t="s">
        <v>3157</v>
      </c>
      <c r="D2520" s="18">
        <v>42583</v>
      </c>
      <c r="E2520" s="17" t="s">
        <v>118</v>
      </c>
      <c r="F2520" s="19">
        <v>50</v>
      </c>
      <c r="G2520" s="17">
        <v>43</v>
      </c>
      <c r="H2520" s="17">
        <v>11</v>
      </c>
      <c r="I2520" s="20">
        <f t="shared" si="599"/>
        <v>527</v>
      </c>
      <c r="J2520" s="21">
        <v>316.22000000000003</v>
      </c>
      <c r="K2520" s="18">
        <v>44804</v>
      </c>
      <c r="L2520" s="21">
        <v>38.51</v>
      </c>
      <c r="M2520" s="21">
        <v>277.70999999999998</v>
      </c>
      <c r="N2520" s="21">
        <v>4.22</v>
      </c>
      <c r="O2520" s="21">
        <f t="shared" si="600"/>
        <v>2.11</v>
      </c>
      <c r="P2520" s="21">
        <f t="shared" si="601"/>
        <v>6.33</v>
      </c>
      <c r="Q2520" s="21">
        <f t="shared" si="602"/>
        <v>275.59999999999997</v>
      </c>
      <c r="S2520" s="21">
        <f t="shared" si="606"/>
        <v>281.93</v>
      </c>
      <c r="T2520" s="19">
        <v>45</v>
      </c>
      <c r="U2520" s="19">
        <f t="shared" si="603"/>
        <v>-5</v>
      </c>
      <c r="V2520" s="22">
        <f t="shared" si="604"/>
        <v>-60</v>
      </c>
      <c r="W2520" s="5">
        <f t="shared" si="605"/>
        <v>475</v>
      </c>
      <c r="X2520" s="21">
        <f t="shared" si="595"/>
        <v>0.59353684210526314</v>
      </c>
      <c r="Y2520" s="21">
        <f t="shared" si="596"/>
        <v>7.1224421052631577</v>
      </c>
      <c r="Z2520" s="21">
        <f t="shared" si="597"/>
        <v>274.80755789473687</v>
      </c>
      <c r="AA2520" s="21">
        <f t="shared" si="598"/>
        <v>-0.79244210526309189</v>
      </c>
      <c r="AC2520" s="5">
        <v>7.1224421052631577</v>
      </c>
      <c r="AD2520" s="5">
        <v>0</v>
      </c>
      <c r="AE2520" s="5">
        <f t="shared" si="607"/>
        <v>7.1224421052631577</v>
      </c>
    </row>
    <row r="2521" spans="1:31" ht="12.75" customHeight="1" x14ac:dyDescent="0.35">
      <c r="A2521" s="17" t="s">
        <v>5238</v>
      </c>
      <c r="B2521" s="17" t="s">
        <v>5204</v>
      </c>
      <c r="C2521" s="17" t="s">
        <v>3157</v>
      </c>
      <c r="D2521" s="18">
        <v>42644</v>
      </c>
      <c r="E2521" s="17" t="s">
        <v>118</v>
      </c>
      <c r="F2521" s="19">
        <v>50</v>
      </c>
      <c r="G2521" s="17">
        <v>44</v>
      </c>
      <c r="H2521" s="17">
        <v>1</v>
      </c>
      <c r="I2521" s="20">
        <f t="shared" si="599"/>
        <v>529</v>
      </c>
      <c r="J2521" s="21">
        <v>620.71</v>
      </c>
      <c r="K2521" s="18">
        <v>44804</v>
      </c>
      <c r="L2521" s="21">
        <v>73.48</v>
      </c>
      <c r="M2521" s="21">
        <v>547.23</v>
      </c>
      <c r="N2521" s="21">
        <v>8.2799999999999994</v>
      </c>
      <c r="O2521" s="21">
        <f t="shared" si="600"/>
        <v>4.1399999999999997</v>
      </c>
      <c r="P2521" s="21">
        <f t="shared" si="601"/>
        <v>12.419999999999998</v>
      </c>
      <c r="Q2521" s="21">
        <f t="shared" si="602"/>
        <v>543.09</v>
      </c>
      <c r="S2521" s="21">
        <f t="shared" si="606"/>
        <v>555.51</v>
      </c>
      <c r="T2521" s="19">
        <v>45</v>
      </c>
      <c r="U2521" s="19">
        <f t="shared" si="603"/>
        <v>-5</v>
      </c>
      <c r="V2521" s="22">
        <f t="shared" si="604"/>
        <v>-60</v>
      </c>
      <c r="W2521" s="5">
        <f t="shared" si="605"/>
        <v>477</v>
      </c>
      <c r="X2521" s="21">
        <f t="shared" ref="X2521:X2584" si="608">+S2521/W2521</f>
        <v>1.1645911949685535</v>
      </c>
      <c r="Y2521" s="21">
        <f t="shared" ref="Y2521:Y2584" si="609">+X2521*12</f>
        <v>13.975094339622641</v>
      </c>
      <c r="Z2521" s="21">
        <f t="shared" ref="Z2521:Z2584" si="610">+S2521-Y2521</f>
        <v>541.53490566037738</v>
      </c>
      <c r="AA2521" s="21">
        <f t="shared" ref="AA2521:AA2584" si="611">+Z2521-Q2521</f>
        <v>-1.5550943396226558</v>
      </c>
      <c r="AC2521" s="5">
        <v>13.975094339622641</v>
      </c>
      <c r="AD2521" s="5">
        <v>0</v>
      </c>
      <c r="AE2521" s="5">
        <f t="shared" si="607"/>
        <v>13.975094339622641</v>
      </c>
    </row>
    <row r="2522" spans="1:31" ht="12.75" customHeight="1" x14ac:dyDescent="0.35">
      <c r="A2522" s="17" t="s">
        <v>5239</v>
      </c>
      <c r="B2522" s="17" t="s">
        <v>5204</v>
      </c>
      <c r="C2522" s="17" t="s">
        <v>3157</v>
      </c>
      <c r="D2522" s="18">
        <v>42675</v>
      </c>
      <c r="E2522" s="17" t="s">
        <v>118</v>
      </c>
      <c r="F2522" s="19">
        <v>50</v>
      </c>
      <c r="G2522" s="17">
        <v>44</v>
      </c>
      <c r="H2522" s="17">
        <v>2</v>
      </c>
      <c r="I2522" s="20">
        <f t="shared" si="599"/>
        <v>530</v>
      </c>
      <c r="J2522" s="21">
        <v>1156.07</v>
      </c>
      <c r="K2522" s="18">
        <v>44804</v>
      </c>
      <c r="L2522" s="21">
        <v>134.86000000000001</v>
      </c>
      <c r="M2522" s="21">
        <v>1021.21</v>
      </c>
      <c r="N2522" s="21">
        <v>15.41</v>
      </c>
      <c r="O2522" s="21">
        <f t="shared" si="600"/>
        <v>7.7050000000000001</v>
      </c>
      <c r="P2522" s="21">
        <f t="shared" si="601"/>
        <v>23.115000000000002</v>
      </c>
      <c r="Q2522" s="21">
        <f t="shared" si="602"/>
        <v>1013.505</v>
      </c>
      <c r="S2522" s="21">
        <f t="shared" si="606"/>
        <v>1036.6200000000001</v>
      </c>
      <c r="T2522" s="19">
        <v>45</v>
      </c>
      <c r="U2522" s="19">
        <f t="shared" si="603"/>
        <v>-5</v>
      </c>
      <c r="V2522" s="22">
        <f t="shared" si="604"/>
        <v>-60</v>
      </c>
      <c r="W2522" s="5">
        <f t="shared" si="605"/>
        <v>478</v>
      </c>
      <c r="X2522" s="21">
        <f t="shared" si="608"/>
        <v>2.1686610878661092</v>
      </c>
      <c r="Y2522" s="21">
        <f t="shared" si="609"/>
        <v>26.023933054393311</v>
      </c>
      <c r="Z2522" s="21">
        <f t="shared" si="610"/>
        <v>1010.5960669456068</v>
      </c>
      <c r="AA2522" s="21">
        <f t="shared" si="611"/>
        <v>-2.9089330543931737</v>
      </c>
      <c r="AC2522" s="5">
        <v>26.023933054393311</v>
      </c>
      <c r="AD2522" s="5">
        <v>0</v>
      </c>
      <c r="AE2522" s="5">
        <f t="shared" si="607"/>
        <v>26.023933054393311</v>
      </c>
    </row>
    <row r="2523" spans="1:31" ht="12.75" customHeight="1" x14ac:dyDescent="0.35">
      <c r="A2523" s="17" t="s">
        <v>5240</v>
      </c>
      <c r="B2523" s="17" t="s">
        <v>5204</v>
      </c>
      <c r="C2523" s="17" t="s">
        <v>3157</v>
      </c>
      <c r="D2523" s="18">
        <v>42705</v>
      </c>
      <c r="E2523" s="17" t="s">
        <v>118</v>
      </c>
      <c r="F2523" s="19">
        <v>50</v>
      </c>
      <c r="G2523" s="17">
        <v>44</v>
      </c>
      <c r="H2523" s="17">
        <v>3</v>
      </c>
      <c r="I2523" s="20">
        <f t="shared" si="599"/>
        <v>531</v>
      </c>
      <c r="J2523" s="21">
        <v>421.98</v>
      </c>
      <c r="K2523" s="18">
        <v>44804</v>
      </c>
      <c r="L2523" s="21">
        <v>48.52</v>
      </c>
      <c r="M2523" s="21">
        <v>373.46</v>
      </c>
      <c r="N2523" s="21">
        <v>5.62</v>
      </c>
      <c r="O2523" s="21">
        <f t="shared" si="600"/>
        <v>2.81</v>
      </c>
      <c r="P2523" s="21">
        <f t="shared" si="601"/>
        <v>8.43</v>
      </c>
      <c r="Q2523" s="21">
        <f t="shared" si="602"/>
        <v>370.65</v>
      </c>
      <c r="S2523" s="21">
        <f t="shared" si="606"/>
        <v>379.08</v>
      </c>
      <c r="T2523" s="19">
        <v>45</v>
      </c>
      <c r="U2523" s="19">
        <f t="shared" si="603"/>
        <v>-5</v>
      </c>
      <c r="V2523" s="22">
        <f t="shared" si="604"/>
        <v>-60</v>
      </c>
      <c r="W2523" s="5">
        <f t="shared" si="605"/>
        <v>479</v>
      </c>
      <c r="X2523" s="21">
        <f t="shared" si="608"/>
        <v>0.79139874739039662</v>
      </c>
      <c r="Y2523" s="21">
        <f t="shared" si="609"/>
        <v>9.496784968684759</v>
      </c>
      <c r="Z2523" s="21">
        <f t="shared" si="610"/>
        <v>369.58321503131521</v>
      </c>
      <c r="AA2523" s="21">
        <f t="shared" si="611"/>
        <v>-1.0667849686847717</v>
      </c>
      <c r="AC2523" s="5">
        <v>9.496784968684759</v>
      </c>
      <c r="AD2523" s="5">
        <v>0</v>
      </c>
      <c r="AE2523" s="5">
        <f t="shared" si="607"/>
        <v>9.496784968684759</v>
      </c>
    </row>
    <row r="2524" spans="1:31" ht="12.75" customHeight="1" x14ac:dyDescent="0.35">
      <c r="A2524" s="17" t="s">
        <v>5241</v>
      </c>
      <c r="B2524" s="17" t="s">
        <v>5204</v>
      </c>
      <c r="C2524" s="17" t="s">
        <v>3157</v>
      </c>
      <c r="D2524" s="18">
        <v>42736</v>
      </c>
      <c r="E2524" s="17" t="s">
        <v>118</v>
      </c>
      <c r="F2524" s="19">
        <v>50</v>
      </c>
      <c r="G2524" s="17">
        <v>44</v>
      </c>
      <c r="H2524" s="17">
        <v>4</v>
      </c>
      <c r="I2524" s="20">
        <f t="shared" si="599"/>
        <v>532</v>
      </c>
      <c r="J2524" s="21">
        <v>748.8</v>
      </c>
      <c r="K2524" s="18">
        <v>44804</v>
      </c>
      <c r="L2524" s="21">
        <v>84.88</v>
      </c>
      <c r="M2524" s="21">
        <v>663.92</v>
      </c>
      <c r="N2524" s="21">
        <v>9.98</v>
      </c>
      <c r="O2524" s="21">
        <f t="shared" si="600"/>
        <v>4.99</v>
      </c>
      <c r="P2524" s="21">
        <f t="shared" si="601"/>
        <v>14.97</v>
      </c>
      <c r="Q2524" s="21">
        <f t="shared" si="602"/>
        <v>658.93</v>
      </c>
      <c r="S2524" s="21">
        <f t="shared" si="606"/>
        <v>673.9</v>
      </c>
      <c r="T2524" s="19">
        <v>45</v>
      </c>
      <c r="U2524" s="19">
        <f t="shared" si="603"/>
        <v>-5</v>
      </c>
      <c r="V2524" s="22">
        <f t="shared" si="604"/>
        <v>-60</v>
      </c>
      <c r="W2524" s="5">
        <f t="shared" si="605"/>
        <v>480</v>
      </c>
      <c r="X2524" s="21">
        <f t="shared" si="608"/>
        <v>1.4039583333333332</v>
      </c>
      <c r="Y2524" s="21">
        <f t="shared" si="609"/>
        <v>16.847499999999997</v>
      </c>
      <c r="Z2524" s="21">
        <f t="shared" si="610"/>
        <v>657.05250000000001</v>
      </c>
      <c r="AA2524" s="21">
        <f t="shared" si="611"/>
        <v>-1.8774999999999409</v>
      </c>
      <c r="AC2524" s="5">
        <v>16.847499999999997</v>
      </c>
      <c r="AD2524" s="5">
        <v>0</v>
      </c>
      <c r="AE2524" s="5">
        <f t="shared" si="607"/>
        <v>16.847499999999997</v>
      </c>
    </row>
    <row r="2525" spans="1:31" ht="12.75" customHeight="1" x14ac:dyDescent="0.35">
      <c r="A2525" s="17" t="s">
        <v>5242</v>
      </c>
      <c r="B2525" s="17" t="s">
        <v>5204</v>
      </c>
      <c r="C2525" s="17" t="s">
        <v>5243</v>
      </c>
      <c r="D2525" s="18">
        <v>42736</v>
      </c>
      <c r="E2525" s="17" t="s">
        <v>118</v>
      </c>
      <c r="F2525" s="19">
        <v>50</v>
      </c>
      <c r="G2525" s="17">
        <v>44</v>
      </c>
      <c r="H2525" s="17">
        <v>4</v>
      </c>
      <c r="I2525" s="20">
        <f t="shared" si="599"/>
        <v>532</v>
      </c>
      <c r="J2525" s="21">
        <v>6586.25</v>
      </c>
      <c r="K2525" s="18">
        <v>44804</v>
      </c>
      <c r="L2525" s="21">
        <v>746.47</v>
      </c>
      <c r="M2525" s="21">
        <v>5839.78</v>
      </c>
      <c r="N2525" s="21">
        <v>87.82</v>
      </c>
      <c r="O2525" s="21">
        <f t="shared" si="600"/>
        <v>43.91</v>
      </c>
      <c r="P2525" s="21">
        <f t="shared" si="601"/>
        <v>131.72999999999999</v>
      </c>
      <c r="Q2525" s="21">
        <f t="shared" si="602"/>
        <v>5795.87</v>
      </c>
      <c r="S2525" s="21">
        <f t="shared" si="606"/>
        <v>5927.5999999999995</v>
      </c>
      <c r="T2525" s="19">
        <v>45</v>
      </c>
      <c r="U2525" s="19">
        <f t="shared" si="603"/>
        <v>-5</v>
      </c>
      <c r="V2525" s="22">
        <f t="shared" si="604"/>
        <v>-60</v>
      </c>
      <c r="W2525" s="5">
        <f t="shared" si="605"/>
        <v>480</v>
      </c>
      <c r="X2525" s="21">
        <f t="shared" si="608"/>
        <v>12.349166666666665</v>
      </c>
      <c r="Y2525" s="21">
        <f t="shared" si="609"/>
        <v>148.19</v>
      </c>
      <c r="Z2525" s="21">
        <f t="shared" si="610"/>
        <v>5779.41</v>
      </c>
      <c r="AA2525" s="21">
        <f t="shared" si="611"/>
        <v>-16.460000000000036</v>
      </c>
      <c r="AC2525" s="5">
        <v>148.19</v>
      </c>
      <c r="AD2525" s="5">
        <v>0</v>
      </c>
      <c r="AE2525" s="5">
        <f t="shared" si="607"/>
        <v>148.19</v>
      </c>
    </row>
    <row r="2526" spans="1:31" ht="12.75" customHeight="1" x14ac:dyDescent="0.35">
      <c r="A2526" s="17" t="s">
        <v>5244</v>
      </c>
      <c r="B2526" s="17" t="s">
        <v>5204</v>
      </c>
      <c r="C2526" s="17" t="s">
        <v>3157</v>
      </c>
      <c r="D2526" s="18">
        <v>42767</v>
      </c>
      <c r="E2526" s="17" t="s">
        <v>118</v>
      </c>
      <c r="F2526" s="19">
        <v>50</v>
      </c>
      <c r="G2526" s="17">
        <v>44</v>
      </c>
      <c r="H2526" s="17">
        <v>5</v>
      </c>
      <c r="I2526" s="20">
        <f t="shared" si="599"/>
        <v>533</v>
      </c>
      <c r="J2526" s="21">
        <v>199.55</v>
      </c>
      <c r="K2526" s="18">
        <v>44804</v>
      </c>
      <c r="L2526" s="21">
        <v>22.28</v>
      </c>
      <c r="M2526" s="21">
        <v>177.27</v>
      </c>
      <c r="N2526" s="21">
        <v>2.66</v>
      </c>
      <c r="O2526" s="21">
        <f t="shared" si="600"/>
        <v>1.33</v>
      </c>
      <c r="P2526" s="21">
        <f t="shared" si="601"/>
        <v>3.99</v>
      </c>
      <c r="Q2526" s="21">
        <f t="shared" si="602"/>
        <v>175.94</v>
      </c>
      <c r="S2526" s="21">
        <f t="shared" si="606"/>
        <v>179.93</v>
      </c>
      <c r="T2526" s="19">
        <v>45</v>
      </c>
      <c r="U2526" s="19">
        <f t="shared" si="603"/>
        <v>-5</v>
      </c>
      <c r="V2526" s="22">
        <f t="shared" si="604"/>
        <v>-60</v>
      </c>
      <c r="W2526" s="5">
        <f t="shared" si="605"/>
        <v>481</v>
      </c>
      <c r="X2526" s="21">
        <f t="shared" si="608"/>
        <v>0.37407484407484409</v>
      </c>
      <c r="Y2526" s="21">
        <f t="shared" si="609"/>
        <v>4.4888981288981293</v>
      </c>
      <c r="Z2526" s="21">
        <f t="shared" si="610"/>
        <v>175.44110187110186</v>
      </c>
      <c r="AA2526" s="21">
        <f t="shared" si="611"/>
        <v>-0.49889812889813356</v>
      </c>
      <c r="AC2526" s="5">
        <v>4.4888981288981293</v>
      </c>
      <c r="AD2526" s="5">
        <v>0</v>
      </c>
      <c r="AE2526" s="5">
        <f t="shared" si="607"/>
        <v>4.4888981288981293</v>
      </c>
    </row>
    <row r="2527" spans="1:31" ht="12.75" customHeight="1" x14ac:dyDescent="0.35">
      <c r="A2527" s="17" t="s">
        <v>5245</v>
      </c>
      <c r="B2527" s="17" t="s">
        <v>5204</v>
      </c>
      <c r="C2527" s="17" t="s">
        <v>3157</v>
      </c>
      <c r="D2527" s="18">
        <v>42795</v>
      </c>
      <c r="E2527" s="17" t="s">
        <v>118</v>
      </c>
      <c r="F2527" s="19">
        <v>50</v>
      </c>
      <c r="G2527" s="17">
        <v>44</v>
      </c>
      <c r="H2527" s="17">
        <v>6</v>
      </c>
      <c r="I2527" s="20">
        <f t="shared" si="599"/>
        <v>534</v>
      </c>
      <c r="J2527" s="21">
        <v>1159.49</v>
      </c>
      <c r="K2527" s="18">
        <v>44804</v>
      </c>
      <c r="L2527" s="21">
        <v>127.55</v>
      </c>
      <c r="M2527" s="21">
        <v>1031.94</v>
      </c>
      <c r="N2527" s="21">
        <v>15.46</v>
      </c>
      <c r="O2527" s="21">
        <f t="shared" si="600"/>
        <v>7.73</v>
      </c>
      <c r="P2527" s="21">
        <f t="shared" si="601"/>
        <v>23.19</v>
      </c>
      <c r="Q2527" s="21">
        <f t="shared" si="602"/>
        <v>1024.21</v>
      </c>
      <c r="S2527" s="21">
        <f t="shared" si="606"/>
        <v>1047.4000000000001</v>
      </c>
      <c r="T2527" s="19">
        <v>45</v>
      </c>
      <c r="U2527" s="19">
        <f t="shared" si="603"/>
        <v>-5</v>
      </c>
      <c r="V2527" s="22">
        <f t="shared" si="604"/>
        <v>-60</v>
      </c>
      <c r="W2527" s="5">
        <f t="shared" si="605"/>
        <v>482</v>
      </c>
      <c r="X2527" s="21">
        <f t="shared" si="608"/>
        <v>2.1730290456431538</v>
      </c>
      <c r="Y2527" s="21">
        <f t="shared" si="609"/>
        <v>26.076348547717846</v>
      </c>
      <c r="Z2527" s="21">
        <f t="shared" si="610"/>
        <v>1021.3236514522822</v>
      </c>
      <c r="AA2527" s="21">
        <f t="shared" si="611"/>
        <v>-2.8863485477178301</v>
      </c>
      <c r="AC2527" s="5">
        <v>26.076348547717846</v>
      </c>
      <c r="AD2527" s="5">
        <v>0</v>
      </c>
      <c r="AE2527" s="5">
        <f t="shared" si="607"/>
        <v>26.076348547717846</v>
      </c>
    </row>
    <row r="2528" spans="1:31" ht="12.75" customHeight="1" x14ac:dyDescent="0.35">
      <c r="A2528" s="17" t="s">
        <v>5246</v>
      </c>
      <c r="B2528" s="17" t="s">
        <v>5204</v>
      </c>
      <c r="C2528" s="17" t="s">
        <v>3157</v>
      </c>
      <c r="D2528" s="18">
        <v>42826</v>
      </c>
      <c r="E2528" s="17" t="s">
        <v>118</v>
      </c>
      <c r="F2528" s="19">
        <v>50</v>
      </c>
      <c r="G2528" s="17">
        <v>44</v>
      </c>
      <c r="H2528" s="17">
        <v>7</v>
      </c>
      <c r="I2528" s="20">
        <f t="shared" si="599"/>
        <v>535</v>
      </c>
      <c r="J2528" s="21">
        <v>286.74</v>
      </c>
      <c r="K2528" s="18">
        <v>44804</v>
      </c>
      <c r="L2528" s="21">
        <v>31.08</v>
      </c>
      <c r="M2528" s="21">
        <v>255.66</v>
      </c>
      <c r="N2528" s="21">
        <v>3.82</v>
      </c>
      <c r="O2528" s="21">
        <f t="shared" si="600"/>
        <v>1.91</v>
      </c>
      <c r="P2528" s="21">
        <f t="shared" si="601"/>
        <v>5.7299999999999995</v>
      </c>
      <c r="Q2528" s="21">
        <f t="shared" si="602"/>
        <v>253.75</v>
      </c>
      <c r="S2528" s="21">
        <f t="shared" si="606"/>
        <v>259.48</v>
      </c>
      <c r="T2528" s="19">
        <v>45</v>
      </c>
      <c r="U2528" s="19">
        <f t="shared" si="603"/>
        <v>-5</v>
      </c>
      <c r="V2528" s="22">
        <f t="shared" si="604"/>
        <v>-60</v>
      </c>
      <c r="W2528" s="5">
        <f t="shared" si="605"/>
        <v>483</v>
      </c>
      <c r="X2528" s="21">
        <f t="shared" si="608"/>
        <v>0.53722567287784684</v>
      </c>
      <c r="Y2528" s="21">
        <f t="shared" si="609"/>
        <v>6.4467080745341621</v>
      </c>
      <c r="Z2528" s="21">
        <f t="shared" si="610"/>
        <v>253.03329192546585</v>
      </c>
      <c r="AA2528" s="21">
        <f t="shared" si="611"/>
        <v>-0.71670807453415364</v>
      </c>
      <c r="AC2528" s="5">
        <v>6.4467080745341621</v>
      </c>
      <c r="AD2528" s="5">
        <v>0</v>
      </c>
      <c r="AE2528" s="5">
        <f t="shared" si="607"/>
        <v>6.4467080745341621</v>
      </c>
    </row>
    <row r="2529" spans="1:31" ht="12.75" customHeight="1" x14ac:dyDescent="0.35">
      <c r="A2529" s="17" t="s">
        <v>5247</v>
      </c>
      <c r="B2529" s="17" t="s">
        <v>5204</v>
      </c>
      <c r="C2529" s="17" t="s">
        <v>3225</v>
      </c>
      <c r="D2529" s="18">
        <v>42826</v>
      </c>
      <c r="E2529" s="17" t="s">
        <v>118</v>
      </c>
      <c r="F2529" s="19">
        <v>50</v>
      </c>
      <c r="G2529" s="17">
        <v>44</v>
      </c>
      <c r="H2529" s="17">
        <v>7</v>
      </c>
      <c r="I2529" s="20">
        <f t="shared" si="599"/>
        <v>535</v>
      </c>
      <c r="J2529" s="21">
        <v>94.42</v>
      </c>
      <c r="K2529" s="18">
        <v>44804</v>
      </c>
      <c r="L2529" s="21">
        <v>10.24</v>
      </c>
      <c r="M2529" s="21">
        <v>84.18</v>
      </c>
      <c r="N2529" s="21">
        <v>1.26</v>
      </c>
      <c r="O2529" s="21">
        <f t="shared" si="600"/>
        <v>0.63</v>
      </c>
      <c r="P2529" s="21">
        <f t="shared" si="601"/>
        <v>1.8900000000000001</v>
      </c>
      <c r="Q2529" s="21">
        <f t="shared" si="602"/>
        <v>83.550000000000011</v>
      </c>
      <c r="S2529" s="21">
        <f t="shared" si="606"/>
        <v>85.440000000000012</v>
      </c>
      <c r="T2529" s="19">
        <v>45</v>
      </c>
      <c r="U2529" s="19">
        <f t="shared" si="603"/>
        <v>-5</v>
      </c>
      <c r="V2529" s="22">
        <f t="shared" si="604"/>
        <v>-60</v>
      </c>
      <c r="W2529" s="5">
        <f t="shared" si="605"/>
        <v>483</v>
      </c>
      <c r="X2529" s="21">
        <f t="shared" si="608"/>
        <v>0.17689440993788821</v>
      </c>
      <c r="Y2529" s="21">
        <f t="shared" si="609"/>
        <v>2.1227329192546587</v>
      </c>
      <c r="Z2529" s="21">
        <f t="shared" si="610"/>
        <v>83.317267080745353</v>
      </c>
      <c r="AA2529" s="21">
        <f t="shared" si="611"/>
        <v>-0.23273291925465855</v>
      </c>
      <c r="AC2529" s="5">
        <v>2.1227329192546587</v>
      </c>
      <c r="AD2529" s="5">
        <v>0</v>
      </c>
      <c r="AE2529" s="5">
        <f t="shared" si="607"/>
        <v>2.1227329192546587</v>
      </c>
    </row>
    <row r="2530" spans="1:31" ht="12.75" customHeight="1" x14ac:dyDescent="0.35">
      <c r="A2530" s="17" t="s">
        <v>5248</v>
      </c>
      <c r="B2530" s="17" t="s">
        <v>5204</v>
      </c>
      <c r="C2530" s="17" t="s">
        <v>3157</v>
      </c>
      <c r="D2530" s="18">
        <v>42856</v>
      </c>
      <c r="E2530" s="17" t="s">
        <v>118</v>
      </c>
      <c r="F2530" s="19">
        <v>50</v>
      </c>
      <c r="G2530" s="17">
        <v>44</v>
      </c>
      <c r="H2530" s="17">
        <v>8</v>
      </c>
      <c r="I2530" s="20">
        <f t="shared" si="599"/>
        <v>536</v>
      </c>
      <c r="J2530" s="21">
        <v>459.97</v>
      </c>
      <c r="K2530" s="18">
        <v>44804</v>
      </c>
      <c r="L2530" s="21">
        <v>49.06</v>
      </c>
      <c r="M2530" s="21">
        <v>410.91</v>
      </c>
      <c r="N2530" s="21">
        <v>6.13</v>
      </c>
      <c r="O2530" s="21">
        <f t="shared" si="600"/>
        <v>3.0649999999999999</v>
      </c>
      <c r="P2530" s="21">
        <f t="shared" si="601"/>
        <v>9.1950000000000003</v>
      </c>
      <c r="Q2530" s="21">
        <f t="shared" si="602"/>
        <v>407.84500000000003</v>
      </c>
      <c r="S2530" s="21">
        <f t="shared" si="606"/>
        <v>417.04</v>
      </c>
      <c r="T2530" s="19">
        <v>45</v>
      </c>
      <c r="U2530" s="19">
        <f t="shared" si="603"/>
        <v>-5</v>
      </c>
      <c r="V2530" s="22">
        <f t="shared" si="604"/>
        <v>-60</v>
      </c>
      <c r="W2530" s="5">
        <f t="shared" si="605"/>
        <v>484</v>
      </c>
      <c r="X2530" s="21">
        <f t="shared" si="608"/>
        <v>0.86165289256198352</v>
      </c>
      <c r="Y2530" s="21">
        <f t="shared" si="609"/>
        <v>10.339834710743801</v>
      </c>
      <c r="Z2530" s="21">
        <f t="shared" si="610"/>
        <v>406.70016528925623</v>
      </c>
      <c r="AA2530" s="21">
        <f t="shared" si="611"/>
        <v>-1.1448347107437939</v>
      </c>
      <c r="AC2530" s="5">
        <v>10.339834710743801</v>
      </c>
      <c r="AD2530" s="5">
        <v>0</v>
      </c>
      <c r="AE2530" s="5">
        <f t="shared" si="607"/>
        <v>10.339834710743801</v>
      </c>
    </row>
    <row r="2531" spans="1:31" ht="12.75" customHeight="1" x14ac:dyDescent="0.35">
      <c r="A2531" s="17" t="s">
        <v>5249</v>
      </c>
      <c r="B2531" s="17" t="s">
        <v>5204</v>
      </c>
      <c r="C2531" s="17" t="s">
        <v>3196</v>
      </c>
      <c r="D2531" s="18">
        <v>42856</v>
      </c>
      <c r="E2531" s="17" t="s">
        <v>118</v>
      </c>
      <c r="F2531" s="19">
        <v>50</v>
      </c>
      <c r="G2531" s="17">
        <v>44</v>
      </c>
      <c r="H2531" s="17">
        <v>8</v>
      </c>
      <c r="I2531" s="20">
        <f t="shared" si="599"/>
        <v>536</v>
      </c>
      <c r="J2531" s="21">
        <v>1026.3499999999999</v>
      </c>
      <c r="K2531" s="18">
        <v>44804</v>
      </c>
      <c r="L2531" s="21">
        <v>109.49</v>
      </c>
      <c r="M2531" s="21">
        <v>916.86</v>
      </c>
      <c r="N2531" s="21">
        <v>13.68</v>
      </c>
      <c r="O2531" s="21">
        <f t="shared" si="600"/>
        <v>6.84</v>
      </c>
      <c r="P2531" s="21">
        <f t="shared" si="601"/>
        <v>20.52</v>
      </c>
      <c r="Q2531" s="21">
        <f t="shared" si="602"/>
        <v>910.02</v>
      </c>
      <c r="S2531" s="21">
        <f t="shared" si="606"/>
        <v>930.54</v>
      </c>
      <c r="T2531" s="19">
        <v>45</v>
      </c>
      <c r="U2531" s="19">
        <f t="shared" si="603"/>
        <v>-5</v>
      </c>
      <c r="V2531" s="22">
        <f t="shared" si="604"/>
        <v>-60</v>
      </c>
      <c r="W2531" s="5">
        <f t="shared" si="605"/>
        <v>484</v>
      </c>
      <c r="X2531" s="21">
        <f t="shared" si="608"/>
        <v>1.922603305785124</v>
      </c>
      <c r="Y2531" s="21">
        <f t="shared" si="609"/>
        <v>23.071239669421487</v>
      </c>
      <c r="Z2531" s="21">
        <f t="shared" si="610"/>
        <v>907.46876033057845</v>
      </c>
      <c r="AA2531" s="21">
        <f t="shared" si="611"/>
        <v>-2.551239669421534</v>
      </c>
      <c r="AC2531" s="5">
        <v>23.071239669421487</v>
      </c>
      <c r="AD2531" s="5">
        <v>0</v>
      </c>
      <c r="AE2531" s="5">
        <f t="shared" si="607"/>
        <v>23.071239669421487</v>
      </c>
    </row>
    <row r="2532" spans="1:31" ht="12.75" customHeight="1" x14ac:dyDescent="0.35">
      <c r="A2532" s="17" t="s">
        <v>5250</v>
      </c>
      <c r="B2532" s="17" t="s">
        <v>5204</v>
      </c>
      <c r="C2532" s="17" t="s">
        <v>3157</v>
      </c>
      <c r="D2532" s="18">
        <v>42887</v>
      </c>
      <c r="E2532" s="17" t="s">
        <v>118</v>
      </c>
      <c r="F2532" s="19">
        <v>50</v>
      </c>
      <c r="G2532" s="17">
        <v>44</v>
      </c>
      <c r="H2532" s="17">
        <v>9</v>
      </c>
      <c r="I2532" s="20">
        <f t="shared" si="599"/>
        <v>537</v>
      </c>
      <c r="J2532" s="21">
        <v>707.1</v>
      </c>
      <c r="K2532" s="18">
        <v>44804</v>
      </c>
      <c r="L2532" s="21">
        <v>74.23</v>
      </c>
      <c r="M2532" s="21">
        <v>632.87</v>
      </c>
      <c r="N2532" s="21">
        <v>9.42</v>
      </c>
      <c r="O2532" s="21">
        <f t="shared" si="600"/>
        <v>4.71</v>
      </c>
      <c r="P2532" s="21">
        <f t="shared" si="601"/>
        <v>14.129999999999999</v>
      </c>
      <c r="Q2532" s="21">
        <f t="shared" si="602"/>
        <v>628.16</v>
      </c>
      <c r="S2532" s="21">
        <f t="shared" si="606"/>
        <v>642.29</v>
      </c>
      <c r="T2532" s="19">
        <v>45</v>
      </c>
      <c r="U2532" s="19">
        <f t="shared" si="603"/>
        <v>-5</v>
      </c>
      <c r="V2532" s="22">
        <f t="shared" si="604"/>
        <v>-60</v>
      </c>
      <c r="W2532" s="5">
        <f t="shared" si="605"/>
        <v>485</v>
      </c>
      <c r="X2532" s="21">
        <f t="shared" si="608"/>
        <v>1.3243092783505155</v>
      </c>
      <c r="Y2532" s="21">
        <f t="shared" si="609"/>
        <v>15.891711340206186</v>
      </c>
      <c r="Z2532" s="21">
        <f t="shared" si="610"/>
        <v>626.39828865979382</v>
      </c>
      <c r="AA2532" s="21">
        <f t="shared" si="611"/>
        <v>-1.7617113402061477</v>
      </c>
      <c r="AC2532" s="5">
        <v>15.891711340206186</v>
      </c>
      <c r="AD2532" s="5">
        <v>0</v>
      </c>
      <c r="AE2532" s="5">
        <f t="shared" si="607"/>
        <v>15.891711340206186</v>
      </c>
    </row>
    <row r="2533" spans="1:31" ht="12.75" customHeight="1" x14ac:dyDescent="0.35">
      <c r="A2533" s="17" t="s">
        <v>5251</v>
      </c>
      <c r="B2533" s="17" t="s">
        <v>5204</v>
      </c>
      <c r="C2533" s="17" t="s">
        <v>3196</v>
      </c>
      <c r="D2533" s="18">
        <v>42917</v>
      </c>
      <c r="E2533" s="17" t="s">
        <v>118</v>
      </c>
      <c r="F2533" s="19">
        <v>50</v>
      </c>
      <c r="G2533" s="17">
        <v>44</v>
      </c>
      <c r="H2533" s="17">
        <v>10</v>
      </c>
      <c r="I2533" s="20">
        <f t="shared" si="599"/>
        <v>538</v>
      </c>
      <c r="J2533" s="21">
        <v>5035.7700000000004</v>
      </c>
      <c r="K2533" s="18">
        <v>44804</v>
      </c>
      <c r="L2533" s="21">
        <v>520.38</v>
      </c>
      <c r="M2533" s="21">
        <v>4515.3900000000003</v>
      </c>
      <c r="N2533" s="21">
        <v>67.14</v>
      </c>
      <c r="O2533" s="21">
        <f t="shared" si="600"/>
        <v>33.57</v>
      </c>
      <c r="P2533" s="21">
        <f t="shared" si="601"/>
        <v>100.71000000000001</v>
      </c>
      <c r="Q2533" s="21">
        <f t="shared" si="602"/>
        <v>4481.8200000000006</v>
      </c>
      <c r="S2533" s="21">
        <f t="shared" si="606"/>
        <v>4582.5300000000007</v>
      </c>
      <c r="T2533" s="19">
        <v>45</v>
      </c>
      <c r="U2533" s="19">
        <f t="shared" si="603"/>
        <v>-5</v>
      </c>
      <c r="V2533" s="22">
        <f t="shared" si="604"/>
        <v>-60</v>
      </c>
      <c r="W2533" s="5">
        <f t="shared" si="605"/>
        <v>486</v>
      </c>
      <c r="X2533" s="21">
        <f t="shared" si="608"/>
        <v>9.4290740740740748</v>
      </c>
      <c r="Y2533" s="21">
        <f t="shared" si="609"/>
        <v>113.14888888888891</v>
      </c>
      <c r="Z2533" s="21">
        <f t="shared" si="610"/>
        <v>4469.3811111111117</v>
      </c>
      <c r="AA2533" s="21">
        <f t="shared" si="611"/>
        <v>-12.438888888888869</v>
      </c>
      <c r="AC2533" s="5">
        <v>113.14888888888891</v>
      </c>
      <c r="AD2533" s="5">
        <v>0</v>
      </c>
      <c r="AE2533" s="5">
        <f t="shared" si="607"/>
        <v>113.14888888888891</v>
      </c>
    </row>
    <row r="2534" spans="1:31" ht="12.75" customHeight="1" x14ac:dyDescent="0.35">
      <c r="A2534" s="17" t="s">
        <v>5252</v>
      </c>
      <c r="B2534" s="17" t="s">
        <v>5204</v>
      </c>
      <c r="C2534" s="17" t="s">
        <v>3157</v>
      </c>
      <c r="D2534" s="18">
        <v>42917</v>
      </c>
      <c r="E2534" s="17" t="s">
        <v>118</v>
      </c>
      <c r="F2534" s="19">
        <v>50</v>
      </c>
      <c r="G2534" s="17">
        <v>44</v>
      </c>
      <c r="H2534" s="17">
        <v>10</v>
      </c>
      <c r="I2534" s="20">
        <f t="shared" si="599"/>
        <v>538</v>
      </c>
      <c r="J2534" s="21">
        <v>402.66</v>
      </c>
      <c r="K2534" s="18">
        <v>44804</v>
      </c>
      <c r="L2534" s="21">
        <v>41.59</v>
      </c>
      <c r="M2534" s="21">
        <v>361.07</v>
      </c>
      <c r="N2534" s="21">
        <v>5.36</v>
      </c>
      <c r="O2534" s="21">
        <f t="shared" si="600"/>
        <v>2.68</v>
      </c>
      <c r="P2534" s="21">
        <f t="shared" si="601"/>
        <v>8.0400000000000009</v>
      </c>
      <c r="Q2534" s="21">
        <f t="shared" si="602"/>
        <v>358.39</v>
      </c>
      <c r="S2534" s="21">
        <f t="shared" si="606"/>
        <v>366.43</v>
      </c>
      <c r="T2534" s="19">
        <v>45</v>
      </c>
      <c r="U2534" s="19">
        <f t="shared" si="603"/>
        <v>-5</v>
      </c>
      <c r="V2534" s="22">
        <f t="shared" si="604"/>
        <v>-60</v>
      </c>
      <c r="W2534" s="5">
        <f t="shared" si="605"/>
        <v>486</v>
      </c>
      <c r="X2534" s="21">
        <f t="shared" si="608"/>
        <v>0.7539711934156379</v>
      </c>
      <c r="Y2534" s="21">
        <f t="shared" si="609"/>
        <v>9.0476543209876539</v>
      </c>
      <c r="Z2534" s="21">
        <f t="shared" si="610"/>
        <v>357.38234567901236</v>
      </c>
      <c r="AA2534" s="21">
        <f t="shared" si="611"/>
        <v>-1.0076543209876263</v>
      </c>
      <c r="AC2534" s="5">
        <v>9.0476543209876539</v>
      </c>
      <c r="AD2534" s="5">
        <v>0</v>
      </c>
      <c r="AE2534" s="5">
        <f t="shared" si="607"/>
        <v>9.0476543209876539</v>
      </c>
    </row>
    <row r="2535" spans="1:31" ht="12.75" customHeight="1" x14ac:dyDescent="0.35">
      <c r="A2535" s="17" t="s">
        <v>5253</v>
      </c>
      <c r="B2535" s="17" t="s">
        <v>5204</v>
      </c>
      <c r="C2535" s="17" t="s">
        <v>3180</v>
      </c>
      <c r="D2535" s="18">
        <v>42917</v>
      </c>
      <c r="E2535" s="17" t="s">
        <v>118</v>
      </c>
      <c r="F2535" s="19">
        <v>50</v>
      </c>
      <c r="G2535" s="17">
        <v>44</v>
      </c>
      <c r="H2535" s="17">
        <v>10</v>
      </c>
      <c r="I2535" s="20">
        <f t="shared" si="599"/>
        <v>538</v>
      </c>
      <c r="J2535" s="21">
        <v>276.52999999999997</v>
      </c>
      <c r="K2535" s="18">
        <v>44804</v>
      </c>
      <c r="L2535" s="21">
        <v>28.57</v>
      </c>
      <c r="M2535" s="21">
        <v>247.96</v>
      </c>
      <c r="N2535" s="21">
        <v>3.68</v>
      </c>
      <c r="O2535" s="21">
        <f t="shared" si="600"/>
        <v>1.84</v>
      </c>
      <c r="P2535" s="21">
        <f t="shared" si="601"/>
        <v>5.5200000000000005</v>
      </c>
      <c r="Q2535" s="21">
        <f t="shared" si="602"/>
        <v>246.12</v>
      </c>
      <c r="S2535" s="21">
        <f t="shared" si="606"/>
        <v>251.64000000000001</v>
      </c>
      <c r="T2535" s="19">
        <v>45</v>
      </c>
      <c r="U2535" s="19">
        <f t="shared" si="603"/>
        <v>-5</v>
      </c>
      <c r="V2535" s="22">
        <f t="shared" si="604"/>
        <v>-60</v>
      </c>
      <c r="W2535" s="5">
        <f t="shared" si="605"/>
        <v>486</v>
      </c>
      <c r="X2535" s="21">
        <f t="shared" si="608"/>
        <v>0.51777777777777778</v>
      </c>
      <c r="Y2535" s="21">
        <f t="shared" si="609"/>
        <v>6.2133333333333329</v>
      </c>
      <c r="Z2535" s="21">
        <f t="shared" si="610"/>
        <v>245.42666666666668</v>
      </c>
      <c r="AA2535" s="21">
        <f t="shared" si="611"/>
        <v>-0.69333333333332803</v>
      </c>
      <c r="AC2535" s="5">
        <v>6.2133333333333329</v>
      </c>
      <c r="AD2535" s="5">
        <v>0</v>
      </c>
      <c r="AE2535" s="5">
        <f t="shared" si="607"/>
        <v>6.2133333333333329</v>
      </c>
    </row>
    <row r="2536" spans="1:31" ht="12.75" customHeight="1" x14ac:dyDescent="0.35">
      <c r="A2536" s="17" t="s">
        <v>5254</v>
      </c>
      <c r="B2536" s="17" t="s">
        <v>2151</v>
      </c>
      <c r="C2536" s="17" t="s">
        <v>3234</v>
      </c>
      <c r="D2536" s="18">
        <v>42917</v>
      </c>
      <c r="E2536" s="17" t="s">
        <v>118</v>
      </c>
      <c r="F2536" s="19">
        <v>50</v>
      </c>
      <c r="G2536" s="17">
        <v>44</v>
      </c>
      <c r="H2536" s="17">
        <v>10</v>
      </c>
      <c r="I2536" s="20">
        <f t="shared" si="599"/>
        <v>538</v>
      </c>
      <c r="J2536" s="21">
        <v>16456.740000000002</v>
      </c>
      <c r="K2536" s="18">
        <v>44804</v>
      </c>
      <c r="L2536" s="21">
        <v>1700.55</v>
      </c>
      <c r="M2536" s="21">
        <v>14756.19</v>
      </c>
      <c r="N2536" s="21">
        <v>219.42</v>
      </c>
      <c r="O2536" s="21">
        <f t="shared" si="600"/>
        <v>109.71</v>
      </c>
      <c r="P2536" s="21">
        <f t="shared" si="601"/>
        <v>329.13</v>
      </c>
      <c r="Q2536" s="21">
        <f t="shared" si="602"/>
        <v>14646.480000000001</v>
      </c>
      <c r="S2536" s="21">
        <f t="shared" si="606"/>
        <v>14975.61</v>
      </c>
      <c r="T2536" s="19">
        <v>45</v>
      </c>
      <c r="U2536" s="19">
        <f t="shared" si="603"/>
        <v>-5</v>
      </c>
      <c r="V2536" s="22">
        <f t="shared" si="604"/>
        <v>-60</v>
      </c>
      <c r="W2536" s="5">
        <f t="shared" si="605"/>
        <v>486</v>
      </c>
      <c r="X2536" s="21">
        <f t="shared" si="608"/>
        <v>30.814012345679014</v>
      </c>
      <c r="Y2536" s="21">
        <f t="shared" si="609"/>
        <v>369.76814814814816</v>
      </c>
      <c r="Z2536" s="21">
        <f t="shared" si="610"/>
        <v>14605.841851851852</v>
      </c>
      <c r="AA2536" s="21">
        <f t="shared" si="611"/>
        <v>-40.638148148149412</v>
      </c>
      <c r="AC2536" s="5">
        <v>369.76814814814816</v>
      </c>
      <c r="AD2536" s="5">
        <v>0</v>
      </c>
      <c r="AE2536" s="5">
        <f t="shared" si="607"/>
        <v>369.76814814814816</v>
      </c>
    </row>
    <row r="2537" spans="1:31" ht="12.75" customHeight="1" x14ac:dyDescent="0.35">
      <c r="A2537" s="17" t="s">
        <v>5255</v>
      </c>
      <c r="B2537" s="17" t="s">
        <v>5204</v>
      </c>
      <c r="C2537" s="17" t="s">
        <v>3157</v>
      </c>
      <c r="D2537" s="18">
        <v>42948</v>
      </c>
      <c r="E2537" s="17" t="s">
        <v>118</v>
      </c>
      <c r="F2537" s="19">
        <v>50</v>
      </c>
      <c r="G2537" s="17">
        <v>44</v>
      </c>
      <c r="H2537" s="17">
        <v>11</v>
      </c>
      <c r="I2537" s="20">
        <f t="shared" si="599"/>
        <v>539</v>
      </c>
      <c r="J2537" s="21">
        <v>271.83999999999997</v>
      </c>
      <c r="K2537" s="18">
        <v>44804</v>
      </c>
      <c r="L2537" s="21">
        <v>27.65</v>
      </c>
      <c r="M2537" s="21">
        <v>244.19</v>
      </c>
      <c r="N2537" s="21">
        <v>3.62</v>
      </c>
      <c r="O2537" s="21">
        <f t="shared" si="600"/>
        <v>1.81</v>
      </c>
      <c r="P2537" s="21">
        <f t="shared" si="601"/>
        <v>5.43</v>
      </c>
      <c r="Q2537" s="21">
        <f t="shared" si="602"/>
        <v>242.38</v>
      </c>
      <c r="S2537" s="21">
        <f t="shared" si="606"/>
        <v>247.81</v>
      </c>
      <c r="T2537" s="19">
        <v>45</v>
      </c>
      <c r="U2537" s="19">
        <f t="shared" si="603"/>
        <v>-5</v>
      </c>
      <c r="V2537" s="22">
        <f t="shared" si="604"/>
        <v>-60</v>
      </c>
      <c r="W2537" s="5">
        <f t="shared" si="605"/>
        <v>487</v>
      </c>
      <c r="X2537" s="21">
        <f t="shared" si="608"/>
        <v>0.50885010266940456</v>
      </c>
      <c r="Y2537" s="21">
        <f t="shared" si="609"/>
        <v>6.1062012320328547</v>
      </c>
      <c r="Z2537" s="21">
        <f t="shared" si="610"/>
        <v>241.70379876796716</v>
      </c>
      <c r="AA2537" s="21">
        <f t="shared" si="611"/>
        <v>-0.67620123203283811</v>
      </c>
      <c r="AC2537" s="5">
        <v>6.1062012320328547</v>
      </c>
      <c r="AD2537" s="5">
        <v>0</v>
      </c>
      <c r="AE2537" s="5">
        <f t="shared" si="607"/>
        <v>6.1062012320328547</v>
      </c>
    </row>
    <row r="2538" spans="1:31" ht="12.75" customHeight="1" x14ac:dyDescent="0.35">
      <c r="A2538" s="17" t="s">
        <v>5256</v>
      </c>
      <c r="B2538" s="17" t="s">
        <v>5204</v>
      </c>
      <c r="C2538" s="17" t="s">
        <v>3180</v>
      </c>
      <c r="D2538" s="18">
        <v>42948</v>
      </c>
      <c r="E2538" s="17" t="s">
        <v>118</v>
      </c>
      <c r="F2538" s="19">
        <v>50</v>
      </c>
      <c r="G2538" s="17">
        <v>44</v>
      </c>
      <c r="H2538" s="17">
        <v>11</v>
      </c>
      <c r="I2538" s="20">
        <f t="shared" si="599"/>
        <v>539</v>
      </c>
      <c r="J2538" s="21">
        <v>297.06</v>
      </c>
      <c r="K2538" s="18">
        <v>44804</v>
      </c>
      <c r="L2538" s="21">
        <v>30.2</v>
      </c>
      <c r="M2538" s="21">
        <v>266.86</v>
      </c>
      <c r="N2538" s="21">
        <v>3.96</v>
      </c>
      <c r="O2538" s="21">
        <f t="shared" si="600"/>
        <v>1.98</v>
      </c>
      <c r="P2538" s="21">
        <f t="shared" si="601"/>
        <v>5.9399999999999995</v>
      </c>
      <c r="Q2538" s="21">
        <f t="shared" si="602"/>
        <v>264.88</v>
      </c>
      <c r="S2538" s="21">
        <f t="shared" si="606"/>
        <v>270.82</v>
      </c>
      <c r="T2538" s="19">
        <v>45</v>
      </c>
      <c r="U2538" s="19">
        <f t="shared" si="603"/>
        <v>-5</v>
      </c>
      <c r="V2538" s="22">
        <f t="shared" si="604"/>
        <v>-60</v>
      </c>
      <c r="W2538" s="5">
        <f t="shared" si="605"/>
        <v>487</v>
      </c>
      <c r="X2538" s="21">
        <f t="shared" si="608"/>
        <v>0.55609856262833679</v>
      </c>
      <c r="Y2538" s="21">
        <f t="shared" si="609"/>
        <v>6.6731827515400415</v>
      </c>
      <c r="Z2538" s="21">
        <f t="shared" si="610"/>
        <v>264.14681724845997</v>
      </c>
      <c r="AA2538" s="21">
        <f t="shared" si="611"/>
        <v>-0.73318275154002777</v>
      </c>
      <c r="AC2538" s="5">
        <v>6.6731827515400415</v>
      </c>
      <c r="AD2538" s="5">
        <v>0</v>
      </c>
      <c r="AE2538" s="5">
        <f t="shared" si="607"/>
        <v>6.6731827515400415</v>
      </c>
    </row>
    <row r="2539" spans="1:31" ht="12.75" customHeight="1" x14ac:dyDescent="0.35">
      <c r="A2539" s="17" t="s">
        <v>5257</v>
      </c>
      <c r="B2539" s="17" t="s">
        <v>2151</v>
      </c>
      <c r="C2539" s="17" t="s">
        <v>3157</v>
      </c>
      <c r="D2539" s="18">
        <v>42979</v>
      </c>
      <c r="E2539" s="17" t="s">
        <v>118</v>
      </c>
      <c r="F2539" s="19">
        <v>50</v>
      </c>
      <c r="G2539" s="17">
        <v>45</v>
      </c>
      <c r="H2539" s="17">
        <v>0</v>
      </c>
      <c r="I2539" s="20">
        <f t="shared" si="599"/>
        <v>540</v>
      </c>
      <c r="J2539" s="21">
        <v>1760.25</v>
      </c>
      <c r="K2539" s="18">
        <v>44804</v>
      </c>
      <c r="L2539" s="21">
        <v>176.05</v>
      </c>
      <c r="M2539" s="21">
        <v>1584.2</v>
      </c>
      <c r="N2539" s="21">
        <v>23.47</v>
      </c>
      <c r="O2539" s="21">
        <f t="shared" si="600"/>
        <v>11.734999999999999</v>
      </c>
      <c r="P2539" s="21">
        <f t="shared" si="601"/>
        <v>35.204999999999998</v>
      </c>
      <c r="Q2539" s="21">
        <f t="shared" si="602"/>
        <v>1572.4650000000001</v>
      </c>
      <c r="S2539" s="21">
        <f t="shared" si="606"/>
        <v>1607.67</v>
      </c>
      <c r="T2539" s="19">
        <v>45</v>
      </c>
      <c r="U2539" s="19">
        <f t="shared" si="603"/>
        <v>-5</v>
      </c>
      <c r="V2539" s="22">
        <f t="shared" si="604"/>
        <v>-60</v>
      </c>
      <c r="W2539" s="5">
        <f t="shared" si="605"/>
        <v>488</v>
      </c>
      <c r="X2539" s="21">
        <f t="shared" si="608"/>
        <v>3.2944057377049183</v>
      </c>
      <c r="Y2539" s="21">
        <f t="shared" si="609"/>
        <v>39.532868852459018</v>
      </c>
      <c r="Z2539" s="21">
        <f t="shared" si="610"/>
        <v>1568.1371311475411</v>
      </c>
      <c r="AA2539" s="21">
        <f t="shared" si="611"/>
        <v>-4.3278688524590052</v>
      </c>
      <c r="AC2539" s="5">
        <v>39.532868852459018</v>
      </c>
      <c r="AD2539" s="5">
        <v>0</v>
      </c>
      <c r="AE2539" s="5">
        <f t="shared" si="607"/>
        <v>39.532868852459018</v>
      </c>
    </row>
    <row r="2540" spans="1:31" ht="12.75" customHeight="1" x14ac:dyDescent="0.35">
      <c r="A2540" s="17" t="s">
        <v>5258</v>
      </c>
      <c r="B2540" s="17" t="s">
        <v>2151</v>
      </c>
      <c r="C2540" s="17" t="s">
        <v>3240</v>
      </c>
      <c r="D2540" s="18">
        <v>43009</v>
      </c>
      <c r="E2540" s="17" t="s">
        <v>118</v>
      </c>
      <c r="F2540" s="19">
        <v>50</v>
      </c>
      <c r="G2540" s="17">
        <v>45</v>
      </c>
      <c r="H2540" s="17">
        <v>1</v>
      </c>
      <c r="I2540" s="20">
        <f t="shared" si="599"/>
        <v>541</v>
      </c>
      <c r="J2540" s="21">
        <v>1326.71</v>
      </c>
      <c r="K2540" s="18">
        <v>44804</v>
      </c>
      <c r="L2540" s="21">
        <v>130.47999999999999</v>
      </c>
      <c r="M2540" s="21">
        <v>1196.23</v>
      </c>
      <c r="N2540" s="21">
        <v>17.690000000000001</v>
      </c>
      <c r="O2540" s="21">
        <f t="shared" si="600"/>
        <v>8.8450000000000006</v>
      </c>
      <c r="P2540" s="21">
        <f t="shared" si="601"/>
        <v>26.535000000000004</v>
      </c>
      <c r="Q2540" s="21">
        <f t="shared" si="602"/>
        <v>1187.385</v>
      </c>
      <c r="S2540" s="21">
        <f t="shared" si="606"/>
        <v>1213.92</v>
      </c>
      <c r="T2540" s="19">
        <v>45</v>
      </c>
      <c r="U2540" s="19">
        <f t="shared" si="603"/>
        <v>-5</v>
      </c>
      <c r="V2540" s="22">
        <f t="shared" si="604"/>
        <v>-60</v>
      </c>
      <c r="W2540" s="5">
        <f t="shared" si="605"/>
        <v>489</v>
      </c>
      <c r="X2540" s="21">
        <f t="shared" si="608"/>
        <v>2.4824539877300613</v>
      </c>
      <c r="Y2540" s="21">
        <f t="shared" si="609"/>
        <v>29.789447852760738</v>
      </c>
      <c r="Z2540" s="21">
        <f t="shared" si="610"/>
        <v>1184.1305521472393</v>
      </c>
      <c r="AA2540" s="21">
        <f t="shared" si="611"/>
        <v>-3.2544478527606771</v>
      </c>
      <c r="AC2540" s="5">
        <v>29.789447852760738</v>
      </c>
      <c r="AD2540" s="5">
        <v>0</v>
      </c>
      <c r="AE2540" s="5">
        <f t="shared" si="607"/>
        <v>29.789447852760738</v>
      </c>
    </row>
    <row r="2541" spans="1:31" ht="12.75" customHeight="1" x14ac:dyDescent="0.35">
      <c r="A2541" s="17" t="s">
        <v>5259</v>
      </c>
      <c r="B2541" s="17" t="s">
        <v>2151</v>
      </c>
      <c r="C2541" s="17" t="s">
        <v>3157</v>
      </c>
      <c r="D2541" s="18">
        <v>43009</v>
      </c>
      <c r="E2541" s="17" t="s">
        <v>118</v>
      </c>
      <c r="F2541" s="19">
        <v>50</v>
      </c>
      <c r="G2541" s="17">
        <v>45</v>
      </c>
      <c r="H2541" s="17">
        <v>1</v>
      </c>
      <c r="I2541" s="20">
        <f t="shared" si="599"/>
        <v>541</v>
      </c>
      <c r="J2541" s="21">
        <v>836.79</v>
      </c>
      <c r="K2541" s="18">
        <v>44804</v>
      </c>
      <c r="L2541" s="21">
        <v>82.3</v>
      </c>
      <c r="M2541" s="21">
        <v>754.49</v>
      </c>
      <c r="N2541" s="21">
        <v>11.16</v>
      </c>
      <c r="O2541" s="21">
        <f t="shared" si="600"/>
        <v>5.58</v>
      </c>
      <c r="P2541" s="21">
        <f t="shared" si="601"/>
        <v>16.740000000000002</v>
      </c>
      <c r="Q2541" s="21">
        <f t="shared" si="602"/>
        <v>748.91</v>
      </c>
      <c r="S2541" s="21">
        <f t="shared" si="606"/>
        <v>765.65</v>
      </c>
      <c r="T2541" s="19">
        <v>45</v>
      </c>
      <c r="U2541" s="19">
        <f t="shared" si="603"/>
        <v>-5</v>
      </c>
      <c r="V2541" s="22">
        <f t="shared" si="604"/>
        <v>-60</v>
      </c>
      <c r="W2541" s="5">
        <f t="shared" si="605"/>
        <v>489</v>
      </c>
      <c r="X2541" s="21">
        <f t="shared" si="608"/>
        <v>1.5657464212678935</v>
      </c>
      <c r="Y2541" s="21">
        <f t="shared" si="609"/>
        <v>18.788957055214723</v>
      </c>
      <c r="Z2541" s="21">
        <f t="shared" si="610"/>
        <v>746.86104294478525</v>
      </c>
      <c r="AA2541" s="21">
        <f t="shared" si="611"/>
        <v>-2.0489570552147143</v>
      </c>
      <c r="AC2541" s="5">
        <v>18.788957055214723</v>
      </c>
      <c r="AD2541" s="5">
        <v>0</v>
      </c>
      <c r="AE2541" s="5">
        <f t="shared" si="607"/>
        <v>18.788957055214723</v>
      </c>
    </row>
    <row r="2542" spans="1:31" ht="12.75" customHeight="1" x14ac:dyDescent="0.35">
      <c r="A2542" s="17" t="s">
        <v>5260</v>
      </c>
      <c r="B2542" s="17" t="s">
        <v>2151</v>
      </c>
      <c r="C2542" s="17" t="s">
        <v>3157</v>
      </c>
      <c r="D2542" s="18">
        <v>43040</v>
      </c>
      <c r="E2542" s="17" t="s">
        <v>118</v>
      </c>
      <c r="F2542" s="19">
        <v>50</v>
      </c>
      <c r="G2542" s="17">
        <v>45</v>
      </c>
      <c r="H2542" s="17">
        <v>2</v>
      </c>
      <c r="I2542" s="20">
        <f t="shared" si="599"/>
        <v>542</v>
      </c>
      <c r="J2542" s="21">
        <v>196.62</v>
      </c>
      <c r="K2542" s="18">
        <v>44804</v>
      </c>
      <c r="L2542" s="21">
        <v>19</v>
      </c>
      <c r="M2542" s="21">
        <v>177.62</v>
      </c>
      <c r="N2542" s="21">
        <v>2.62</v>
      </c>
      <c r="O2542" s="21">
        <f t="shared" si="600"/>
        <v>1.31</v>
      </c>
      <c r="P2542" s="21">
        <f t="shared" si="601"/>
        <v>3.93</v>
      </c>
      <c r="Q2542" s="21">
        <f t="shared" si="602"/>
        <v>176.31</v>
      </c>
      <c r="S2542" s="21">
        <f t="shared" si="606"/>
        <v>180.24</v>
      </c>
      <c r="T2542" s="19">
        <v>45</v>
      </c>
      <c r="U2542" s="19">
        <f t="shared" si="603"/>
        <v>-5</v>
      </c>
      <c r="V2542" s="22">
        <f t="shared" si="604"/>
        <v>-60</v>
      </c>
      <c r="W2542" s="5">
        <f t="shared" si="605"/>
        <v>490</v>
      </c>
      <c r="X2542" s="21">
        <f t="shared" si="608"/>
        <v>0.36783673469387757</v>
      </c>
      <c r="Y2542" s="21">
        <f t="shared" si="609"/>
        <v>4.4140408163265308</v>
      </c>
      <c r="Z2542" s="21">
        <f t="shared" si="610"/>
        <v>175.82595918367349</v>
      </c>
      <c r="AA2542" s="21">
        <f t="shared" si="611"/>
        <v>-0.48404081632651241</v>
      </c>
      <c r="AC2542" s="5">
        <v>4.4140408163265308</v>
      </c>
      <c r="AD2542" s="5">
        <v>0</v>
      </c>
      <c r="AE2542" s="5">
        <f t="shared" si="607"/>
        <v>4.4140408163265308</v>
      </c>
    </row>
    <row r="2543" spans="1:31" ht="12.75" customHeight="1" x14ac:dyDescent="0.35">
      <c r="A2543" s="17" t="s">
        <v>5261</v>
      </c>
      <c r="B2543" s="17" t="s">
        <v>2151</v>
      </c>
      <c r="C2543" s="17" t="s">
        <v>3180</v>
      </c>
      <c r="D2543" s="18">
        <v>43040</v>
      </c>
      <c r="E2543" s="17" t="s">
        <v>118</v>
      </c>
      <c r="F2543" s="19">
        <v>50</v>
      </c>
      <c r="G2543" s="17">
        <v>45</v>
      </c>
      <c r="H2543" s="17">
        <v>2</v>
      </c>
      <c r="I2543" s="20">
        <f t="shared" si="599"/>
        <v>542</v>
      </c>
      <c r="J2543" s="21">
        <v>4291.47</v>
      </c>
      <c r="K2543" s="18">
        <v>44804</v>
      </c>
      <c r="L2543" s="21">
        <v>414.85</v>
      </c>
      <c r="M2543" s="21">
        <v>3876.62</v>
      </c>
      <c r="N2543" s="21">
        <v>57.22</v>
      </c>
      <c r="O2543" s="21">
        <f t="shared" si="600"/>
        <v>28.61</v>
      </c>
      <c r="P2543" s="21">
        <f t="shared" si="601"/>
        <v>85.83</v>
      </c>
      <c r="Q2543" s="21">
        <f t="shared" si="602"/>
        <v>3848.0099999999998</v>
      </c>
      <c r="S2543" s="21">
        <f t="shared" si="606"/>
        <v>3933.8399999999997</v>
      </c>
      <c r="T2543" s="19">
        <v>45</v>
      </c>
      <c r="U2543" s="19">
        <f t="shared" si="603"/>
        <v>-5</v>
      </c>
      <c r="V2543" s="22">
        <f t="shared" si="604"/>
        <v>-60</v>
      </c>
      <c r="W2543" s="5">
        <f t="shared" si="605"/>
        <v>490</v>
      </c>
      <c r="X2543" s="21">
        <f t="shared" si="608"/>
        <v>8.0282448979591834</v>
      </c>
      <c r="Y2543" s="21">
        <f t="shared" si="609"/>
        <v>96.338938775510201</v>
      </c>
      <c r="Z2543" s="21">
        <f t="shared" si="610"/>
        <v>3837.5010612244896</v>
      </c>
      <c r="AA2543" s="21">
        <f t="shared" si="611"/>
        <v>-10.50893877551016</v>
      </c>
      <c r="AC2543" s="5">
        <v>96.338938775510201</v>
      </c>
      <c r="AD2543" s="5">
        <v>0</v>
      </c>
      <c r="AE2543" s="5">
        <f t="shared" si="607"/>
        <v>96.338938775510201</v>
      </c>
    </row>
    <row r="2544" spans="1:31" ht="12.75" customHeight="1" x14ac:dyDescent="0.35">
      <c r="A2544" s="17" t="s">
        <v>5262</v>
      </c>
      <c r="B2544" s="17" t="s">
        <v>2151</v>
      </c>
      <c r="C2544" s="17" t="s">
        <v>3250</v>
      </c>
      <c r="D2544" s="18">
        <v>43101</v>
      </c>
      <c r="E2544" s="17" t="s">
        <v>118</v>
      </c>
      <c r="F2544" s="19">
        <v>50</v>
      </c>
      <c r="G2544" s="17">
        <v>45</v>
      </c>
      <c r="H2544" s="17">
        <v>4</v>
      </c>
      <c r="I2544" s="20">
        <f t="shared" si="599"/>
        <v>544</v>
      </c>
      <c r="J2544" s="21">
        <v>11260.12</v>
      </c>
      <c r="K2544" s="18">
        <v>44804</v>
      </c>
      <c r="L2544" s="21">
        <v>1050.93</v>
      </c>
      <c r="M2544" s="21">
        <v>10209.19</v>
      </c>
      <c r="N2544" s="21">
        <v>150.13</v>
      </c>
      <c r="O2544" s="21">
        <f t="shared" si="600"/>
        <v>75.064999999999998</v>
      </c>
      <c r="P2544" s="21">
        <f t="shared" si="601"/>
        <v>225.19499999999999</v>
      </c>
      <c r="Q2544" s="21">
        <f t="shared" si="602"/>
        <v>10134.125</v>
      </c>
      <c r="S2544" s="21">
        <f t="shared" si="606"/>
        <v>10359.32</v>
      </c>
      <c r="T2544" s="19">
        <v>45</v>
      </c>
      <c r="U2544" s="19">
        <f t="shared" si="603"/>
        <v>-5</v>
      </c>
      <c r="V2544" s="22">
        <f t="shared" si="604"/>
        <v>-60</v>
      </c>
      <c r="W2544" s="5">
        <f t="shared" si="605"/>
        <v>492</v>
      </c>
      <c r="X2544" s="21">
        <f t="shared" si="608"/>
        <v>21.055528455284552</v>
      </c>
      <c r="Y2544" s="21">
        <f t="shared" si="609"/>
        <v>252.66634146341462</v>
      </c>
      <c r="Z2544" s="21">
        <f t="shared" si="610"/>
        <v>10106.653658536585</v>
      </c>
      <c r="AA2544" s="21">
        <f t="shared" si="611"/>
        <v>-27.471341463415229</v>
      </c>
      <c r="AC2544" s="5">
        <v>252.66634146341462</v>
      </c>
      <c r="AD2544" s="5">
        <v>0</v>
      </c>
      <c r="AE2544" s="5">
        <f t="shared" si="607"/>
        <v>252.66634146341462</v>
      </c>
    </row>
    <row r="2545" spans="1:31" ht="12.75" customHeight="1" x14ac:dyDescent="0.35">
      <c r="A2545" s="17" t="s">
        <v>5263</v>
      </c>
      <c r="B2545" s="17" t="s">
        <v>2151</v>
      </c>
      <c r="C2545" s="17" t="s">
        <v>3252</v>
      </c>
      <c r="D2545" s="18">
        <v>43101</v>
      </c>
      <c r="E2545" s="17" t="s">
        <v>118</v>
      </c>
      <c r="F2545" s="19">
        <v>50</v>
      </c>
      <c r="G2545" s="17">
        <v>45</v>
      </c>
      <c r="H2545" s="17">
        <v>4</v>
      </c>
      <c r="I2545" s="20">
        <f t="shared" si="599"/>
        <v>544</v>
      </c>
      <c r="J2545" s="21">
        <v>887.2</v>
      </c>
      <c r="K2545" s="18">
        <v>44804</v>
      </c>
      <c r="L2545" s="21">
        <v>82.78</v>
      </c>
      <c r="M2545" s="21">
        <v>804.42</v>
      </c>
      <c r="N2545" s="21">
        <v>11.82</v>
      </c>
      <c r="O2545" s="21">
        <f t="shared" si="600"/>
        <v>5.91</v>
      </c>
      <c r="P2545" s="21">
        <f t="shared" si="601"/>
        <v>17.73</v>
      </c>
      <c r="Q2545" s="21">
        <f t="shared" si="602"/>
        <v>798.51</v>
      </c>
      <c r="S2545" s="21">
        <f t="shared" si="606"/>
        <v>816.24</v>
      </c>
      <c r="T2545" s="19">
        <v>45</v>
      </c>
      <c r="U2545" s="19">
        <f t="shared" si="603"/>
        <v>-5</v>
      </c>
      <c r="V2545" s="22">
        <f t="shared" si="604"/>
        <v>-60</v>
      </c>
      <c r="W2545" s="5">
        <f t="shared" si="605"/>
        <v>492</v>
      </c>
      <c r="X2545" s="21">
        <f t="shared" si="608"/>
        <v>1.6590243902439024</v>
      </c>
      <c r="Y2545" s="21">
        <f t="shared" si="609"/>
        <v>19.908292682926827</v>
      </c>
      <c r="Z2545" s="21">
        <f t="shared" si="610"/>
        <v>796.33170731707321</v>
      </c>
      <c r="AA2545" s="21">
        <f t="shared" si="611"/>
        <v>-2.1782926829267808</v>
      </c>
      <c r="AC2545" s="5">
        <v>19.908292682926827</v>
      </c>
      <c r="AD2545" s="5">
        <v>0</v>
      </c>
      <c r="AE2545" s="5">
        <f t="shared" si="607"/>
        <v>19.908292682926827</v>
      </c>
    </row>
    <row r="2546" spans="1:31" ht="12.75" customHeight="1" x14ac:dyDescent="0.35">
      <c r="A2546" s="17" t="s">
        <v>5264</v>
      </c>
      <c r="B2546" s="17" t="s">
        <v>2151</v>
      </c>
      <c r="C2546" s="17" t="s">
        <v>3157</v>
      </c>
      <c r="D2546" s="18">
        <v>43101</v>
      </c>
      <c r="E2546" s="17" t="s">
        <v>118</v>
      </c>
      <c r="F2546" s="19">
        <v>50</v>
      </c>
      <c r="G2546" s="17">
        <v>45</v>
      </c>
      <c r="H2546" s="17">
        <v>4</v>
      </c>
      <c r="I2546" s="20">
        <f t="shared" si="599"/>
        <v>544</v>
      </c>
      <c r="J2546" s="21">
        <v>449.83</v>
      </c>
      <c r="K2546" s="18">
        <v>44804</v>
      </c>
      <c r="L2546" s="21">
        <v>42</v>
      </c>
      <c r="M2546" s="21">
        <v>407.83</v>
      </c>
      <c r="N2546" s="21">
        <v>6</v>
      </c>
      <c r="O2546" s="21">
        <f t="shared" si="600"/>
        <v>3</v>
      </c>
      <c r="P2546" s="21">
        <f t="shared" si="601"/>
        <v>9</v>
      </c>
      <c r="Q2546" s="21">
        <f t="shared" si="602"/>
        <v>404.83</v>
      </c>
      <c r="S2546" s="21">
        <f t="shared" si="606"/>
        <v>413.83</v>
      </c>
      <c r="T2546" s="19">
        <v>45</v>
      </c>
      <c r="U2546" s="19">
        <f t="shared" si="603"/>
        <v>-5</v>
      </c>
      <c r="V2546" s="22">
        <f t="shared" si="604"/>
        <v>-60</v>
      </c>
      <c r="W2546" s="5">
        <f t="shared" si="605"/>
        <v>492</v>
      </c>
      <c r="X2546" s="21">
        <f t="shared" si="608"/>
        <v>0.84111788617886174</v>
      </c>
      <c r="Y2546" s="21">
        <f t="shared" si="609"/>
        <v>10.093414634146342</v>
      </c>
      <c r="Z2546" s="21">
        <f t="shared" si="610"/>
        <v>403.73658536585367</v>
      </c>
      <c r="AA2546" s="21">
        <f t="shared" si="611"/>
        <v>-1.0934146341463133</v>
      </c>
      <c r="AC2546" s="5">
        <v>10.093414634146342</v>
      </c>
      <c r="AD2546" s="5">
        <v>0</v>
      </c>
      <c r="AE2546" s="5">
        <f t="shared" si="607"/>
        <v>10.093414634146342</v>
      </c>
    </row>
    <row r="2547" spans="1:31" ht="12.75" customHeight="1" x14ac:dyDescent="0.35">
      <c r="A2547" s="17" t="s">
        <v>5265</v>
      </c>
      <c r="B2547" s="17" t="s">
        <v>2151</v>
      </c>
      <c r="C2547" s="17" t="s">
        <v>3157</v>
      </c>
      <c r="D2547" s="18">
        <v>43132</v>
      </c>
      <c r="E2547" s="17" t="s">
        <v>118</v>
      </c>
      <c r="F2547" s="19">
        <v>50</v>
      </c>
      <c r="G2547" s="17">
        <v>45</v>
      </c>
      <c r="H2547" s="17">
        <v>5</v>
      </c>
      <c r="I2547" s="20">
        <f t="shared" si="599"/>
        <v>545</v>
      </c>
      <c r="J2547" s="21">
        <v>342.81</v>
      </c>
      <c r="K2547" s="18">
        <v>44804</v>
      </c>
      <c r="L2547" s="21">
        <v>31.44</v>
      </c>
      <c r="M2547" s="21">
        <v>311.37</v>
      </c>
      <c r="N2547" s="21">
        <v>4.57</v>
      </c>
      <c r="O2547" s="21">
        <f t="shared" si="600"/>
        <v>2.2850000000000001</v>
      </c>
      <c r="P2547" s="21">
        <f t="shared" si="601"/>
        <v>6.8550000000000004</v>
      </c>
      <c r="Q2547" s="21">
        <f t="shared" si="602"/>
        <v>309.08499999999998</v>
      </c>
      <c r="S2547" s="21">
        <f t="shared" si="606"/>
        <v>315.94</v>
      </c>
      <c r="T2547" s="19">
        <v>45</v>
      </c>
      <c r="U2547" s="19">
        <f t="shared" si="603"/>
        <v>-5</v>
      </c>
      <c r="V2547" s="22">
        <f t="shared" si="604"/>
        <v>-60</v>
      </c>
      <c r="W2547" s="5">
        <f t="shared" si="605"/>
        <v>493</v>
      </c>
      <c r="X2547" s="21">
        <f t="shared" si="608"/>
        <v>0.64085192697768767</v>
      </c>
      <c r="Y2547" s="21">
        <f t="shared" si="609"/>
        <v>7.6902231237322525</v>
      </c>
      <c r="Z2547" s="21">
        <f t="shared" si="610"/>
        <v>308.24977687626773</v>
      </c>
      <c r="AA2547" s="21">
        <f t="shared" si="611"/>
        <v>-0.8352231237322485</v>
      </c>
      <c r="AC2547" s="5">
        <v>7.6902231237322525</v>
      </c>
      <c r="AD2547" s="5">
        <v>0</v>
      </c>
      <c r="AE2547" s="5">
        <f t="shared" si="607"/>
        <v>7.6902231237322525</v>
      </c>
    </row>
    <row r="2548" spans="1:31" ht="12.75" customHeight="1" x14ac:dyDescent="0.35">
      <c r="A2548" s="17" t="s">
        <v>5266</v>
      </c>
      <c r="B2548" s="17" t="s">
        <v>2151</v>
      </c>
      <c r="C2548" s="17" t="s">
        <v>3157</v>
      </c>
      <c r="D2548" s="18">
        <v>43160</v>
      </c>
      <c r="E2548" s="17" t="s">
        <v>118</v>
      </c>
      <c r="F2548" s="19">
        <v>50</v>
      </c>
      <c r="G2548" s="17">
        <v>45</v>
      </c>
      <c r="H2548" s="17">
        <v>6</v>
      </c>
      <c r="I2548" s="20">
        <f t="shared" si="599"/>
        <v>546</v>
      </c>
      <c r="J2548" s="21">
        <v>221.53</v>
      </c>
      <c r="K2548" s="18">
        <v>44804</v>
      </c>
      <c r="L2548" s="21">
        <v>19.93</v>
      </c>
      <c r="M2548" s="21">
        <v>201.6</v>
      </c>
      <c r="N2548" s="21">
        <v>2.95</v>
      </c>
      <c r="O2548" s="21">
        <f t="shared" si="600"/>
        <v>1.4750000000000001</v>
      </c>
      <c r="P2548" s="21">
        <f t="shared" si="601"/>
        <v>4.4250000000000007</v>
      </c>
      <c r="Q2548" s="21">
        <f t="shared" si="602"/>
        <v>200.125</v>
      </c>
      <c r="S2548" s="21">
        <f t="shared" si="606"/>
        <v>204.54999999999998</v>
      </c>
      <c r="T2548" s="19">
        <v>45</v>
      </c>
      <c r="U2548" s="19">
        <f t="shared" si="603"/>
        <v>-5</v>
      </c>
      <c r="V2548" s="22">
        <f t="shared" si="604"/>
        <v>-60</v>
      </c>
      <c r="W2548" s="5">
        <f t="shared" si="605"/>
        <v>494</v>
      </c>
      <c r="X2548" s="21">
        <f t="shared" si="608"/>
        <v>0.41406882591093114</v>
      </c>
      <c r="Y2548" s="21">
        <f t="shared" si="609"/>
        <v>4.9688259109311739</v>
      </c>
      <c r="Z2548" s="21">
        <f t="shared" si="610"/>
        <v>199.58117408906881</v>
      </c>
      <c r="AA2548" s="21">
        <f t="shared" si="611"/>
        <v>-0.54382591093119004</v>
      </c>
      <c r="AC2548" s="5">
        <v>4.9688259109311739</v>
      </c>
      <c r="AD2548" s="5">
        <v>0</v>
      </c>
      <c r="AE2548" s="5">
        <f t="shared" si="607"/>
        <v>4.9688259109311739</v>
      </c>
    </row>
    <row r="2549" spans="1:31" ht="12.75" customHeight="1" x14ac:dyDescent="0.35">
      <c r="A2549" s="17" t="s">
        <v>5267</v>
      </c>
      <c r="B2549" s="17" t="s">
        <v>2151</v>
      </c>
      <c r="C2549" s="17" t="s">
        <v>3157</v>
      </c>
      <c r="D2549" s="18">
        <v>43191</v>
      </c>
      <c r="E2549" s="17" t="s">
        <v>118</v>
      </c>
      <c r="F2549" s="19">
        <v>50</v>
      </c>
      <c r="G2549" s="17">
        <v>45</v>
      </c>
      <c r="H2549" s="17">
        <v>7</v>
      </c>
      <c r="I2549" s="20">
        <f t="shared" si="599"/>
        <v>547</v>
      </c>
      <c r="J2549" s="21">
        <v>656.2</v>
      </c>
      <c r="K2549" s="18">
        <v>44804</v>
      </c>
      <c r="L2549" s="21">
        <v>57.94</v>
      </c>
      <c r="M2549" s="21">
        <v>598.26</v>
      </c>
      <c r="N2549" s="21">
        <v>8.74</v>
      </c>
      <c r="O2549" s="21">
        <f t="shared" si="600"/>
        <v>4.37</v>
      </c>
      <c r="P2549" s="21">
        <f t="shared" si="601"/>
        <v>13.11</v>
      </c>
      <c r="Q2549" s="21">
        <f t="shared" si="602"/>
        <v>593.89</v>
      </c>
      <c r="S2549" s="21">
        <f t="shared" si="606"/>
        <v>607</v>
      </c>
      <c r="T2549" s="19">
        <v>45</v>
      </c>
      <c r="U2549" s="19">
        <f t="shared" si="603"/>
        <v>-5</v>
      </c>
      <c r="V2549" s="22">
        <f t="shared" si="604"/>
        <v>-60</v>
      </c>
      <c r="W2549" s="5">
        <f t="shared" si="605"/>
        <v>495</v>
      </c>
      <c r="X2549" s="21">
        <f t="shared" si="608"/>
        <v>1.2262626262626262</v>
      </c>
      <c r="Y2549" s="21">
        <f t="shared" si="609"/>
        <v>14.715151515151515</v>
      </c>
      <c r="Z2549" s="21">
        <f t="shared" si="610"/>
        <v>592.28484848484845</v>
      </c>
      <c r="AA2549" s="21">
        <f t="shared" si="611"/>
        <v>-1.6051515151515332</v>
      </c>
      <c r="AC2549" s="5">
        <v>14.715151515151515</v>
      </c>
      <c r="AD2549" s="5">
        <v>0</v>
      </c>
      <c r="AE2549" s="5">
        <f t="shared" si="607"/>
        <v>14.715151515151515</v>
      </c>
    </row>
    <row r="2550" spans="1:31" ht="12.75" customHeight="1" x14ac:dyDescent="0.35">
      <c r="A2550" s="17" t="s">
        <v>5268</v>
      </c>
      <c r="B2550" s="17" t="s">
        <v>2151</v>
      </c>
      <c r="C2550" s="17" t="s">
        <v>3157</v>
      </c>
      <c r="D2550" s="18">
        <v>43221</v>
      </c>
      <c r="E2550" s="17" t="s">
        <v>118</v>
      </c>
      <c r="F2550" s="19">
        <v>50</v>
      </c>
      <c r="G2550" s="17">
        <v>45</v>
      </c>
      <c r="H2550" s="17">
        <v>8</v>
      </c>
      <c r="I2550" s="20">
        <f t="shared" si="599"/>
        <v>548</v>
      </c>
      <c r="J2550" s="21">
        <v>420.81</v>
      </c>
      <c r="K2550" s="18">
        <v>44804</v>
      </c>
      <c r="L2550" s="21">
        <v>36.479999999999997</v>
      </c>
      <c r="M2550" s="21">
        <v>384.33</v>
      </c>
      <c r="N2550" s="21">
        <v>5.61</v>
      </c>
      <c r="O2550" s="21">
        <f t="shared" si="600"/>
        <v>2.8050000000000002</v>
      </c>
      <c r="P2550" s="21">
        <f t="shared" si="601"/>
        <v>8.4150000000000009</v>
      </c>
      <c r="Q2550" s="21">
        <f t="shared" si="602"/>
        <v>381.52499999999998</v>
      </c>
      <c r="S2550" s="21">
        <f t="shared" si="606"/>
        <v>389.94</v>
      </c>
      <c r="T2550" s="19">
        <v>45</v>
      </c>
      <c r="U2550" s="19">
        <f t="shared" si="603"/>
        <v>-5</v>
      </c>
      <c r="V2550" s="22">
        <f t="shared" si="604"/>
        <v>-60</v>
      </c>
      <c r="W2550" s="5">
        <f t="shared" si="605"/>
        <v>496</v>
      </c>
      <c r="X2550" s="21">
        <f t="shared" si="608"/>
        <v>0.78616935483870964</v>
      </c>
      <c r="Y2550" s="21">
        <f t="shared" si="609"/>
        <v>9.4340322580645157</v>
      </c>
      <c r="Z2550" s="21">
        <f t="shared" si="610"/>
        <v>380.50596774193548</v>
      </c>
      <c r="AA2550" s="21">
        <f t="shared" si="611"/>
        <v>-1.0190322580644988</v>
      </c>
      <c r="AC2550" s="5">
        <v>9.4340322580645157</v>
      </c>
      <c r="AD2550" s="5">
        <v>0</v>
      </c>
      <c r="AE2550" s="5">
        <f t="shared" si="607"/>
        <v>9.4340322580645157</v>
      </c>
    </row>
    <row r="2551" spans="1:31" ht="12.75" customHeight="1" x14ac:dyDescent="0.35">
      <c r="A2551" s="17" t="s">
        <v>5269</v>
      </c>
      <c r="B2551" s="17" t="s">
        <v>2151</v>
      </c>
      <c r="C2551" s="17" t="s">
        <v>3157</v>
      </c>
      <c r="D2551" s="18">
        <v>43252</v>
      </c>
      <c r="E2551" s="17" t="s">
        <v>118</v>
      </c>
      <c r="F2551" s="19">
        <v>50</v>
      </c>
      <c r="G2551" s="17">
        <v>45</v>
      </c>
      <c r="H2551" s="17">
        <v>9</v>
      </c>
      <c r="I2551" s="20">
        <f t="shared" si="599"/>
        <v>549</v>
      </c>
      <c r="J2551" s="21">
        <v>1298.7</v>
      </c>
      <c r="K2551" s="18">
        <v>44804</v>
      </c>
      <c r="L2551" s="21">
        <v>110.37</v>
      </c>
      <c r="M2551" s="21">
        <v>1188.33</v>
      </c>
      <c r="N2551" s="21">
        <v>17.309999999999999</v>
      </c>
      <c r="O2551" s="21">
        <f t="shared" si="600"/>
        <v>8.6549999999999994</v>
      </c>
      <c r="P2551" s="21">
        <f t="shared" si="601"/>
        <v>25.964999999999996</v>
      </c>
      <c r="Q2551" s="21">
        <f t="shared" si="602"/>
        <v>1179.675</v>
      </c>
      <c r="S2551" s="21">
        <f t="shared" si="606"/>
        <v>1205.6399999999999</v>
      </c>
      <c r="T2551" s="19">
        <v>45</v>
      </c>
      <c r="U2551" s="19">
        <f t="shared" si="603"/>
        <v>-5</v>
      </c>
      <c r="V2551" s="22">
        <f t="shared" si="604"/>
        <v>-60</v>
      </c>
      <c r="W2551" s="5">
        <f t="shared" si="605"/>
        <v>497</v>
      </c>
      <c r="X2551" s="21">
        <f t="shared" si="608"/>
        <v>2.4258350100603621</v>
      </c>
      <c r="Y2551" s="21">
        <f t="shared" si="609"/>
        <v>29.110020120724343</v>
      </c>
      <c r="Z2551" s="21">
        <f t="shared" si="610"/>
        <v>1176.5299798792755</v>
      </c>
      <c r="AA2551" s="21">
        <f t="shared" si="611"/>
        <v>-3.145020120724439</v>
      </c>
      <c r="AC2551" s="5">
        <v>29.110020120724343</v>
      </c>
      <c r="AD2551" s="5">
        <v>0</v>
      </c>
      <c r="AE2551" s="5">
        <f t="shared" si="607"/>
        <v>29.110020120724343</v>
      </c>
    </row>
    <row r="2552" spans="1:31" ht="12.75" customHeight="1" x14ac:dyDescent="0.35">
      <c r="A2552" s="17" t="s">
        <v>5270</v>
      </c>
      <c r="B2552" s="17" t="s">
        <v>2151</v>
      </c>
      <c r="C2552" s="17" t="s">
        <v>3196</v>
      </c>
      <c r="D2552" s="18">
        <v>43252</v>
      </c>
      <c r="E2552" s="17" t="s">
        <v>118</v>
      </c>
      <c r="F2552" s="19">
        <v>50</v>
      </c>
      <c r="G2552" s="17">
        <v>45</v>
      </c>
      <c r="H2552" s="17">
        <v>9</v>
      </c>
      <c r="I2552" s="20">
        <f t="shared" si="599"/>
        <v>549</v>
      </c>
      <c r="J2552" s="21">
        <v>885.58</v>
      </c>
      <c r="K2552" s="18">
        <v>44804</v>
      </c>
      <c r="L2552" s="21">
        <v>75.260000000000005</v>
      </c>
      <c r="M2552" s="21">
        <v>810.32</v>
      </c>
      <c r="N2552" s="21">
        <v>11.8</v>
      </c>
      <c r="O2552" s="21">
        <f t="shared" si="600"/>
        <v>5.9</v>
      </c>
      <c r="P2552" s="21">
        <f t="shared" si="601"/>
        <v>17.700000000000003</v>
      </c>
      <c r="Q2552" s="21">
        <f t="shared" si="602"/>
        <v>804.42000000000007</v>
      </c>
      <c r="S2552" s="21">
        <f t="shared" si="606"/>
        <v>822.12</v>
      </c>
      <c r="T2552" s="19">
        <v>45</v>
      </c>
      <c r="U2552" s="19">
        <f t="shared" si="603"/>
        <v>-5</v>
      </c>
      <c r="V2552" s="22">
        <f t="shared" si="604"/>
        <v>-60</v>
      </c>
      <c r="W2552" s="5">
        <f t="shared" si="605"/>
        <v>497</v>
      </c>
      <c r="X2552" s="21">
        <f t="shared" si="608"/>
        <v>1.6541649899396378</v>
      </c>
      <c r="Y2552" s="21">
        <f t="shared" si="609"/>
        <v>19.849979879275654</v>
      </c>
      <c r="Z2552" s="21">
        <f t="shared" si="610"/>
        <v>802.27002012072433</v>
      </c>
      <c r="AA2552" s="21">
        <f t="shared" si="611"/>
        <v>-2.1499798792757474</v>
      </c>
      <c r="AC2552" s="5">
        <v>19.849979879275654</v>
      </c>
      <c r="AD2552" s="5">
        <v>0</v>
      </c>
      <c r="AE2552" s="5">
        <f t="shared" si="607"/>
        <v>19.849979879275654</v>
      </c>
    </row>
    <row r="2553" spans="1:31" ht="12.75" customHeight="1" x14ac:dyDescent="0.35">
      <c r="A2553" s="17" t="s">
        <v>5271</v>
      </c>
      <c r="B2553" s="17" t="s">
        <v>2151</v>
      </c>
      <c r="C2553" s="17" t="s">
        <v>3157</v>
      </c>
      <c r="D2553" s="18">
        <v>43282</v>
      </c>
      <c r="E2553" s="17" t="s">
        <v>118</v>
      </c>
      <c r="F2553" s="19">
        <v>50</v>
      </c>
      <c r="G2553" s="17">
        <v>45</v>
      </c>
      <c r="H2553" s="17">
        <v>10</v>
      </c>
      <c r="I2553" s="20">
        <f t="shared" si="599"/>
        <v>550</v>
      </c>
      <c r="J2553" s="21">
        <v>1279.43</v>
      </c>
      <c r="K2553" s="18">
        <v>44804</v>
      </c>
      <c r="L2553" s="21">
        <v>106.63</v>
      </c>
      <c r="M2553" s="21">
        <v>1172.8</v>
      </c>
      <c r="N2553" s="21">
        <v>17.059999999999999</v>
      </c>
      <c r="O2553" s="21">
        <f t="shared" si="600"/>
        <v>8.5299999999999994</v>
      </c>
      <c r="P2553" s="21">
        <f t="shared" si="601"/>
        <v>25.589999999999996</v>
      </c>
      <c r="Q2553" s="21">
        <f t="shared" si="602"/>
        <v>1164.27</v>
      </c>
      <c r="S2553" s="21">
        <f t="shared" si="606"/>
        <v>1189.8599999999999</v>
      </c>
      <c r="T2553" s="19">
        <v>45</v>
      </c>
      <c r="U2553" s="19">
        <f t="shared" si="603"/>
        <v>-5</v>
      </c>
      <c r="V2553" s="22">
        <f t="shared" si="604"/>
        <v>-60</v>
      </c>
      <c r="W2553" s="5">
        <f t="shared" si="605"/>
        <v>498</v>
      </c>
      <c r="X2553" s="21">
        <f t="shared" si="608"/>
        <v>2.3892771084337348</v>
      </c>
      <c r="Y2553" s="21">
        <f t="shared" si="609"/>
        <v>28.671325301204817</v>
      </c>
      <c r="Z2553" s="21">
        <f t="shared" si="610"/>
        <v>1161.188674698795</v>
      </c>
      <c r="AA2553" s="21">
        <f t="shared" si="611"/>
        <v>-3.0813253012049699</v>
      </c>
      <c r="AC2553" s="5">
        <v>28.671325301204817</v>
      </c>
      <c r="AD2553" s="5">
        <v>0</v>
      </c>
      <c r="AE2553" s="5">
        <f t="shared" si="607"/>
        <v>28.671325301204817</v>
      </c>
    </row>
    <row r="2554" spans="1:31" ht="12.75" customHeight="1" x14ac:dyDescent="0.35">
      <c r="A2554" s="17" t="s">
        <v>5272</v>
      </c>
      <c r="B2554" s="17" t="s">
        <v>2151</v>
      </c>
      <c r="C2554" s="17" t="s">
        <v>3180</v>
      </c>
      <c r="D2554" s="18">
        <v>43282</v>
      </c>
      <c r="E2554" s="17" t="s">
        <v>118</v>
      </c>
      <c r="F2554" s="19">
        <v>50</v>
      </c>
      <c r="G2554" s="17">
        <v>45</v>
      </c>
      <c r="H2554" s="17">
        <v>10</v>
      </c>
      <c r="I2554" s="20">
        <f t="shared" si="599"/>
        <v>550</v>
      </c>
      <c r="J2554" s="21">
        <v>285.51</v>
      </c>
      <c r="K2554" s="18">
        <v>44804</v>
      </c>
      <c r="L2554" s="21">
        <v>23.79</v>
      </c>
      <c r="M2554" s="21">
        <v>261.72000000000003</v>
      </c>
      <c r="N2554" s="21">
        <v>3.8</v>
      </c>
      <c r="O2554" s="21">
        <f t="shared" si="600"/>
        <v>1.9</v>
      </c>
      <c r="P2554" s="21">
        <f t="shared" si="601"/>
        <v>5.6999999999999993</v>
      </c>
      <c r="Q2554" s="21">
        <f t="shared" si="602"/>
        <v>259.82000000000005</v>
      </c>
      <c r="S2554" s="21">
        <f t="shared" si="606"/>
        <v>265.52000000000004</v>
      </c>
      <c r="T2554" s="19">
        <v>45</v>
      </c>
      <c r="U2554" s="19">
        <f t="shared" si="603"/>
        <v>-5</v>
      </c>
      <c r="V2554" s="22">
        <f t="shared" si="604"/>
        <v>-60</v>
      </c>
      <c r="W2554" s="5">
        <f t="shared" si="605"/>
        <v>498</v>
      </c>
      <c r="X2554" s="21">
        <f t="shared" si="608"/>
        <v>0.53317269076305229</v>
      </c>
      <c r="Y2554" s="21">
        <f t="shared" si="609"/>
        <v>6.3980722891566275</v>
      </c>
      <c r="Z2554" s="21">
        <f t="shared" si="610"/>
        <v>259.12192771084341</v>
      </c>
      <c r="AA2554" s="21">
        <f t="shared" si="611"/>
        <v>-0.69807228915664155</v>
      </c>
      <c r="AC2554" s="5">
        <v>6.3980722891566275</v>
      </c>
      <c r="AD2554" s="5">
        <v>0</v>
      </c>
      <c r="AE2554" s="5">
        <f t="shared" si="607"/>
        <v>6.3980722891566275</v>
      </c>
    </row>
    <row r="2555" spans="1:31" ht="12.75" customHeight="1" x14ac:dyDescent="0.35">
      <c r="A2555" s="17" t="s">
        <v>5273</v>
      </c>
      <c r="B2555" s="17" t="s">
        <v>2151</v>
      </c>
      <c r="C2555" s="17" t="s">
        <v>3157</v>
      </c>
      <c r="D2555" s="18">
        <v>43313</v>
      </c>
      <c r="E2555" s="17" t="s">
        <v>118</v>
      </c>
      <c r="F2555" s="19">
        <v>50</v>
      </c>
      <c r="G2555" s="17">
        <v>45</v>
      </c>
      <c r="H2555" s="17">
        <v>11</v>
      </c>
      <c r="I2555" s="20">
        <f t="shared" si="599"/>
        <v>551</v>
      </c>
      <c r="J2555" s="21">
        <v>479</v>
      </c>
      <c r="K2555" s="18">
        <v>44804</v>
      </c>
      <c r="L2555" s="21">
        <v>39.11</v>
      </c>
      <c r="M2555" s="21">
        <v>439.89</v>
      </c>
      <c r="N2555" s="21">
        <v>6.38</v>
      </c>
      <c r="O2555" s="21">
        <f t="shared" si="600"/>
        <v>3.19</v>
      </c>
      <c r="P2555" s="21">
        <f t="shared" si="601"/>
        <v>9.57</v>
      </c>
      <c r="Q2555" s="21">
        <f t="shared" si="602"/>
        <v>436.7</v>
      </c>
      <c r="S2555" s="21">
        <f t="shared" si="606"/>
        <v>446.27</v>
      </c>
      <c r="T2555" s="19">
        <v>45</v>
      </c>
      <c r="U2555" s="19">
        <f t="shared" si="603"/>
        <v>-5</v>
      </c>
      <c r="V2555" s="22">
        <f t="shared" si="604"/>
        <v>-60</v>
      </c>
      <c r="W2555" s="5">
        <f t="shared" si="605"/>
        <v>499</v>
      </c>
      <c r="X2555" s="21">
        <f t="shared" si="608"/>
        <v>0.89432865731462918</v>
      </c>
      <c r="Y2555" s="21">
        <f t="shared" si="609"/>
        <v>10.73194388777555</v>
      </c>
      <c r="Z2555" s="21">
        <f t="shared" si="610"/>
        <v>435.53805611222441</v>
      </c>
      <c r="AA2555" s="21">
        <f t="shared" si="611"/>
        <v>-1.1619438877755783</v>
      </c>
      <c r="AC2555" s="5">
        <v>10.73194388777555</v>
      </c>
      <c r="AD2555" s="5">
        <v>0</v>
      </c>
      <c r="AE2555" s="5">
        <f t="shared" si="607"/>
        <v>10.73194388777555</v>
      </c>
    </row>
    <row r="2556" spans="1:31" ht="12.75" customHeight="1" x14ac:dyDescent="0.35">
      <c r="A2556" s="17" t="s">
        <v>5274</v>
      </c>
      <c r="B2556" s="17" t="s">
        <v>2151</v>
      </c>
      <c r="C2556" s="17" t="s">
        <v>3157</v>
      </c>
      <c r="D2556" s="18">
        <v>43344</v>
      </c>
      <c r="E2556" s="17" t="s">
        <v>118</v>
      </c>
      <c r="F2556" s="19">
        <v>50</v>
      </c>
      <c r="G2556" s="17">
        <v>46</v>
      </c>
      <c r="H2556" s="17">
        <v>0</v>
      </c>
      <c r="I2556" s="20">
        <f t="shared" si="599"/>
        <v>552</v>
      </c>
      <c r="J2556" s="21">
        <v>501.76</v>
      </c>
      <c r="K2556" s="18">
        <v>44804</v>
      </c>
      <c r="L2556" s="21">
        <v>40.159999999999997</v>
      </c>
      <c r="M2556" s="21">
        <v>461.6</v>
      </c>
      <c r="N2556" s="21">
        <v>6.69</v>
      </c>
      <c r="O2556" s="21">
        <f t="shared" si="600"/>
        <v>3.3450000000000002</v>
      </c>
      <c r="P2556" s="21">
        <f t="shared" si="601"/>
        <v>10.035</v>
      </c>
      <c r="Q2556" s="21">
        <f t="shared" si="602"/>
        <v>458.255</v>
      </c>
      <c r="S2556" s="21">
        <f t="shared" si="606"/>
        <v>468.29</v>
      </c>
      <c r="T2556" s="19">
        <v>45</v>
      </c>
      <c r="U2556" s="19">
        <f t="shared" si="603"/>
        <v>-5</v>
      </c>
      <c r="V2556" s="22">
        <f t="shared" si="604"/>
        <v>-60</v>
      </c>
      <c r="W2556" s="5">
        <f t="shared" si="605"/>
        <v>500</v>
      </c>
      <c r="X2556" s="21">
        <f t="shared" si="608"/>
        <v>0.93658000000000008</v>
      </c>
      <c r="Y2556" s="21">
        <f t="shared" si="609"/>
        <v>11.238960000000001</v>
      </c>
      <c r="Z2556" s="21">
        <f t="shared" si="610"/>
        <v>457.05104</v>
      </c>
      <c r="AA2556" s="21">
        <f t="shared" si="611"/>
        <v>-1.203959999999995</v>
      </c>
      <c r="AC2556" s="5">
        <v>11.238960000000001</v>
      </c>
      <c r="AD2556" s="5">
        <v>0</v>
      </c>
      <c r="AE2556" s="5">
        <f t="shared" si="607"/>
        <v>11.238960000000001</v>
      </c>
    </row>
    <row r="2557" spans="1:31" ht="12.75" customHeight="1" x14ac:dyDescent="0.35">
      <c r="A2557" s="17" t="s">
        <v>5275</v>
      </c>
      <c r="B2557" s="17" t="s">
        <v>2151</v>
      </c>
      <c r="C2557" s="17" t="s">
        <v>3180</v>
      </c>
      <c r="D2557" s="18">
        <v>43344</v>
      </c>
      <c r="E2557" s="17" t="s">
        <v>118</v>
      </c>
      <c r="F2557" s="19">
        <v>50</v>
      </c>
      <c r="G2557" s="17">
        <v>46</v>
      </c>
      <c r="H2557" s="17">
        <v>0</v>
      </c>
      <c r="I2557" s="20">
        <f t="shared" si="599"/>
        <v>552</v>
      </c>
      <c r="J2557" s="21">
        <v>470.7</v>
      </c>
      <c r="K2557" s="18">
        <v>44804</v>
      </c>
      <c r="L2557" s="21">
        <v>37.64</v>
      </c>
      <c r="M2557" s="21">
        <v>433.06</v>
      </c>
      <c r="N2557" s="21">
        <v>6.27</v>
      </c>
      <c r="O2557" s="21">
        <f t="shared" si="600"/>
        <v>3.1349999999999998</v>
      </c>
      <c r="P2557" s="21">
        <f t="shared" si="601"/>
        <v>9.4049999999999994</v>
      </c>
      <c r="Q2557" s="21">
        <f t="shared" si="602"/>
        <v>429.92500000000001</v>
      </c>
      <c r="S2557" s="21">
        <f t="shared" si="606"/>
        <v>439.33</v>
      </c>
      <c r="T2557" s="19">
        <v>45</v>
      </c>
      <c r="U2557" s="19">
        <f t="shared" si="603"/>
        <v>-5</v>
      </c>
      <c r="V2557" s="22">
        <f t="shared" si="604"/>
        <v>-60</v>
      </c>
      <c r="W2557" s="5">
        <f t="shared" si="605"/>
        <v>500</v>
      </c>
      <c r="X2557" s="21">
        <f t="shared" si="608"/>
        <v>0.87866</v>
      </c>
      <c r="Y2557" s="21">
        <f t="shared" si="609"/>
        <v>10.54392</v>
      </c>
      <c r="Z2557" s="21">
        <f t="shared" si="610"/>
        <v>428.78607999999997</v>
      </c>
      <c r="AA2557" s="21">
        <f t="shared" si="611"/>
        <v>-1.1389200000000415</v>
      </c>
      <c r="AC2557" s="5">
        <v>10.54392</v>
      </c>
      <c r="AD2557" s="5">
        <v>0</v>
      </c>
      <c r="AE2557" s="5">
        <f t="shared" si="607"/>
        <v>10.54392</v>
      </c>
    </row>
    <row r="2558" spans="1:31" ht="12.75" customHeight="1" x14ac:dyDescent="0.35">
      <c r="A2558" s="17" t="s">
        <v>5276</v>
      </c>
      <c r="B2558" s="17" t="s">
        <v>2151</v>
      </c>
      <c r="C2558" s="17" t="s">
        <v>3157</v>
      </c>
      <c r="D2558" s="18">
        <v>43374</v>
      </c>
      <c r="E2558" s="17" t="s">
        <v>118</v>
      </c>
      <c r="F2558" s="19">
        <v>50</v>
      </c>
      <c r="G2558" s="17">
        <v>46</v>
      </c>
      <c r="H2558" s="17">
        <v>1</v>
      </c>
      <c r="I2558" s="20">
        <f t="shared" si="599"/>
        <v>553</v>
      </c>
      <c r="J2558" s="21">
        <v>742.62</v>
      </c>
      <c r="K2558" s="18">
        <v>44804</v>
      </c>
      <c r="L2558" s="21">
        <v>58.16</v>
      </c>
      <c r="M2558" s="21">
        <v>684.46</v>
      </c>
      <c r="N2558" s="21">
        <v>9.9</v>
      </c>
      <c r="O2558" s="21">
        <f t="shared" si="600"/>
        <v>4.95</v>
      </c>
      <c r="P2558" s="21">
        <f t="shared" si="601"/>
        <v>14.850000000000001</v>
      </c>
      <c r="Q2558" s="21">
        <f t="shared" si="602"/>
        <v>679.51</v>
      </c>
      <c r="S2558" s="21">
        <f t="shared" si="606"/>
        <v>694.36</v>
      </c>
      <c r="T2558" s="19">
        <v>45</v>
      </c>
      <c r="U2558" s="19">
        <f t="shared" si="603"/>
        <v>-5</v>
      </c>
      <c r="V2558" s="22">
        <f t="shared" si="604"/>
        <v>-60</v>
      </c>
      <c r="W2558" s="5">
        <f t="shared" si="605"/>
        <v>501</v>
      </c>
      <c r="X2558" s="21">
        <f t="shared" si="608"/>
        <v>1.3859481037924153</v>
      </c>
      <c r="Y2558" s="21">
        <f t="shared" si="609"/>
        <v>16.631377245508983</v>
      </c>
      <c r="Z2558" s="21">
        <f t="shared" si="610"/>
        <v>677.72862275449108</v>
      </c>
      <c r="AA2558" s="21">
        <f t="shared" si="611"/>
        <v>-1.7813772455089065</v>
      </c>
      <c r="AC2558" s="5">
        <v>16.631377245508983</v>
      </c>
      <c r="AD2558" s="5">
        <v>0</v>
      </c>
      <c r="AE2558" s="5">
        <f t="shared" si="607"/>
        <v>16.631377245508983</v>
      </c>
    </row>
    <row r="2559" spans="1:31" ht="12.75" customHeight="1" x14ac:dyDescent="0.35">
      <c r="A2559" s="17" t="s">
        <v>5277</v>
      </c>
      <c r="B2559" s="17" t="s">
        <v>2151</v>
      </c>
      <c r="C2559" s="17" t="s">
        <v>3180</v>
      </c>
      <c r="D2559" s="18">
        <v>43374</v>
      </c>
      <c r="E2559" s="17" t="s">
        <v>118</v>
      </c>
      <c r="F2559" s="19">
        <v>50</v>
      </c>
      <c r="G2559" s="17">
        <v>46</v>
      </c>
      <c r="H2559" s="17">
        <v>1</v>
      </c>
      <c r="I2559" s="20">
        <f t="shared" si="599"/>
        <v>553</v>
      </c>
      <c r="J2559" s="21">
        <v>531.25</v>
      </c>
      <c r="K2559" s="18">
        <v>44804</v>
      </c>
      <c r="L2559" s="21">
        <v>41.63</v>
      </c>
      <c r="M2559" s="21">
        <v>489.62</v>
      </c>
      <c r="N2559" s="21">
        <v>7.08</v>
      </c>
      <c r="O2559" s="21">
        <f t="shared" si="600"/>
        <v>3.54</v>
      </c>
      <c r="P2559" s="21">
        <f t="shared" si="601"/>
        <v>10.620000000000001</v>
      </c>
      <c r="Q2559" s="21">
        <f t="shared" si="602"/>
        <v>486.08</v>
      </c>
      <c r="S2559" s="21">
        <f t="shared" si="606"/>
        <v>496.7</v>
      </c>
      <c r="T2559" s="19">
        <v>45</v>
      </c>
      <c r="U2559" s="19">
        <f t="shared" si="603"/>
        <v>-5</v>
      </c>
      <c r="V2559" s="22">
        <f t="shared" si="604"/>
        <v>-60</v>
      </c>
      <c r="W2559" s="5">
        <f t="shared" si="605"/>
        <v>501</v>
      </c>
      <c r="X2559" s="21">
        <f t="shared" si="608"/>
        <v>0.99141716566866267</v>
      </c>
      <c r="Y2559" s="21">
        <f t="shared" si="609"/>
        <v>11.897005988023952</v>
      </c>
      <c r="Z2559" s="21">
        <f t="shared" si="610"/>
        <v>484.80299401197601</v>
      </c>
      <c r="AA2559" s="21">
        <f t="shared" si="611"/>
        <v>-1.2770059880239728</v>
      </c>
      <c r="AC2559" s="5">
        <v>11.897005988023952</v>
      </c>
      <c r="AD2559" s="5">
        <v>0</v>
      </c>
      <c r="AE2559" s="5">
        <f t="shared" si="607"/>
        <v>11.897005988023952</v>
      </c>
    </row>
    <row r="2560" spans="1:31" ht="12.75" customHeight="1" x14ac:dyDescent="0.35">
      <c r="A2560" s="17" t="s">
        <v>5278</v>
      </c>
      <c r="B2560" s="17" t="s">
        <v>337</v>
      </c>
      <c r="C2560" s="17" t="s">
        <v>3276</v>
      </c>
      <c r="D2560" s="18">
        <v>43374</v>
      </c>
      <c r="E2560" s="17" t="s">
        <v>118</v>
      </c>
      <c r="F2560" s="19">
        <v>50</v>
      </c>
      <c r="G2560" s="17">
        <v>46</v>
      </c>
      <c r="H2560" s="17">
        <v>1</v>
      </c>
      <c r="I2560" s="20">
        <f t="shared" si="599"/>
        <v>553</v>
      </c>
      <c r="J2560" s="21">
        <v>180.9</v>
      </c>
      <c r="K2560" s="18">
        <v>44804</v>
      </c>
      <c r="L2560" s="21">
        <v>14.18</v>
      </c>
      <c r="M2560" s="21">
        <v>166.72</v>
      </c>
      <c r="N2560" s="21">
        <v>2.41</v>
      </c>
      <c r="O2560" s="21">
        <f t="shared" si="600"/>
        <v>1.2050000000000001</v>
      </c>
      <c r="P2560" s="21">
        <f t="shared" si="601"/>
        <v>3.6150000000000002</v>
      </c>
      <c r="Q2560" s="21">
        <f t="shared" si="602"/>
        <v>165.51499999999999</v>
      </c>
      <c r="S2560" s="21">
        <f t="shared" si="606"/>
        <v>169.13</v>
      </c>
      <c r="T2560" s="19">
        <v>45</v>
      </c>
      <c r="U2560" s="19">
        <f t="shared" si="603"/>
        <v>-5</v>
      </c>
      <c r="V2560" s="22">
        <f t="shared" si="604"/>
        <v>-60</v>
      </c>
      <c r="W2560" s="5">
        <f t="shared" si="605"/>
        <v>501</v>
      </c>
      <c r="X2560" s="21">
        <f t="shared" si="608"/>
        <v>0.33758483033932135</v>
      </c>
      <c r="Y2560" s="21">
        <f t="shared" si="609"/>
        <v>4.051017964071856</v>
      </c>
      <c r="Z2560" s="21">
        <f t="shared" si="610"/>
        <v>165.07898203592814</v>
      </c>
      <c r="AA2560" s="21">
        <f t="shared" si="611"/>
        <v>-0.43601796407185134</v>
      </c>
      <c r="AC2560" s="5">
        <v>4.051017964071856</v>
      </c>
      <c r="AD2560" s="5">
        <v>0</v>
      </c>
      <c r="AE2560" s="5">
        <f t="shared" si="607"/>
        <v>4.051017964071856</v>
      </c>
    </row>
    <row r="2561" spans="1:31" ht="12.75" customHeight="1" x14ac:dyDescent="0.35">
      <c r="A2561" s="17" t="s">
        <v>5279</v>
      </c>
      <c r="B2561" s="17" t="s">
        <v>2151</v>
      </c>
      <c r="C2561" s="17" t="s">
        <v>3157</v>
      </c>
      <c r="D2561" s="18">
        <v>43405</v>
      </c>
      <c r="E2561" s="17" t="s">
        <v>118</v>
      </c>
      <c r="F2561" s="19">
        <v>50</v>
      </c>
      <c r="G2561" s="17">
        <v>46</v>
      </c>
      <c r="H2561" s="17">
        <v>2</v>
      </c>
      <c r="I2561" s="20">
        <f t="shared" si="599"/>
        <v>554</v>
      </c>
      <c r="J2561" s="21">
        <v>271.81</v>
      </c>
      <c r="K2561" s="18">
        <v>44804</v>
      </c>
      <c r="L2561" s="21">
        <v>20.85</v>
      </c>
      <c r="M2561" s="21">
        <v>250.96</v>
      </c>
      <c r="N2561" s="21">
        <v>3.62</v>
      </c>
      <c r="O2561" s="21">
        <f t="shared" si="600"/>
        <v>1.81</v>
      </c>
      <c r="P2561" s="21">
        <f t="shared" si="601"/>
        <v>5.43</v>
      </c>
      <c r="Q2561" s="21">
        <f t="shared" si="602"/>
        <v>249.15</v>
      </c>
      <c r="S2561" s="21">
        <f t="shared" si="606"/>
        <v>254.58</v>
      </c>
      <c r="T2561" s="19">
        <v>45</v>
      </c>
      <c r="U2561" s="19">
        <f t="shared" si="603"/>
        <v>-5</v>
      </c>
      <c r="V2561" s="22">
        <f t="shared" si="604"/>
        <v>-60</v>
      </c>
      <c r="W2561" s="5">
        <f t="shared" si="605"/>
        <v>502</v>
      </c>
      <c r="X2561" s="21">
        <f t="shared" si="608"/>
        <v>0.50713147410358572</v>
      </c>
      <c r="Y2561" s="21">
        <f t="shared" si="609"/>
        <v>6.0855776892430287</v>
      </c>
      <c r="Z2561" s="21">
        <f t="shared" si="610"/>
        <v>248.49442231075699</v>
      </c>
      <c r="AA2561" s="21">
        <f t="shared" si="611"/>
        <v>-0.6555776892430174</v>
      </c>
      <c r="AC2561" s="5">
        <v>6.0855776892430287</v>
      </c>
      <c r="AD2561" s="5">
        <v>0</v>
      </c>
      <c r="AE2561" s="5">
        <f t="shared" si="607"/>
        <v>6.0855776892430287</v>
      </c>
    </row>
    <row r="2562" spans="1:31" ht="12.75" customHeight="1" x14ac:dyDescent="0.35">
      <c r="A2562" s="17" t="s">
        <v>5280</v>
      </c>
      <c r="B2562" s="17" t="s">
        <v>2151</v>
      </c>
      <c r="C2562" s="17" t="s">
        <v>3180</v>
      </c>
      <c r="D2562" s="18">
        <v>43405</v>
      </c>
      <c r="E2562" s="17" t="s">
        <v>118</v>
      </c>
      <c r="F2562" s="19">
        <v>50</v>
      </c>
      <c r="G2562" s="17">
        <v>46</v>
      </c>
      <c r="H2562" s="17">
        <v>2</v>
      </c>
      <c r="I2562" s="20">
        <f t="shared" si="599"/>
        <v>554</v>
      </c>
      <c r="J2562" s="21">
        <v>338.58</v>
      </c>
      <c r="K2562" s="18">
        <v>44804</v>
      </c>
      <c r="L2562" s="21">
        <v>25.95</v>
      </c>
      <c r="M2562" s="21">
        <v>312.63</v>
      </c>
      <c r="N2562" s="21">
        <v>4.51</v>
      </c>
      <c r="O2562" s="21">
        <f t="shared" si="600"/>
        <v>2.2549999999999999</v>
      </c>
      <c r="P2562" s="21">
        <f t="shared" si="601"/>
        <v>6.7649999999999997</v>
      </c>
      <c r="Q2562" s="21">
        <f t="shared" si="602"/>
        <v>310.375</v>
      </c>
      <c r="S2562" s="21">
        <f t="shared" si="606"/>
        <v>317.14</v>
      </c>
      <c r="T2562" s="19">
        <v>45</v>
      </c>
      <c r="U2562" s="19">
        <f t="shared" si="603"/>
        <v>-5</v>
      </c>
      <c r="V2562" s="22">
        <f t="shared" si="604"/>
        <v>-60</v>
      </c>
      <c r="W2562" s="5">
        <f t="shared" si="605"/>
        <v>502</v>
      </c>
      <c r="X2562" s="21">
        <f t="shared" si="608"/>
        <v>0.63175298804780877</v>
      </c>
      <c r="Y2562" s="21">
        <f t="shared" si="609"/>
        <v>7.5810358565737053</v>
      </c>
      <c r="Z2562" s="21">
        <f t="shared" si="610"/>
        <v>309.55896414342629</v>
      </c>
      <c r="AA2562" s="21">
        <f t="shared" si="611"/>
        <v>-0.81603585657370559</v>
      </c>
      <c r="AC2562" s="5">
        <v>7.5810358565737053</v>
      </c>
      <c r="AD2562" s="5">
        <v>0</v>
      </c>
      <c r="AE2562" s="5">
        <f t="shared" si="607"/>
        <v>7.5810358565737053</v>
      </c>
    </row>
    <row r="2563" spans="1:31" ht="12.75" customHeight="1" x14ac:dyDescent="0.35">
      <c r="A2563" s="17" t="s">
        <v>5281</v>
      </c>
      <c r="B2563" s="17" t="s">
        <v>2151</v>
      </c>
      <c r="C2563" s="17" t="s">
        <v>3157</v>
      </c>
      <c r="D2563" s="18">
        <v>43435</v>
      </c>
      <c r="E2563" s="17" t="s">
        <v>118</v>
      </c>
      <c r="F2563" s="19">
        <v>50</v>
      </c>
      <c r="G2563" s="17">
        <v>46</v>
      </c>
      <c r="H2563" s="17">
        <v>3</v>
      </c>
      <c r="I2563" s="20">
        <f t="shared" si="599"/>
        <v>555</v>
      </c>
      <c r="J2563" s="21">
        <v>194.06</v>
      </c>
      <c r="K2563" s="18">
        <v>44804</v>
      </c>
      <c r="L2563" s="21">
        <v>18.09</v>
      </c>
      <c r="M2563" s="21">
        <v>175.97</v>
      </c>
      <c r="N2563" s="21">
        <v>2.58</v>
      </c>
      <c r="O2563" s="21">
        <f t="shared" si="600"/>
        <v>1.29</v>
      </c>
      <c r="P2563" s="21">
        <f t="shared" si="601"/>
        <v>3.87</v>
      </c>
      <c r="Q2563" s="21">
        <f t="shared" si="602"/>
        <v>174.68</v>
      </c>
      <c r="S2563" s="21">
        <f t="shared" si="606"/>
        <v>178.55</v>
      </c>
      <c r="T2563" s="19">
        <v>45</v>
      </c>
      <c r="U2563" s="19">
        <f t="shared" si="603"/>
        <v>-5</v>
      </c>
      <c r="V2563" s="22">
        <f t="shared" si="604"/>
        <v>-60</v>
      </c>
      <c r="W2563" s="5">
        <f t="shared" si="605"/>
        <v>503</v>
      </c>
      <c r="X2563" s="21">
        <f t="shared" si="608"/>
        <v>0.35497017892644139</v>
      </c>
      <c r="Y2563" s="21">
        <f t="shared" si="609"/>
        <v>4.2596421471172965</v>
      </c>
      <c r="Z2563" s="21">
        <f t="shared" si="610"/>
        <v>174.29035785288272</v>
      </c>
      <c r="AA2563" s="21">
        <f t="shared" si="611"/>
        <v>-0.38964214711728573</v>
      </c>
      <c r="AC2563" s="5">
        <v>4.2596421471172965</v>
      </c>
      <c r="AD2563" s="5">
        <v>0</v>
      </c>
      <c r="AE2563" s="5">
        <f t="shared" si="607"/>
        <v>4.2596421471172965</v>
      </c>
    </row>
    <row r="2564" spans="1:31" ht="12.75" customHeight="1" x14ac:dyDescent="0.35">
      <c r="A2564" s="17" t="s">
        <v>5282</v>
      </c>
      <c r="B2564" s="17" t="s">
        <v>2151</v>
      </c>
      <c r="C2564" s="17" t="s">
        <v>3157</v>
      </c>
      <c r="D2564" s="18">
        <v>43466</v>
      </c>
      <c r="E2564" s="17" t="s">
        <v>118</v>
      </c>
      <c r="F2564" s="19">
        <v>50</v>
      </c>
      <c r="G2564" s="17">
        <v>46</v>
      </c>
      <c r="H2564" s="17">
        <v>4</v>
      </c>
      <c r="I2564" s="20">
        <f t="shared" si="599"/>
        <v>556</v>
      </c>
      <c r="J2564" s="21">
        <v>689.74</v>
      </c>
      <c r="K2564" s="18">
        <v>44804</v>
      </c>
      <c r="L2564" s="21">
        <v>50.6</v>
      </c>
      <c r="M2564" s="21">
        <v>639.14</v>
      </c>
      <c r="N2564" s="21">
        <v>9.1999999999999993</v>
      </c>
      <c r="O2564" s="21">
        <f t="shared" si="600"/>
        <v>4.5999999999999996</v>
      </c>
      <c r="P2564" s="21">
        <f t="shared" si="601"/>
        <v>13.799999999999999</v>
      </c>
      <c r="Q2564" s="21">
        <f t="shared" si="602"/>
        <v>634.54</v>
      </c>
      <c r="S2564" s="21">
        <f t="shared" si="606"/>
        <v>648.34</v>
      </c>
      <c r="T2564" s="19">
        <v>45</v>
      </c>
      <c r="U2564" s="19">
        <f t="shared" si="603"/>
        <v>-5</v>
      </c>
      <c r="V2564" s="22">
        <f t="shared" si="604"/>
        <v>-60</v>
      </c>
      <c r="W2564" s="5">
        <f t="shared" si="605"/>
        <v>504</v>
      </c>
      <c r="X2564" s="21">
        <f t="shared" si="608"/>
        <v>1.286388888888889</v>
      </c>
      <c r="Y2564" s="21">
        <f t="shared" si="609"/>
        <v>15.436666666666667</v>
      </c>
      <c r="Z2564" s="21">
        <f t="shared" si="610"/>
        <v>632.90333333333342</v>
      </c>
      <c r="AA2564" s="21">
        <f t="shared" si="611"/>
        <v>-1.6366666666665424</v>
      </c>
      <c r="AC2564" s="5">
        <v>15.436666666666667</v>
      </c>
      <c r="AD2564" s="5">
        <v>0</v>
      </c>
      <c r="AE2564" s="5">
        <f t="shared" si="607"/>
        <v>15.436666666666667</v>
      </c>
    </row>
    <row r="2565" spans="1:31" ht="12.75" customHeight="1" x14ac:dyDescent="0.35">
      <c r="A2565" s="17" t="s">
        <v>5283</v>
      </c>
      <c r="B2565" s="17" t="s">
        <v>2151</v>
      </c>
      <c r="C2565" s="17" t="s">
        <v>3180</v>
      </c>
      <c r="D2565" s="18">
        <v>43466</v>
      </c>
      <c r="E2565" s="17" t="s">
        <v>118</v>
      </c>
      <c r="F2565" s="19">
        <v>50</v>
      </c>
      <c r="G2565" s="17">
        <v>46</v>
      </c>
      <c r="H2565" s="17">
        <v>4</v>
      </c>
      <c r="I2565" s="20">
        <f t="shared" si="599"/>
        <v>556</v>
      </c>
      <c r="J2565" s="21">
        <v>360.1</v>
      </c>
      <c r="K2565" s="18">
        <v>44804</v>
      </c>
      <c r="L2565" s="21">
        <v>26.4</v>
      </c>
      <c r="M2565" s="21">
        <v>333.7</v>
      </c>
      <c r="N2565" s="21">
        <v>4.8</v>
      </c>
      <c r="O2565" s="21">
        <f t="shared" si="600"/>
        <v>2.4</v>
      </c>
      <c r="P2565" s="21">
        <f t="shared" si="601"/>
        <v>7.1999999999999993</v>
      </c>
      <c r="Q2565" s="21">
        <f t="shared" si="602"/>
        <v>331.3</v>
      </c>
      <c r="S2565" s="21">
        <f t="shared" si="606"/>
        <v>338.5</v>
      </c>
      <c r="T2565" s="19">
        <v>45</v>
      </c>
      <c r="U2565" s="19">
        <f t="shared" si="603"/>
        <v>-5</v>
      </c>
      <c r="V2565" s="22">
        <f t="shared" si="604"/>
        <v>-60</v>
      </c>
      <c r="W2565" s="5">
        <f t="shared" si="605"/>
        <v>504</v>
      </c>
      <c r="X2565" s="21">
        <f t="shared" si="608"/>
        <v>0.67162698412698407</v>
      </c>
      <c r="Y2565" s="21">
        <f t="shared" si="609"/>
        <v>8.0595238095238084</v>
      </c>
      <c r="Z2565" s="21">
        <f t="shared" si="610"/>
        <v>330.4404761904762</v>
      </c>
      <c r="AA2565" s="21">
        <f t="shared" si="611"/>
        <v>-0.85952380952380736</v>
      </c>
      <c r="AC2565" s="5">
        <v>8.0595238095238084</v>
      </c>
      <c r="AD2565" s="5">
        <v>0</v>
      </c>
      <c r="AE2565" s="5">
        <f t="shared" si="607"/>
        <v>8.0595238095238084</v>
      </c>
    </row>
    <row r="2566" spans="1:31" ht="12.75" customHeight="1" x14ac:dyDescent="0.35">
      <c r="A2566" s="17" t="s">
        <v>5284</v>
      </c>
      <c r="B2566" s="17" t="s">
        <v>2151</v>
      </c>
      <c r="C2566" s="17" t="s">
        <v>5285</v>
      </c>
      <c r="D2566" s="18">
        <v>43466</v>
      </c>
      <c r="E2566" s="17" t="s">
        <v>118</v>
      </c>
      <c r="F2566" s="19">
        <v>50</v>
      </c>
      <c r="G2566" s="17">
        <v>46</v>
      </c>
      <c r="H2566" s="17">
        <v>4</v>
      </c>
      <c r="I2566" s="20">
        <f t="shared" si="599"/>
        <v>556</v>
      </c>
      <c r="J2566" s="21">
        <v>350.5</v>
      </c>
      <c r="K2566" s="18">
        <v>44804</v>
      </c>
      <c r="L2566" s="21">
        <v>25.7</v>
      </c>
      <c r="M2566" s="21">
        <v>324.8</v>
      </c>
      <c r="N2566" s="21">
        <v>4.67</v>
      </c>
      <c r="O2566" s="21">
        <f t="shared" si="600"/>
        <v>2.335</v>
      </c>
      <c r="P2566" s="21">
        <f t="shared" si="601"/>
        <v>7.0049999999999999</v>
      </c>
      <c r="Q2566" s="21">
        <f t="shared" si="602"/>
        <v>322.46500000000003</v>
      </c>
      <c r="S2566" s="21">
        <f t="shared" si="606"/>
        <v>329.47</v>
      </c>
      <c r="T2566" s="19">
        <v>45</v>
      </c>
      <c r="U2566" s="19">
        <f t="shared" si="603"/>
        <v>-5</v>
      </c>
      <c r="V2566" s="22">
        <f t="shared" si="604"/>
        <v>-60</v>
      </c>
      <c r="W2566" s="5">
        <f t="shared" si="605"/>
        <v>504</v>
      </c>
      <c r="X2566" s="21">
        <f t="shared" si="608"/>
        <v>0.65371031746031749</v>
      </c>
      <c r="Y2566" s="21">
        <f t="shared" si="609"/>
        <v>7.8445238095238103</v>
      </c>
      <c r="Z2566" s="21">
        <f t="shared" si="610"/>
        <v>321.62547619047621</v>
      </c>
      <c r="AA2566" s="21">
        <f t="shared" si="611"/>
        <v>-0.83952380952382555</v>
      </c>
      <c r="AC2566" s="5">
        <v>7.8445238095238103</v>
      </c>
      <c r="AD2566" s="5">
        <v>0</v>
      </c>
      <c r="AE2566" s="5">
        <f t="shared" si="607"/>
        <v>7.8445238095238103</v>
      </c>
    </row>
    <row r="2567" spans="1:31" ht="12.75" customHeight="1" x14ac:dyDescent="0.35">
      <c r="A2567" s="17" t="s">
        <v>5286</v>
      </c>
      <c r="B2567" s="17" t="s">
        <v>2151</v>
      </c>
      <c r="C2567" s="17" t="s">
        <v>3157</v>
      </c>
      <c r="D2567" s="18">
        <v>43497</v>
      </c>
      <c r="E2567" s="17" t="s">
        <v>118</v>
      </c>
      <c r="F2567" s="19">
        <v>50</v>
      </c>
      <c r="G2567" s="17">
        <v>46</v>
      </c>
      <c r="H2567" s="17">
        <v>5</v>
      </c>
      <c r="I2567" s="20">
        <f t="shared" si="599"/>
        <v>557</v>
      </c>
      <c r="J2567" s="21">
        <v>517.44000000000005</v>
      </c>
      <c r="K2567" s="18">
        <v>44804</v>
      </c>
      <c r="L2567" s="21">
        <v>33.46</v>
      </c>
      <c r="M2567" s="21">
        <v>483.98</v>
      </c>
      <c r="N2567" s="21">
        <v>6.9</v>
      </c>
      <c r="O2567" s="21">
        <f t="shared" si="600"/>
        <v>3.45</v>
      </c>
      <c r="P2567" s="21">
        <f t="shared" si="601"/>
        <v>10.350000000000001</v>
      </c>
      <c r="Q2567" s="21">
        <f t="shared" si="602"/>
        <v>480.53000000000003</v>
      </c>
      <c r="S2567" s="21">
        <f t="shared" si="606"/>
        <v>490.88</v>
      </c>
      <c r="T2567" s="19">
        <v>45</v>
      </c>
      <c r="U2567" s="19">
        <f t="shared" si="603"/>
        <v>-5</v>
      </c>
      <c r="V2567" s="22">
        <f t="shared" si="604"/>
        <v>-60</v>
      </c>
      <c r="W2567" s="5">
        <f t="shared" si="605"/>
        <v>505</v>
      </c>
      <c r="X2567" s="21">
        <f t="shared" si="608"/>
        <v>0.97203960396039601</v>
      </c>
      <c r="Y2567" s="21">
        <f t="shared" si="609"/>
        <v>11.664475247524752</v>
      </c>
      <c r="Z2567" s="21">
        <f t="shared" si="610"/>
        <v>479.21552475247523</v>
      </c>
      <c r="AA2567" s="21">
        <f t="shared" si="611"/>
        <v>-1.3144752475247969</v>
      </c>
      <c r="AC2567" s="5">
        <v>11.664475247524752</v>
      </c>
      <c r="AD2567" s="5">
        <v>0</v>
      </c>
      <c r="AE2567" s="5">
        <f t="shared" si="607"/>
        <v>11.664475247524752</v>
      </c>
    </row>
    <row r="2568" spans="1:31" ht="12.75" customHeight="1" x14ac:dyDescent="0.35">
      <c r="A2568" s="17" t="s">
        <v>5287</v>
      </c>
      <c r="B2568" s="17" t="s">
        <v>2151</v>
      </c>
      <c r="C2568" s="17" t="s">
        <v>3157</v>
      </c>
      <c r="D2568" s="18">
        <v>43525</v>
      </c>
      <c r="E2568" s="17" t="s">
        <v>118</v>
      </c>
      <c r="F2568" s="19">
        <v>50</v>
      </c>
      <c r="G2568" s="17">
        <v>46</v>
      </c>
      <c r="H2568" s="17">
        <v>6</v>
      </c>
      <c r="I2568" s="20">
        <f t="shared" si="599"/>
        <v>558</v>
      </c>
      <c r="J2568" s="21">
        <v>408.66</v>
      </c>
      <c r="K2568" s="18">
        <v>44804</v>
      </c>
      <c r="L2568" s="21">
        <v>28.59</v>
      </c>
      <c r="M2568" s="21">
        <v>380.07</v>
      </c>
      <c r="N2568" s="21">
        <v>5.44</v>
      </c>
      <c r="O2568" s="21">
        <f t="shared" si="600"/>
        <v>2.72</v>
      </c>
      <c r="P2568" s="21">
        <f t="shared" si="601"/>
        <v>8.16</v>
      </c>
      <c r="Q2568" s="21">
        <f t="shared" si="602"/>
        <v>377.34999999999997</v>
      </c>
      <c r="S2568" s="21">
        <f t="shared" si="606"/>
        <v>385.51</v>
      </c>
      <c r="T2568" s="19">
        <v>45</v>
      </c>
      <c r="U2568" s="19">
        <f t="shared" si="603"/>
        <v>-5</v>
      </c>
      <c r="V2568" s="22">
        <f t="shared" si="604"/>
        <v>-60</v>
      </c>
      <c r="W2568" s="5">
        <f t="shared" si="605"/>
        <v>506</v>
      </c>
      <c r="X2568" s="21">
        <f t="shared" si="608"/>
        <v>0.76187747035573117</v>
      </c>
      <c r="Y2568" s="21">
        <f t="shared" si="609"/>
        <v>9.1425296442687731</v>
      </c>
      <c r="Z2568" s="21">
        <f t="shared" si="610"/>
        <v>376.3674703557312</v>
      </c>
      <c r="AA2568" s="21">
        <f t="shared" si="611"/>
        <v>-0.98252964426876588</v>
      </c>
      <c r="AC2568" s="5">
        <v>9.1425296442687731</v>
      </c>
      <c r="AD2568" s="5">
        <v>0</v>
      </c>
      <c r="AE2568" s="5">
        <f t="shared" si="607"/>
        <v>9.1425296442687731</v>
      </c>
    </row>
    <row r="2569" spans="1:31" ht="12.75" customHeight="1" x14ac:dyDescent="0.35">
      <c r="A2569" s="17" t="s">
        <v>5288</v>
      </c>
      <c r="B2569" s="17" t="s">
        <v>2151</v>
      </c>
      <c r="C2569" s="17" t="s">
        <v>3289</v>
      </c>
      <c r="D2569" s="18">
        <v>43556</v>
      </c>
      <c r="E2569" s="17" t="s">
        <v>118</v>
      </c>
      <c r="F2569" s="19">
        <v>50</v>
      </c>
      <c r="G2569" s="17">
        <v>46</v>
      </c>
      <c r="H2569" s="17">
        <v>7</v>
      </c>
      <c r="I2569" s="20">
        <f t="shared" si="599"/>
        <v>559</v>
      </c>
      <c r="J2569" s="21">
        <v>7987.39</v>
      </c>
      <c r="K2569" s="18">
        <v>44804</v>
      </c>
      <c r="L2569" s="21">
        <v>545.80999999999995</v>
      </c>
      <c r="M2569" s="21">
        <v>7441.58</v>
      </c>
      <c r="N2569" s="21">
        <v>106.5</v>
      </c>
      <c r="O2569" s="21">
        <f t="shared" si="600"/>
        <v>53.25</v>
      </c>
      <c r="P2569" s="21">
        <f t="shared" si="601"/>
        <v>159.75</v>
      </c>
      <c r="Q2569" s="21">
        <f t="shared" si="602"/>
        <v>7388.33</v>
      </c>
      <c r="S2569" s="21">
        <f t="shared" si="606"/>
        <v>7548.08</v>
      </c>
      <c r="T2569" s="19">
        <v>45</v>
      </c>
      <c r="U2569" s="19">
        <f t="shared" si="603"/>
        <v>-5</v>
      </c>
      <c r="V2569" s="22">
        <f t="shared" si="604"/>
        <v>-60</v>
      </c>
      <c r="W2569" s="5">
        <f t="shared" si="605"/>
        <v>507</v>
      </c>
      <c r="X2569" s="21">
        <f t="shared" si="608"/>
        <v>14.887731755424063</v>
      </c>
      <c r="Y2569" s="21">
        <f t="shared" si="609"/>
        <v>178.65278106508876</v>
      </c>
      <c r="Z2569" s="21">
        <f t="shared" si="610"/>
        <v>7369.4272189349113</v>
      </c>
      <c r="AA2569" s="21">
        <f t="shared" si="611"/>
        <v>-18.902781065088675</v>
      </c>
      <c r="AC2569" s="5">
        <v>178.65278106508876</v>
      </c>
      <c r="AD2569" s="5">
        <v>0</v>
      </c>
      <c r="AE2569" s="5">
        <f t="shared" si="607"/>
        <v>178.65278106508876</v>
      </c>
    </row>
    <row r="2570" spans="1:31" ht="12.75" customHeight="1" x14ac:dyDescent="0.35">
      <c r="A2570" s="17" t="s">
        <v>5289</v>
      </c>
      <c r="B2570" s="17" t="s">
        <v>2151</v>
      </c>
      <c r="C2570" s="17" t="s">
        <v>3157</v>
      </c>
      <c r="D2570" s="18">
        <v>43556</v>
      </c>
      <c r="E2570" s="17" t="s">
        <v>118</v>
      </c>
      <c r="F2570" s="19">
        <v>50</v>
      </c>
      <c r="G2570" s="17">
        <v>46</v>
      </c>
      <c r="H2570" s="17">
        <v>7</v>
      </c>
      <c r="I2570" s="20">
        <f t="shared" si="599"/>
        <v>559</v>
      </c>
      <c r="J2570" s="21">
        <v>485.38</v>
      </c>
      <c r="K2570" s="18">
        <v>44804</v>
      </c>
      <c r="L2570" s="21">
        <v>33.17</v>
      </c>
      <c r="M2570" s="21">
        <v>452.21</v>
      </c>
      <c r="N2570" s="21">
        <v>6.47</v>
      </c>
      <c r="O2570" s="21">
        <f t="shared" si="600"/>
        <v>3.2349999999999999</v>
      </c>
      <c r="P2570" s="21">
        <f t="shared" si="601"/>
        <v>9.7050000000000001</v>
      </c>
      <c r="Q2570" s="21">
        <f t="shared" si="602"/>
        <v>448.97499999999997</v>
      </c>
      <c r="S2570" s="21">
        <f t="shared" si="606"/>
        <v>458.68</v>
      </c>
      <c r="T2570" s="19">
        <v>45</v>
      </c>
      <c r="U2570" s="19">
        <f t="shared" si="603"/>
        <v>-5</v>
      </c>
      <c r="V2570" s="22">
        <f t="shared" si="604"/>
        <v>-60</v>
      </c>
      <c r="W2570" s="5">
        <f t="shared" si="605"/>
        <v>507</v>
      </c>
      <c r="X2570" s="21">
        <f t="shared" si="608"/>
        <v>0.90469428007889552</v>
      </c>
      <c r="Y2570" s="21">
        <f t="shared" si="609"/>
        <v>10.856331360946747</v>
      </c>
      <c r="Z2570" s="21">
        <f t="shared" si="610"/>
        <v>447.82366863905327</v>
      </c>
      <c r="AA2570" s="21">
        <f t="shared" si="611"/>
        <v>-1.1513313609466991</v>
      </c>
      <c r="AC2570" s="5">
        <v>10.856331360946747</v>
      </c>
      <c r="AD2570" s="5">
        <v>0</v>
      </c>
      <c r="AE2570" s="5">
        <f t="shared" si="607"/>
        <v>10.856331360946747</v>
      </c>
    </row>
    <row r="2571" spans="1:31" ht="12.75" customHeight="1" x14ac:dyDescent="0.35">
      <c r="A2571" s="17" t="s">
        <v>5290</v>
      </c>
      <c r="B2571" s="17" t="s">
        <v>2151</v>
      </c>
      <c r="C2571" s="17" t="s">
        <v>3157</v>
      </c>
      <c r="D2571" s="18">
        <v>43586</v>
      </c>
      <c r="E2571" s="17" t="s">
        <v>118</v>
      </c>
      <c r="F2571" s="19">
        <v>50</v>
      </c>
      <c r="G2571" s="17">
        <v>46</v>
      </c>
      <c r="H2571" s="17">
        <v>8</v>
      </c>
      <c r="I2571" s="20">
        <f t="shared" si="599"/>
        <v>560</v>
      </c>
      <c r="J2571" s="21">
        <v>1045.8</v>
      </c>
      <c r="K2571" s="18">
        <v>44804</v>
      </c>
      <c r="L2571" s="21">
        <v>69.72</v>
      </c>
      <c r="M2571" s="21">
        <v>976.08</v>
      </c>
      <c r="N2571" s="21">
        <v>13.94</v>
      </c>
      <c r="O2571" s="21">
        <f t="shared" si="600"/>
        <v>6.97</v>
      </c>
      <c r="P2571" s="21">
        <f t="shared" si="601"/>
        <v>20.91</v>
      </c>
      <c r="Q2571" s="21">
        <f t="shared" si="602"/>
        <v>969.11</v>
      </c>
      <c r="S2571" s="21">
        <f t="shared" si="606"/>
        <v>990.0200000000001</v>
      </c>
      <c r="T2571" s="19">
        <v>45</v>
      </c>
      <c r="U2571" s="19">
        <f t="shared" si="603"/>
        <v>-5</v>
      </c>
      <c r="V2571" s="22">
        <f t="shared" si="604"/>
        <v>-60</v>
      </c>
      <c r="W2571" s="5">
        <f t="shared" si="605"/>
        <v>508</v>
      </c>
      <c r="X2571" s="21">
        <f t="shared" si="608"/>
        <v>1.9488582677165356</v>
      </c>
      <c r="Y2571" s="21">
        <f t="shared" si="609"/>
        <v>23.386299212598427</v>
      </c>
      <c r="Z2571" s="21">
        <f t="shared" si="610"/>
        <v>966.63370078740172</v>
      </c>
      <c r="AA2571" s="21">
        <f t="shared" si="611"/>
        <v>-2.4762992125982919</v>
      </c>
      <c r="AC2571" s="5">
        <v>23.386299212598427</v>
      </c>
      <c r="AD2571" s="5">
        <v>0</v>
      </c>
      <c r="AE2571" s="5">
        <f t="shared" si="607"/>
        <v>23.386299212598427</v>
      </c>
    </row>
    <row r="2572" spans="1:31" ht="12.75" customHeight="1" x14ac:dyDescent="0.35">
      <c r="A2572" s="17" t="s">
        <v>5291</v>
      </c>
      <c r="B2572" s="17" t="s">
        <v>2151</v>
      </c>
      <c r="C2572" s="17" t="s">
        <v>3180</v>
      </c>
      <c r="D2572" s="18">
        <v>43586</v>
      </c>
      <c r="E2572" s="17" t="s">
        <v>118</v>
      </c>
      <c r="F2572" s="19">
        <v>50</v>
      </c>
      <c r="G2572" s="17">
        <v>46</v>
      </c>
      <c r="H2572" s="17">
        <v>8</v>
      </c>
      <c r="I2572" s="20">
        <f t="shared" si="599"/>
        <v>560</v>
      </c>
      <c r="J2572" s="21">
        <v>327.16000000000003</v>
      </c>
      <c r="K2572" s="18">
        <v>44804</v>
      </c>
      <c r="L2572" s="21">
        <v>21.8</v>
      </c>
      <c r="M2572" s="21">
        <v>305.36</v>
      </c>
      <c r="N2572" s="21">
        <v>4.3600000000000003</v>
      </c>
      <c r="O2572" s="21">
        <f t="shared" si="600"/>
        <v>2.1800000000000002</v>
      </c>
      <c r="P2572" s="21">
        <f t="shared" si="601"/>
        <v>6.5400000000000009</v>
      </c>
      <c r="Q2572" s="21">
        <f t="shared" si="602"/>
        <v>303.18</v>
      </c>
      <c r="S2572" s="21">
        <f t="shared" si="606"/>
        <v>309.72000000000003</v>
      </c>
      <c r="T2572" s="19">
        <v>45</v>
      </c>
      <c r="U2572" s="19">
        <f t="shared" si="603"/>
        <v>-5</v>
      </c>
      <c r="V2572" s="22">
        <f t="shared" si="604"/>
        <v>-60</v>
      </c>
      <c r="W2572" s="5">
        <f t="shared" si="605"/>
        <v>508</v>
      </c>
      <c r="X2572" s="21">
        <f t="shared" si="608"/>
        <v>0.60968503937007879</v>
      </c>
      <c r="Y2572" s="21">
        <f t="shared" si="609"/>
        <v>7.3162204724409454</v>
      </c>
      <c r="Z2572" s="21">
        <f t="shared" si="610"/>
        <v>302.4037795275591</v>
      </c>
      <c r="AA2572" s="21">
        <f t="shared" si="611"/>
        <v>-0.77622047244091164</v>
      </c>
      <c r="AC2572" s="5">
        <v>7.3162204724409454</v>
      </c>
      <c r="AD2572" s="5">
        <v>0</v>
      </c>
      <c r="AE2572" s="5">
        <f t="shared" si="607"/>
        <v>7.3162204724409454</v>
      </c>
    </row>
    <row r="2573" spans="1:31" ht="12.75" customHeight="1" x14ac:dyDescent="0.35">
      <c r="A2573" s="17" t="s">
        <v>5292</v>
      </c>
      <c r="B2573" s="17" t="s">
        <v>2151</v>
      </c>
      <c r="C2573" s="17" t="s">
        <v>3157</v>
      </c>
      <c r="D2573" s="18">
        <v>43617</v>
      </c>
      <c r="E2573" s="17" t="s">
        <v>118</v>
      </c>
      <c r="F2573" s="19">
        <v>50</v>
      </c>
      <c r="G2573" s="17">
        <v>46</v>
      </c>
      <c r="H2573" s="17">
        <v>9</v>
      </c>
      <c r="I2573" s="20">
        <f t="shared" si="599"/>
        <v>561</v>
      </c>
      <c r="J2573" s="21">
        <v>1025.3499999999999</v>
      </c>
      <c r="K2573" s="18">
        <v>44804</v>
      </c>
      <c r="L2573" s="21">
        <v>66.650000000000006</v>
      </c>
      <c r="M2573" s="21">
        <v>958.7</v>
      </c>
      <c r="N2573" s="21">
        <v>13.67</v>
      </c>
      <c r="O2573" s="21">
        <f t="shared" si="600"/>
        <v>6.835</v>
      </c>
      <c r="P2573" s="21">
        <f t="shared" si="601"/>
        <v>20.504999999999999</v>
      </c>
      <c r="Q2573" s="21">
        <f t="shared" si="602"/>
        <v>951.86500000000001</v>
      </c>
      <c r="S2573" s="21">
        <f t="shared" si="606"/>
        <v>972.37</v>
      </c>
      <c r="T2573" s="19">
        <v>45</v>
      </c>
      <c r="U2573" s="19">
        <f t="shared" si="603"/>
        <v>-5</v>
      </c>
      <c r="V2573" s="22">
        <f t="shared" si="604"/>
        <v>-60</v>
      </c>
      <c r="W2573" s="5">
        <f t="shared" si="605"/>
        <v>509</v>
      </c>
      <c r="X2573" s="21">
        <f t="shared" si="608"/>
        <v>1.9103536345776031</v>
      </c>
      <c r="Y2573" s="21">
        <f t="shared" si="609"/>
        <v>22.924243614931235</v>
      </c>
      <c r="Z2573" s="21">
        <f t="shared" si="610"/>
        <v>949.44575638506876</v>
      </c>
      <c r="AA2573" s="21">
        <f t="shared" si="611"/>
        <v>-2.4192436149312471</v>
      </c>
      <c r="AC2573" s="5">
        <v>22.924243614931235</v>
      </c>
      <c r="AD2573" s="5">
        <v>0</v>
      </c>
      <c r="AE2573" s="5">
        <f t="shared" si="607"/>
        <v>22.924243614931235</v>
      </c>
    </row>
    <row r="2574" spans="1:31" ht="12.75" customHeight="1" x14ac:dyDescent="0.35">
      <c r="A2574" s="17" t="s">
        <v>5293</v>
      </c>
      <c r="B2574" s="17" t="s">
        <v>2151</v>
      </c>
      <c r="C2574" s="17" t="s">
        <v>3196</v>
      </c>
      <c r="D2574" s="18">
        <v>43617</v>
      </c>
      <c r="E2574" s="17" t="s">
        <v>118</v>
      </c>
      <c r="F2574" s="19">
        <v>50</v>
      </c>
      <c r="G2574" s="17">
        <v>46</v>
      </c>
      <c r="H2574" s="17">
        <v>9</v>
      </c>
      <c r="I2574" s="20">
        <f t="shared" si="599"/>
        <v>561</v>
      </c>
      <c r="J2574" s="21">
        <v>3261.39</v>
      </c>
      <c r="K2574" s="18">
        <v>44804</v>
      </c>
      <c r="L2574" s="21">
        <v>211.99</v>
      </c>
      <c r="M2574" s="21">
        <v>3049.4</v>
      </c>
      <c r="N2574" s="21">
        <v>43.48</v>
      </c>
      <c r="O2574" s="21">
        <f t="shared" si="600"/>
        <v>21.74</v>
      </c>
      <c r="P2574" s="21">
        <f t="shared" si="601"/>
        <v>65.22</v>
      </c>
      <c r="Q2574" s="21">
        <f t="shared" si="602"/>
        <v>3027.6600000000003</v>
      </c>
      <c r="S2574" s="21">
        <f t="shared" si="606"/>
        <v>3092.88</v>
      </c>
      <c r="T2574" s="19">
        <v>45</v>
      </c>
      <c r="U2574" s="19">
        <f t="shared" si="603"/>
        <v>-5</v>
      </c>
      <c r="V2574" s="22">
        <f t="shared" si="604"/>
        <v>-60</v>
      </c>
      <c r="W2574" s="5">
        <f t="shared" si="605"/>
        <v>509</v>
      </c>
      <c r="X2574" s="21">
        <f t="shared" si="608"/>
        <v>6.0763850687622796</v>
      </c>
      <c r="Y2574" s="21">
        <f t="shared" si="609"/>
        <v>72.916620825147362</v>
      </c>
      <c r="Z2574" s="21">
        <f t="shared" si="610"/>
        <v>3019.9633791748529</v>
      </c>
      <c r="AA2574" s="21">
        <f t="shared" si="611"/>
        <v>-7.69662082514742</v>
      </c>
      <c r="AC2574" s="5">
        <v>72.916620825147362</v>
      </c>
      <c r="AD2574" s="5">
        <v>0</v>
      </c>
      <c r="AE2574" s="5">
        <f t="shared" si="607"/>
        <v>72.916620825147362</v>
      </c>
    </row>
    <row r="2575" spans="1:31" ht="12.75" customHeight="1" x14ac:dyDescent="0.35">
      <c r="A2575" s="17" t="s">
        <v>5294</v>
      </c>
      <c r="B2575" s="17" t="s">
        <v>2151</v>
      </c>
      <c r="C2575" s="17" t="s">
        <v>3297</v>
      </c>
      <c r="D2575" s="18">
        <v>43647</v>
      </c>
      <c r="E2575" s="17" t="s">
        <v>118</v>
      </c>
      <c r="F2575" s="19">
        <v>50</v>
      </c>
      <c r="G2575" s="17">
        <v>46</v>
      </c>
      <c r="H2575" s="17">
        <v>10</v>
      </c>
      <c r="I2575" s="20">
        <f t="shared" si="599"/>
        <v>562</v>
      </c>
      <c r="J2575" s="21">
        <v>235.36</v>
      </c>
      <c r="K2575" s="18">
        <v>44804</v>
      </c>
      <c r="L2575" s="21">
        <v>14.91</v>
      </c>
      <c r="M2575" s="21">
        <v>220.45</v>
      </c>
      <c r="N2575" s="21">
        <v>3.14</v>
      </c>
      <c r="O2575" s="21">
        <f t="shared" si="600"/>
        <v>1.57</v>
      </c>
      <c r="P2575" s="21">
        <f t="shared" si="601"/>
        <v>4.71</v>
      </c>
      <c r="Q2575" s="21">
        <f t="shared" si="602"/>
        <v>218.88</v>
      </c>
      <c r="S2575" s="21">
        <f t="shared" si="606"/>
        <v>223.58999999999997</v>
      </c>
      <c r="T2575" s="19">
        <v>45</v>
      </c>
      <c r="U2575" s="19">
        <f t="shared" si="603"/>
        <v>-5</v>
      </c>
      <c r="V2575" s="22">
        <f t="shared" si="604"/>
        <v>-60</v>
      </c>
      <c r="W2575" s="5">
        <f t="shared" si="605"/>
        <v>510</v>
      </c>
      <c r="X2575" s="21">
        <f t="shared" si="608"/>
        <v>0.43841176470588228</v>
      </c>
      <c r="Y2575" s="21">
        <f t="shared" si="609"/>
        <v>5.2609411764705873</v>
      </c>
      <c r="Z2575" s="21">
        <f t="shared" si="610"/>
        <v>218.32905882352938</v>
      </c>
      <c r="AA2575" s="21">
        <f t="shared" si="611"/>
        <v>-0.5509411764706158</v>
      </c>
      <c r="AC2575" s="5">
        <v>5.2609411764705873</v>
      </c>
      <c r="AD2575" s="5">
        <v>0</v>
      </c>
      <c r="AE2575" s="5">
        <f t="shared" si="607"/>
        <v>5.2609411764705873</v>
      </c>
    </row>
    <row r="2576" spans="1:31" ht="12.75" customHeight="1" x14ac:dyDescent="0.35">
      <c r="A2576" s="17" t="s">
        <v>5295</v>
      </c>
      <c r="B2576" s="17" t="s">
        <v>2151</v>
      </c>
      <c r="C2576" s="17" t="s">
        <v>3157</v>
      </c>
      <c r="D2576" s="18">
        <v>43647</v>
      </c>
      <c r="E2576" s="17" t="s">
        <v>118</v>
      </c>
      <c r="F2576" s="19">
        <v>50</v>
      </c>
      <c r="G2576" s="17">
        <v>46</v>
      </c>
      <c r="H2576" s="17">
        <v>10</v>
      </c>
      <c r="I2576" s="20">
        <f t="shared" ref="I2576:I2644" si="612">(G2576*12)+H2576</f>
        <v>562</v>
      </c>
      <c r="J2576" s="21">
        <v>1538.57</v>
      </c>
      <c r="K2576" s="18">
        <v>44804</v>
      </c>
      <c r="L2576" s="21">
        <v>97.44</v>
      </c>
      <c r="M2576" s="21">
        <v>1441.13</v>
      </c>
      <c r="N2576" s="21">
        <v>20.51</v>
      </c>
      <c r="O2576" s="21">
        <f t="shared" ref="O2576:O2622" si="613">+N2576/8*4</f>
        <v>10.255000000000001</v>
      </c>
      <c r="P2576" s="21">
        <f t="shared" ref="P2576:P2634" si="614">+N2576+O2576</f>
        <v>30.765000000000001</v>
      </c>
      <c r="Q2576" s="21">
        <f t="shared" ref="Q2576:Q2634" si="615">+M2576-O2576</f>
        <v>1430.875</v>
      </c>
      <c r="S2576" s="21">
        <f t="shared" si="606"/>
        <v>1461.64</v>
      </c>
      <c r="T2576" s="19">
        <v>45</v>
      </c>
      <c r="U2576" s="19">
        <f t="shared" ref="U2576:U2639" si="616">+T2576-F2576</f>
        <v>-5</v>
      </c>
      <c r="V2576" s="22">
        <f t="shared" ref="V2576:V2644" si="617">+U2576*12</f>
        <v>-60</v>
      </c>
      <c r="W2576" s="5">
        <f t="shared" ref="W2576:W2620" si="618">+I2576+8+V2576</f>
        <v>510</v>
      </c>
      <c r="X2576" s="21">
        <f t="shared" si="608"/>
        <v>2.8659607843137258</v>
      </c>
      <c r="Y2576" s="21">
        <f t="shared" si="609"/>
        <v>34.391529411764708</v>
      </c>
      <c r="Z2576" s="21">
        <f t="shared" si="610"/>
        <v>1427.2484705882355</v>
      </c>
      <c r="AA2576" s="21">
        <f t="shared" si="611"/>
        <v>-3.6265294117645226</v>
      </c>
      <c r="AC2576" s="5">
        <v>34.391529411764708</v>
      </c>
      <c r="AD2576" s="5">
        <v>0</v>
      </c>
      <c r="AE2576" s="5">
        <f t="shared" si="607"/>
        <v>34.391529411764708</v>
      </c>
    </row>
    <row r="2577" spans="1:31" ht="12.75" customHeight="1" x14ac:dyDescent="0.35">
      <c r="A2577" s="17" t="s">
        <v>5296</v>
      </c>
      <c r="B2577" s="17" t="s">
        <v>2151</v>
      </c>
      <c r="C2577" s="17" t="s">
        <v>3157</v>
      </c>
      <c r="D2577" s="18">
        <v>43678</v>
      </c>
      <c r="E2577" s="17" t="s">
        <v>118</v>
      </c>
      <c r="F2577" s="19">
        <v>50</v>
      </c>
      <c r="G2577" s="17">
        <v>46</v>
      </c>
      <c r="H2577" s="17">
        <v>11</v>
      </c>
      <c r="I2577" s="20">
        <f t="shared" si="612"/>
        <v>563</v>
      </c>
      <c r="J2577" s="21">
        <v>955.54</v>
      </c>
      <c r="K2577" s="18">
        <v>44804</v>
      </c>
      <c r="L2577" s="21">
        <v>58.92</v>
      </c>
      <c r="M2577" s="21">
        <v>896.62</v>
      </c>
      <c r="N2577" s="21">
        <v>12.74</v>
      </c>
      <c r="O2577" s="21">
        <f t="shared" si="613"/>
        <v>6.37</v>
      </c>
      <c r="P2577" s="21">
        <f t="shared" si="614"/>
        <v>19.11</v>
      </c>
      <c r="Q2577" s="21">
        <f t="shared" si="615"/>
        <v>890.25</v>
      </c>
      <c r="S2577" s="21">
        <f t="shared" ref="S2577:S2634" si="619">+M2577+N2577</f>
        <v>909.36</v>
      </c>
      <c r="T2577" s="19">
        <v>45</v>
      </c>
      <c r="U2577" s="19">
        <f t="shared" si="616"/>
        <v>-5</v>
      </c>
      <c r="V2577" s="22">
        <f t="shared" si="617"/>
        <v>-60</v>
      </c>
      <c r="W2577" s="5">
        <f t="shared" si="618"/>
        <v>511</v>
      </c>
      <c r="X2577" s="21">
        <f t="shared" si="608"/>
        <v>1.7795694716242663</v>
      </c>
      <c r="Y2577" s="21">
        <f t="shared" si="609"/>
        <v>21.354833659491195</v>
      </c>
      <c r="Z2577" s="21">
        <f t="shared" si="610"/>
        <v>888.00516634050882</v>
      </c>
      <c r="AA2577" s="21">
        <f t="shared" si="611"/>
        <v>-2.244833659491178</v>
      </c>
      <c r="AC2577" s="5">
        <v>21.354833659491195</v>
      </c>
      <c r="AD2577" s="5">
        <v>0</v>
      </c>
      <c r="AE2577" s="5">
        <f t="shared" ref="AE2577:AE2640" si="620">+AC2577+AD2577</f>
        <v>21.354833659491195</v>
      </c>
    </row>
    <row r="2578" spans="1:31" ht="12.75" customHeight="1" x14ac:dyDescent="0.35">
      <c r="A2578" s="17" t="s">
        <v>5297</v>
      </c>
      <c r="B2578" s="17" t="s">
        <v>2151</v>
      </c>
      <c r="C2578" s="17" t="s">
        <v>3157</v>
      </c>
      <c r="D2578" s="18">
        <v>43709</v>
      </c>
      <c r="E2578" s="17" t="s">
        <v>118</v>
      </c>
      <c r="F2578" s="19">
        <v>50</v>
      </c>
      <c r="G2578" s="17">
        <v>47</v>
      </c>
      <c r="H2578" s="17">
        <v>0</v>
      </c>
      <c r="I2578" s="20">
        <f t="shared" si="612"/>
        <v>564</v>
      </c>
      <c r="J2578" s="21">
        <v>1698.63</v>
      </c>
      <c r="K2578" s="18">
        <v>44804</v>
      </c>
      <c r="L2578" s="21">
        <v>101.91</v>
      </c>
      <c r="M2578" s="21">
        <v>1596.72</v>
      </c>
      <c r="N2578" s="21">
        <v>22.64</v>
      </c>
      <c r="O2578" s="21">
        <f t="shared" si="613"/>
        <v>11.32</v>
      </c>
      <c r="P2578" s="21">
        <f t="shared" si="614"/>
        <v>33.96</v>
      </c>
      <c r="Q2578" s="21">
        <f t="shared" si="615"/>
        <v>1585.4</v>
      </c>
      <c r="S2578" s="21">
        <f t="shared" si="619"/>
        <v>1619.3600000000001</v>
      </c>
      <c r="T2578" s="19">
        <v>45</v>
      </c>
      <c r="U2578" s="19">
        <f t="shared" si="616"/>
        <v>-5</v>
      </c>
      <c r="V2578" s="22">
        <f t="shared" si="617"/>
        <v>-60</v>
      </c>
      <c r="W2578" s="5">
        <f t="shared" si="618"/>
        <v>512</v>
      </c>
      <c r="X2578" s="21">
        <f t="shared" si="608"/>
        <v>3.1628125000000002</v>
      </c>
      <c r="Y2578" s="21">
        <f t="shared" si="609"/>
        <v>37.953749999999999</v>
      </c>
      <c r="Z2578" s="21">
        <f t="shared" si="610"/>
        <v>1581.4062500000002</v>
      </c>
      <c r="AA2578" s="21">
        <f t="shared" si="611"/>
        <v>-3.9937499999998636</v>
      </c>
      <c r="AC2578" s="5">
        <v>37.953749999999999</v>
      </c>
      <c r="AD2578" s="5">
        <v>0</v>
      </c>
      <c r="AE2578" s="5">
        <f t="shared" si="620"/>
        <v>37.953749999999999</v>
      </c>
    </row>
    <row r="2579" spans="1:31" ht="12.75" customHeight="1" x14ac:dyDescent="0.35">
      <c r="A2579" s="17" t="s">
        <v>5298</v>
      </c>
      <c r="B2579" s="17" t="s">
        <v>2151</v>
      </c>
      <c r="C2579" s="17" t="s">
        <v>3157</v>
      </c>
      <c r="D2579" s="18">
        <v>43739</v>
      </c>
      <c r="E2579" s="17" t="s">
        <v>118</v>
      </c>
      <c r="F2579" s="19">
        <v>50</v>
      </c>
      <c r="G2579" s="17">
        <v>47</v>
      </c>
      <c r="H2579" s="17">
        <v>1</v>
      </c>
      <c r="I2579" s="20">
        <f t="shared" si="612"/>
        <v>565</v>
      </c>
      <c r="J2579" s="21">
        <v>219.12</v>
      </c>
      <c r="K2579" s="18">
        <v>44804</v>
      </c>
      <c r="L2579" s="21">
        <v>12.78</v>
      </c>
      <c r="M2579" s="21">
        <v>206.34</v>
      </c>
      <c r="N2579" s="21">
        <v>2.92</v>
      </c>
      <c r="O2579" s="21">
        <f t="shared" si="613"/>
        <v>1.46</v>
      </c>
      <c r="P2579" s="21">
        <f t="shared" si="614"/>
        <v>4.38</v>
      </c>
      <c r="Q2579" s="21">
        <f t="shared" si="615"/>
        <v>204.88</v>
      </c>
      <c r="S2579" s="21">
        <f t="shared" si="619"/>
        <v>209.26</v>
      </c>
      <c r="T2579" s="19">
        <v>45</v>
      </c>
      <c r="U2579" s="19">
        <f t="shared" si="616"/>
        <v>-5</v>
      </c>
      <c r="V2579" s="22">
        <f t="shared" si="617"/>
        <v>-60</v>
      </c>
      <c r="W2579" s="5">
        <f t="shared" si="618"/>
        <v>513</v>
      </c>
      <c r="X2579" s="21">
        <f t="shared" si="608"/>
        <v>0.40791423001949317</v>
      </c>
      <c r="Y2579" s="21">
        <f t="shared" si="609"/>
        <v>4.8949707602339183</v>
      </c>
      <c r="Z2579" s="21">
        <f t="shared" si="610"/>
        <v>204.36502923976607</v>
      </c>
      <c r="AA2579" s="21">
        <f t="shared" si="611"/>
        <v>-0.51497076023392196</v>
      </c>
      <c r="AC2579" s="5">
        <v>4.8949707602339183</v>
      </c>
      <c r="AD2579" s="5">
        <v>0</v>
      </c>
      <c r="AE2579" s="5">
        <f t="shared" si="620"/>
        <v>4.8949707602339183</v>
      </c>
    </row>
    <row r="2580" spans="1:31" ht="12.75" customHeight="1" x14ac:dyDescent="0.35">
      <c r="A2580" s="17" t="s">
        <v>5299</v>
      </c>
      <c r="B2580" s="17" t="s">
        <v>2151</v>
      </c>
      <c r="C2580" s="17" t="s">
        <v>3157</v>
      </c>
      <c r="D2580" s="18">
        <v>43770</v>
      </c>
      <c r="E2580" s="17" t="s">
        <v>118</v>
      </c>
      <c r="F2580" s="19">
        <v>50</v>
      </c>
      <c r="G2580" s="17">
        <v>47</v>
      </c>
      <c r="H2580" s="17">
        <v>2</v>
      </c>
      <c r="I2580" s="20">
        <f t="shared" si="612"/>
        <v>566</v>
      </c>
      <c r="J2580" s="21">
        <v>568.07000000000005</v>
      </c>
      <c r="K2580" s="18">
        <v>44804</v>
      </c>
      <c r="L2580" s="21">
        <v>32.18</v>
      </c>
      <c r="M2580" s="21">
        <v>535.89</v>
      </c>
      <c r="N2580" s="21">
        <v>7.57</v>
      </c>
      <c r="O2580" s="21">
        <f t="shared" si="613"/>
        <v>3.7850000000000001</v>
      </c>
      <c r="P2580" s="21">
        <f t="shared" si="614"/>
        <v>11.355</v>
      </c>
      <c r="Q2580" s="21">
        <f t="shared" si="615"/>
        <v>532.10500000000002</v>
      </c>
      <c r="S2580" s="21">
        <f t="shared" si="619"/>
        <v>543.46</v>
      </c>
      <c r="T2580" s="19">
        <v>45</v>
      </c>
      <c r="U2580" s="19">
        <f t="shared" si="616"/>
        <v>-5</v>
      </c>
      <c r="V2580" s="22">
        <f t="shared" si="617"/>
        <v>-60</v>
      </c>
      <c r="W2580" s="5">
        <f t="shared" si="618"/>
        <v>514</v>
      </c>
      <c r="X2580" s="21">
        <f t="shared" si="608"/>
        <v>1.0573151750972762</v>
      </c>
      <c r="Y2580" s="21">
        <f t="shared" si="609"/>
        <v>12.687782101167315</v>
      </c>
      <c r="Z2580" s="21">
        <f t="shared" si="610"/>
        <v>530.77221789883276</v>
      </c>
      <c r="AA2580" s="21">
        <f t="shared" si="611"/>
        <v>-1.332782101167254</v>
      </c>
      <c r="AC2580" s="5">
        <v>12.687782101167315</v>
      </c>
      <c r="AD2580" s="5">
        <v>0</v>
      </c>
      <c r="AE2580" s="5">
        <f t="shared" si="620"/>
        <v>12.687782101167315</v>
      </c>
    </row>
    <row r="2581" spans="1:31" ht="12.75" customHeight="1" x14ac:dyDescent="0.35">
      <c r="A2581" s="17" t="s">
        <v>5300</v>
      </c>
      <c r="B2581" s="17" t="s">
        <v>2151</v>
      </c>
      <c r="C2581" s="17" t="s">
        <v>3157</v>
      </c>
      <c r="D2581" s="18">
        <v>43800</v>
      </c>
      <c r="E2581" s="17" t="s">
        <v>118</v>
      </c>
      <c r="F2581" s="19">
        <v>50</v>
      </c>
      <c r="G2581" s="17">
        <v>47</v>
      </c>
      <c r="H2581" s="17">
        <v>3</v>
      </c>
      <c r="I2581" s="20">
        <f t="shared" si="612"/>
        <v>567</v>
      </c>
      <c r="J2581" s="21">
        <v>1240.99</v>
      </c>
      <c r="K2581" s="18">
        <v>44804</v>
      </c>
      <c r="L2581" s="21">
        <v>68.25</v>
      </c>
      <c r="M2581" s="21">
        <v>1172.74</v>
      </c>
      <c r="N2581" s="21">
        <v>16.54</v>
      </c>
      <c r="O2581" s="21">
        <f t="shared" si="613"/>
        <v>8.27</v>
      </c>
      <c r="P2581" s="21">
        <f t="shared" si="614"/>
        <v>24.81</v>
      </c>
      <c r="Q2581" s="21">
        <f t="shared" si="615"/>
        <v>1164.47</v>
      </c>
      <c r="S2581" s="21">
        <f t="shared" si="619"/>
        <v>1189.28</v>
      </c>
      <c r="T2581" s="19">
        <v>45</v>
      </c>
      <c r="U2581" s="19">
        <f t="shared" si="616"/>
        <v>-5</v>
      </c>
      <c r="V2581" s="22">
        <f t="shared" si="617"/>
        <v>-60</v>
      </c>
      <c r="W2581" s="5">
        <f t="shared" si="618"/>
        <v>515</v>
      </c>
      <c r="X2581" s="21">
        <f t="shared" si="608"/>
        <v>2.3092815533980584</v>
      </c>
      <c r="Y2581" s="21">
        <f t="shared" si="609"/>
        <v>27.711378640776701</v>
      </c>
      <c r="Z2581" s="21">
        <f t="shared" si="610"/>
        <v>1161.5686213592232</v>
      </c>
      <c r="AA2581" s="21">
        <f t="shared" si="611"/>
        <v>-2.9013786407767839</v>
      </c>
      <c r="AC2581" s="5">
        <v>27.711378640776701</v>
      </c>
      <c r="AD2581" s="5">
        <v>0</v>
      </c>
      <c r="AE2581" s="5">
        <f t="shared" si="620"/>
        <v>27.711378640776701</v>
      </c>
    </row>
    <row r="2582" spans="1:31" ht="12.75" customHeight="1" x14ac:dyDescent="0.35">
      <c r="A2582" s="17" t="s">
        <v>5301</v>
      </c>
      <c r="B2582" s="17" t="s">
        <v>2151</v>
      </c>
      <c r="C2582" s="17" t="s">
        <v>3157</v>
      </c>
      <c r="D2582" s="18">
        <v>43831</v>
      </c>
      <c r="E2582" s="17" t="s">
        <v>118</v>
      </c>
      <c r="F2582" s="19">
        <v>50</v>
      </c>
      <c r="G2582" s="17">
        <v>47</v>
      </c>
      <c r="H2582" s="17">
        <v>4</v>
      </c>
      <c r="I2582" s="20">
        <f t="shared" si="612"/>
        <v>568</v>
      </c>
      <c r="J2582" s="21">
        <v>216.93</v>
      </c>
      <c r="K2582" s="18">
        <v>44804</v>
      </c>
      <c r="L2582" s="21">
        <v>11.57</v>
      </c>
      <c r="M2582" s="21">
        <v>205.36</v>
      </c>
      <c r="N2582" s="21">
        <v>2.89</v>
      </c>
      <c r="O2582" s="21">
        <f t="shared" si="613"/>
        <v>1.4450000000000001</v>
      </c>
      <c r="P2582" s="21">
        <f t="shared" si="614"/>
        <v>4.335</v>
      </c>
      <c r="Q2582" s="21">
        <f t="shared" si="615"/>
        <v>203.91500000000002</v>
      </c>
      <c r="S2582" s="21">
        <f t="shared" si="619"/>
        <v>208.25</v>
      </c>
      <c r="T2582" s="19">
        <v>45</v>
      </c>
      <c r="U2582" s="19">
        <f t="shared" si="616"/>
        <v>-5</v>
      </c>
      <c r="V2582" s="22">
        <f t="shared" si="617"/>
        <v>-60</v>
      </c>
      <c r="W2582" s="5">
        <f t="shared" si="618"/>
        <v>516</v>
      </c>
      <c r="X2582" s="21">
        <f t="shared" si="608"/>
        <v>0.40358527131782945</v>
      </c>
      <c r="Y2582" s="21">
        <f t="shared" si="609"/>
        <v>4.8430232558139537</v>
      </c>
      <c r="Z2582" s="21">
        <f t="shared" si="610"/>
        <v>203.40697674418604</v>
      </c>
      <c r="AA2582" s="21">
        <f t="shared" si="611"/>
        <v>-0.50802325581398122</v>
      </c>
      <c r="AC2582" s="5">
        <v>4.8430232558139537</v>
      </c>
      <c r="AD2582" s="5">
        <v>0</v>
      </c>
      <c r="AE2582" s="5">
        <f t="shared" si="620"/>
        <v>4.8430232558139537</v>
      </c>
    </row>
    <row r="2583" spans="1:31" ht="12.75" customHeight="1" x14ac:dyDescent="0.35">
      <c r="A2583" s="17" t="s">
        <v>5302</v>
      </c>
      <c r="B2583" s="17" t="s">
        <v>2151</v>
      </c>
      <c r="C2583" s="17" t="s">
        <v>3313</v>
      </c>
      <c r="D2583" s="18">
        <v>43831</v>
      </c>
      <c r="E2583" s="17" t="s">
        <v>118</v>
      </c>
      <c r="F2583" s="19">
        <v>50</v>
      </c>
      <c r="G2583" s="17">
        <v>47</v>
      </c>
      <c r="H2583" s="17">
        <v>4</v>
      </c>
      <c r="I2583" s="20">
        <f t="shared" si="612"/>
        <v>568</v>
      </c>
      <c r="J2583" s="21">
        <v>6442.04</v>
      </c>
      <c r="K2583" s="18">
        <v>44804</v>
      </c>
      <c r="L2583" s="21">
        <v>343.57</v>
      </c>
      <c r="M2583" s="21">
        <v>6098.47</v>
      </c>
      <c r="N2583" s="21">
        <v>85.89</v>
      </c>
      <c r="O2583" s="21">
        <f t="shared" si="613"/>
        <v>42.945</v>
      </c>
      <c r="P2583" s="21">
        <f t="shared" si="614"/>
        <v>128.83500000000001</v>
      </c>
      <c r="Q2583" s="21">
        <f t="shared" si="615"/>
        <v>6055.5250000000005</v>
      </c>
      <c r="S2583" s="21">
        <f t="shared" si="619"/>
        <v>6184.3600000000006</v>
      </c>
      <c r="T2583" s="19">
        <v>45</v>
      </c>
      <c r="U2583" s="19">
        <f t="shared" si="616"/>
        <v>-5</v>
      </c>
      <c r="V2583" s="22">
        <f t="shared" si="617"/>
        <v>-60</v>
      </c>
      <c r="W2583" s="5">
        <f t="shared" si="618"/>
        <v>516</v>
      </c>
      <c r="X2583" s="21">
        <f t="shared" si="608"/>
        <v>11.985193798449613</v>
      </c>
      <c r="Y2583" s="21">
        <f t="shared" si="609"/>
        <v>143.82232558139535</v>
      </c>
      <c r="Z2583" s="21">
        <f t="shared" si="610"/>
        <v>6040.5376744186051</v>
      </c>
      <c r="AA2583" s="21">
        <f t="shared" si="611"/>
        <v>-14.987325581395453</v>
      </c>
      <c r="AC2583" s="5">
        <v>143.82232558139535</v>
      </c>
      <c r="AD2583" s="5">
        <v>0</v>
      </c>
      <c r="AE2583" s="5">
        <f t="shared" si="620"/>
        <v>143.82232558139535</v>
      </c>
    </row>
    <row r="2584" spans="1:31" ht="12.75" customHeight="1" x14ac:dyDescent="0.35">
      <c r="A2584" s="17" t="s">
        <v>5303</v>
      </c>
      <c r="B2584" s="17" t="s">
        <v>2151</v>
      </c>
      <c r="C2584" s="17" t="s">
        <v>3157</v>
      </c>
      <c r="D2584" s="18">
        <v>43862</v>
      </c>
      <c r="E2584" s="17" t="s">
        <v>118</v>
      </c>
      <c r="F2584" s="19">
        <v>50</v>
      </c>
      <c r="G2584" s="17">
        <v>47</v>
      </c>
      <c r="H2584" s="17">
        <v>5</v>
      </c>
      <c r="I2584" s="20">
        <f t="shared" si="612"/>
        <v>569</v>
      </c>
      <c r="J2584" s="21">
        <v>216.93</v>
      </c>
      <c r="K2584" s="18">
        <v>44804</v>
      </c>
      <c r="L2584" s="21">
        <v>11.21</v>
      </c>
      <c r="M2584" s="21">
        <v>205.72</v>
      </c>
      <c r="N2584" s="21">
        <v>2.89</v>
      </c>
      <c r="O2584" s="21">
        <f t="shared" si="613"/>
        <v>1.4450000000000001</v>
      </c>
      <c r="P2584" s="21">
        <f t="shared" si="614"/>
        <v>4.335</v>
      </c>
      <c r="Q2584" s="21">
        <f t="shared" si="615"/>
        <v>204.27500000000001</v>
      </c>
      <c r="S2584" s="21">
        <f t="shared" si="619"/>
        <v>208.60999999999999</v>
      </c>
      <c r="T2584" s="19">
        <v>45</v>
      </c>
      <c r="U2584" s="19">
        <f t="shared" si="616"/>
        <v>-5</v>
      </c>
      <c r="V2584" s="22">
        <f t="shared" si="617"/>
        <v>-60</v>
      </c>
      <c r="W2584" s="5">
        <f t="shared" si="618"/>
        <v>517</v>
      </c>
      <c r="X2584" s="21">
        <f t="shared" si="608"/>
        <v>0.40350096711798839</v>
      </c>
      <c r="Y2584" s="21">
        <f t="shared" si="609"/>
        <v>4.8420116054158608</v>
      </c>
      <c r="Z2584" s="21">
        <f t="shared" si="610"/>
        <v>203.76798839458414</v>
      </c>
      <c r="AA2584" s="21">
        <f t="shared" si="611"/>
        <v>-0.50701160541586887</v>
      </c>
      <c r="AC2584" s="5">
        <v>4.8420116054158608</v>
      </c>
      <c r="AD2584" s="5">
        <v>0</v>
      </c>
      <c r="AE2584" s="5">
        <f t="shared" si="620"/>
        <v>4.8420116054158608</v>
      </c>
    </row>
    <row r="2585" spans="1:31" ht="12.75" customHeight="1" x14ac:dyDescent="0.35">
      <c r="A2585" s="17" t="s">
        <v>5304</v>
      </c>
      <c r="B2585" s="17" t="s">
        <v>2151</v>
      </c>
      <c r="C2585" s="17" t="s">
        <v>3157</v>
      </c>
      <c r="D2585" s="18">
        <v>43891</v>
      </c>
      <c r="E2585" s="17" t="s">
        <v>118</v>
      </c>
      <c r="F2585" s="19">
        <v>50</v>
      </c>
      <c r="G2585" s="17">
        <v>47</v>
      </c>
      <c r="H2585" s="17">
        <v>6</v>
      </c>
      <c r="I2585" s="20">
        <f t="shared" si="612"/>
        <v>570</v>
      </c>
      <c r="J2585" s="21">
        <v>262.67</v>
      </c>
      <c r="K2585" s="18">
        <v>44804</v>
      </c>
      <c r="L2585" s="21">
        <v>13.13</v>
      </c>
      <c r="M2585" s="21">
        <v>249.54</v>
      </c>
      <c r="N2585" s="21">
        <v>3.5</v>
      </c>
      <c r="O2585" s="21">
        <f t="shared" si="613"/>
        <v>1.75</v>
      </c>
      <c r="P2585" s="21">
        <f t="shared" si="614"/>
        <v>5.25</v>
      </c>
      <c r="Q2585" s="21">
        <f t="shared" si="615"/>
        <v>247.79</v>
      </c>
      <c r="S2585" s="21">
        <f t="shared" si="619"/>
        <v>253.04</v>
      </c>
      <c r="T2585" s="19">
        <v>45</v>
      </c>
      <c r="U2585" s="19">
        <f t="shared" si="616"/>
        <v>-5</v>
      </c>
      <c r="V2585" s="22">
        <f t="shared" si="617"/>
        <v>-60</v>
      </c>
      <c r="W2585" s="5">
        <f t="shared" si="618"/>
        <v>518</v>
      </c>
      <c r="X2585" s="21">
        <f t="shared" ref="X2585:X2644" si="621">+S2585/W2585</f>
        <v>0.48849420849420849</v>
      </c>
      <c r="Y2585" s="21">
        <f t="shared" ref="Y2585:Y2622" si="622">+X2585*12</f>
        <v>5.8619305019305017</v>
      </c>
      <c r="Z2585" s="21">
        <f t="shared" ref="Z2585:Z2640" si="623">+S2585-Y2585</f>
        <v>247.17806949806948</v>
      </c>
      <c r="AA2585" s="21">
        <f t="shared" ref="AA2585:AA2620" si="624">+Z2585-Q2585</f>
        <v>-0.6119305019305159</v>
      </c>
      <c r="AC2585" s="5">
        <v>5.8619305019305017</v>
      </c>
      <c r="AD2585" s="5">
        <v>0</v>
      </c>
      <c r="AE2585" s="5">
        <f t="shared" si="620"/>
        <v>5.8619305019305017</v>
      </c>
    </row>
    <row r="2586" spans="1:31" ht="12.75" customHeight="1" x14ac:dyDescent="0.35">
      <c r="A2586" s="17" t="s">
        <v>5305</v>
      </c>
      <c r="B2586" s="17" t="s">
        <v>2151</v>
      </c>
      <c r="C2586" s="17" t="s">
        <v>3196</v>
      </c>
      <c r="D2586" s="18">
        <v>43891</v>
      </c>
      <c r="E2586" s="17" t="s">
        <v>118</v>
      </c>
      <c r="F2586" s="19">
        <v>50</v>
      </c>
      <c r="G2586" s="17">
        <v>47</v>
      </c>
      <c r="H2586" s="17">
        <v>6</v>
      </c>
      <c r="I2586" s="20">
        <f t="shared" si="612"/>
        <v>570</v>
      </c>
      <c r="J2586" s="21">
        <v>2753.96</v>
      </c>
      <c r="K2586" s="18">
        <v>44804</v>
      </c>
      <c r="L2586" s="21">
        <v>137.69999999999999</v>
      </c>
      <c r="M2586" s="21">
        <v>2616.2600000000002</v>
      </c>
      <c r="N2586" s="21">
        <v>36.72</v>
      </c>
      <c r="O2586" s="21">
        <f t="shared" si="613"/>
        <v>18.36</v>
      </c>
      <c r="P2586" s="21">
        <f t="shared" si="614"/>
        <v>55.08</v>
      </c>
      <c r="Q2586" s="21">
        <f t="shared" si="615"/>
        <v>2597.9</v>
      </c>
      <c r="S2586" s="21">
        <f t="shared" si="619"/>
        <v>2652.98</v>
      </c>
      <c r="T2586" s="19">
        <v>45</v>
      </c>
      <c r="U2586" s="19">
        <f t="shared" si="616"/>
        <v>-5</v>
      </c>
      <c r="V2586" s="22">
        <f t="shared" si="617"/>
        <v>-60</v>
      </c>
      <c r="W2586" s="5">
        <f t="shared" si="618"/>
        <v>518</v>
      </c>
      <c r="X2586" s="21">
        <f t="shared" si="621"/>
        <v>5.1215830115830112</v>
      </c>
      <c r="Y2586" s="21">
        <f t="shared" si="622"/>
        <v>61.458996138996135</v>
      </c>
      <c r="Z2586" s="21">
        <f t="shared" si="623"/>
        <v>2591.5210038610039</v>
      </c>
      <c r="AA2586" s="21">
        <f t="shared" si="624"/>
        <v>-6.3789961389961718</v>
      </c>
      <c r="AC2586" s="5">
        <v>61.458996138996135</v>
      </c>
      <c r="AD2586" s="5">
        <v>0</v>
      </c>
      <c r="AE2586" s="5">
        <f t="shared" si="620"/>
        <v>61.458996138996135</v>
      </c>
    </row>
    <row r="2587" spans="1:31" ht="12.75" customHeight="1" x14ac:dyDescent="0.35">
      <c r="A2587" s="17" t="s">
        <v>5306</v>
      </c>
      <c r="B2587" s="17" t="s">
        <v>2151</v>
      </c>
      <c r="C2587" s="17" t="s">
        <v>3000</v>
      </c>
      <c r="D2587" s="18">
        <v>43922</v>
      </c>
      <c r="E2587" s="17" t="s">
        <v>118</v>
      </c>
      <c r="F2587" s="19">
        <v>50</v>
      </c>
      <c r="G2587" s="17">
        <v>47</v>
      </c>
      <c r="H2587" s="17">
        <v>7</v>
      </c>
      <c r="I2587" s="20">
        <f t="shared" si="612"/>
        <v>571</v>
      </c>
      <c r="J2587" s="21">
        <v>59.67</v>
      </c>
      <c r="K2587" s="18">
        <v>44804</v>
      </c>
      <c r="L2587" s="21">
        <v>2.88</v>
      </c>
      <c r="M2587" s="21">
        <v>56.79</v>
      </c>
      <c r="N2587" s="21">
        <v>0.79</v>
      </c>
      <c r="O2587" s="21">
        <f t="shared" si="613"/>
        <v>0.39500000000000002</v>
      </c>
      <c r="P2587" s="21">
        <f t="shared" si="614"/>
        <v>1.1850000000000001</v>
      </c>
      <c r="Q2587" s="21">
        <f t="shared" si="615"/>
        <v>56.394999999999996</v>
      </c>
      <c r="S2587" s="21">
        <f t="shared" si="619"/>
        <v>57.58</v>
      </c>
      <c r="T2587" s="19">
        <v>45</v>
      </c>
      <c r="U2587" s="19">
        <f t="shared" si="616"/>
        <v>-5</v>
      </c>
      <c r="V2587" s="22">
        <f t="shared" si="617"/>
        <v>-60</v>
      </c>
      <c r="W2587" s="5">
        <f t="shared" si="618"/>
        <v>519</v>
      </c>
      <c r="X2587" s="21">
        <f t="shared" si="621"/>
        <v>0.1109441233140655</v>
      </c>
      <c r="Y2587" s="21">
        <f t="shared" si="622"/>
        <v>1.331329479768786</v>
      </c>
      <c r="Z2587" s="21">
        <f t="shared" si="623"/>
        <v>56.248670520231215</v>
      </c>
      <c r="AA2587" s="21">
        <f t="shared" si="624"/>
        <v>-0.14632947976878086</v>
      </c>
      <c r="AC2587" s="5">
        <v>1.331329479768786</v>
      </c>
      <c r="AD2587" s="5">
        <v>0</v>
      </c>
      <c r="AE2587" s="5">
        <f t="shared" si="620"/>
        <v>1.331329479768786</v>
      </c>
    </row>
    <row r="2588" spans="1:31" ht="12.75" customHeight="1" x14ac:dyDescent="0.35">
      <c r="A2588" s="17" t="s">
        <v>5307</v>
      </c>
      <c r="B2588" s="17" t="s">
        <v>2151</v>
      </c>
      <c r="C2588" s="17" t="s">
        <v>3157</v>
      </c>
      <c r="D2588" s="18">
        <v>43952</v>
      </c>
      <c r="E2588" s="17" t="s">
        <v>118</v>
      </c>
      <c r="F2588" s="19">
        <v>50</v>
      </c>
      <c r="G2588" s="17">
        <v>47</v>
      </c>
      <c r="H2588" s="17">
        <v>8</v>
      </c>
      <c r="I2588" s="20">
        <f t="shared" si="612"/>
        <v>572</v>
      </c>
      <c r="J2588" s="21">
        <v>2130.4699999999998</v>
      </c>
      <c r="K2588" s="18">
        <v>44804</v>
      </c>
      <c r="L2588" s="21">
        <v>99.42</v>
      </c>
      <c r="M2588" s="21">
        <v>2031.05</v>
      </c>
      <c r="N2588" s="21">
        <v>28.4</v>
      </c>
      <c r="O2588" s="21">
        <f t="shared" si="613"/>
        <v>14.2</v>
      </c>
      <c r="P2588" s="21">
        <f t="shared" si="614"/>
        <v>42.599999999999994</v>
      </c>
      <c r="Q2588" s="21">
        <f t="shared" si="615"/>
        <v>2016.85</v>
      </c>
      <c r="S2588" s="21">
        <f t="shared" si="619"/>
        <v>2059.4499999999998</v>
      </c>
      <c r="T2588" s="19">
        <v>45</v>
      </c>
      <c r="U2588" s="19">
        <f t="shared" si="616"/>
        <v>-5</v>
      </c>
      <c r="V2588" s="22">
        <f t="shared" si="617"/>
        <v>-60</v>
      </c>
      <c r="W2588" s="5">
        <f t="shared" si="618"/>
        <v>520</v>
      </c>
      <c r="X2588" s="21">
        <f t="shared" si="621"/>
        <v>3.9604807692307689</v>
      </c>
      <c r="Y2588" s="21">
        <f t="shared" si="622"/>
        <v>47.525769230769228</v>
      </c>
      <c r="Z2588" s="21">
        <f t="shared" si="623"/>
        <v>2011.9242307692307</v>
      </c>
      <c r="AA2588" s="21">
        <f t="shared" si="624"/>
        <v>-4.9257692307692196</v>
      </c>
      <c r="AC2588" s="5">
        <v>47.525769230769228</v>
      </c>
      <c r="AD2588" s="5">
        <v>0</v>
      </c>
      <c r="AE2588" s="5">
        <f t="shared" si="620"/>
        <v>47.525769230769228</v>
      </c>
    </row>
    <row r="2589" spans="1:31" ht="12.75" customHeight="1" x14ac:dyDescent="0.35">
      <c r="A2589" s="17" t="s">
        <v>5308</v>
      </c>
      <c r="B2589" s="17" t="s">
        <v>2151</v>
      </c>
      <c r="C2589" s="17" t="s">
        <v>3180</v>
      </c>
      <c r="D2589" s="18">
        <v>43952</v>
      </c>
      <c r="E2589" s="17" t="s">
        <v>118</v>
      </c>
      <c r="F2589" s="19">
        <v>50</v>
      </c>
      <c r="G2589" s="17">
        <v>47</v>
      </c>
      <c r="H2589" s="17">
        <v>8</v>
      </c>
      <c r="I2589" s="20">
        <f t="shared" si="612"/>
        <v>572</v>
      </c>
      <c r="J2589" s="21">
        <v>748.84</v>
      </c>
      <c r="K2589" s="18">
        <v>44804</v>
      </c>
      <c r="L2589" s="21">
        <v>34.950000000000003</v>
      </c>
      <c r="M2589" s="21">
        <v>713.89</v>
      </c>
      <c r="N2589" s="21">
        <v>9.98</v>
      </c>
      <c r="O2589" s="21">
        <f t="shared" si="613"/>
        <v>4.99</v>
      </c>
      <c r="P2589" s="21">
        <f t="shared" si="614"/>
        <v>14.97</v>
      </c>
      <c r="Q2589" s="21">
        <f t="shared" si="615"/>
        <v>708.9</v>
      </c>
      <c r="S2589" s="21">
        <f t="shared" si="619"/>
        <v>723.87</v>
      </c>
      <c r="T2589" s="19">
        <v>45</v>
      </c>
      <c r="U2589" s="19">
        <f t="shared" si="616"/>
        <v>-5</v>
      </c>
      <c r="V2589" s="22">
        <f t="shared" si="617"/>
        <v>-60</v>
      </c>
      <c r="W2589" s="5">
        <f t="shared" si="618"/>
        <v>520</v>
      </c>
      <c r="X2589" s="21">
        <f t="shared" si="621"/>
        <v>1.3920576923076924</v>
      </c>
      <c r="Y2589" s="21">
        <f t="shared" si="622"/>
        <v>16.704692307692309</v>
      </c>
      <c r="Z2589" s="21">
        <f t="shared" si="623"/>
        <v>707.16530769230769</v>
      </c>
      <c r="AA2589" s="21">
        <f t="shared" si="624"/>
        <v>-1.7346923076922849</v>
      </c>
      <c r="AC2589" s="5">
        <v>16.704692307692309</v>
      </c>
      <c r="AD2589" s="5">
        <v>0</v>
      </c>
      <c r="AE2589" s="5">
        <f t="shared" si="620"/>
        <v>16.704692307692309</v>
      </c>
    </row>
    <row r="2590" spans="1:31" ht="12.75" customHeight="1" x14ac:dyDescent="0.35">
      <c r="A2590" s="17" t="s">
        <v>5309</v>
      </c>
      <c r="B2590" s="17" t="s">
        <v>2151</v>
      </c>
      <c r="C2590" s="17" t="s">
        <v>3157</v>
      </c>
      <c r="D2590" s="18">
        <v>43983</v>
      </c>
      <c r="E2590" s="17" t="s">
        <v>118</v>
      </c>
      <c r="F2590" s="19">
        <v>50</v>
      </c>
      <c r="G2590" s="17">
        <v>47</v>
      </c>
      <c r="H2590" s="17">
        <v>9</v>
      </c>
      <c r="I2590" s="20">
        <f t="shared" si="612"/>
        <v>573</v>
      </c>
      <c r="J2590" s="21">
        <v>1062.76</v>
      </c>
      <c r="K2590" s="18">
        <v>44804</v>
      </c>
      <c r="L2590" s="21">
        <v>47.83</v>
      </c>
      <c r="M2590" s="21">
        <v>1014.93</v>
      </c>
      <c r="N2590" s="21">
        <v>14.17</v>
      </c>
      <c r="O2590" s="21">
        <f t="shared" si="613"/>
        <v>7.085</v>
      </c>
      <c r="P2590" s="21">
        <f t="shared" si="614"/>
        <v>21.254999999999999</v>
      </c>
      <c r="Q2590" s="21">
        <f t="shared" si="615"/>
        <v>1007.8449999999999</v>
      </c>
      <c r="S2590" s="21">
        <f t="shared" si="619"/>
        <v>1029.0999999999999</v>
      </c>
      <c r="T2590" s="19">
        <v>45</v>
      </c>
      <c r="U2590" s="19">
        <f t="shared" si="616"/>
        <v>-5</v>
      </c>
      <c r="V2590" s="22">
        <f t="shared" si="617"/>
        <v>-60</v>
      </c>
      <c r="W2590" s="5">
        <f t="shared" si="618"/>
        <v>521</v>
      </c>
      <c r="X2590" s="21">
        <f t="shared" si="621"/>
        <v>1.9752399232245679</v>
      </c>
      <c r="Y2590" s="21">
        <f t="shared" si="622"/>
        <v>23.702879078694814</v>
      </c>
      <c r="Z2590" s="21">
        <f t="shared" si="623"/>
        <v>1005.3971209213051</v>
      </c>
      <c r="AA2590" s="21">
        <f t="shared" si="624"/>
        <v>-2.4478790786947684</v>
      </c>
      <c r="AC2590" s="5">
        <v>23.702879078694814</v>
      </c>
      <c r="AD2590" s="5">
        <v>0</v>
      </c>
      <c r="AE2590" s="5">
        <f t="shared" si="620"/>
        <v>23.702879078694814</v>
      </c>
    </row>
    <row r="2591" spans="1:31" ht="12.75" customHeight="1" x14ac:dyDescent="0.35">
      <c r="A2591" s="17" t="s">
        <v>5310</v>
      </c>
      <c r="B2591" s="17" t="s">
        <v>2151</v>
      </c>
      <c r="C2591" s="17" t="s">
        <v>3157</v>
      </c>
      <c r="D2591" s="18">
        <v>44013</v>
      </c>
      <c r="E2591" s="17" t="s">
        <v>118</v>
      </c>
      <c r="F2591" s="19">
        <v>50</v>
      </c>
      <c r="G2591" s="17">
        <v>47</v>
      </c>
      <c r="H2591" s="17">
        <v>10</v>
      </c>
      <c r="I2591" s="20">
        <f t="shared" si="612"/>
        <v>574</v>
      </c>
      <c r="J2591" s="21">
        <v>1460.84</v>
      </c>
      <c r="K2591" s="18">
        <v>44804</v>
      </c>
      <c r="L2591" s="21">
        <v>63.31</v>
      </c>
      <c r="M2591" s="21">
        <v>1397.53</v>
      </c>
      <c r="N2591" s="21">
        <v>19.48</v>
      </c>
      <c r="O2591" s="21">
        <f t="shared" si="613"/>
        <v>9.74</v>
      </c>
      <c r="P2591" s="21">
        <f t="shared" si="614"/>
        <v>29.22</v>
      </c>
      <c r="Q2591" s="21">
        <f t="shared" si="615"/>
        <v>1387.79</v>
      </c>
      <c r="S2591" s="21">
        <f t="shared" si="619"/>
        <v>1417.01</v>
      </c>
      <c r="T2591" s="19">
        <v>45</v>
      </c>
      <c r="U2591" s="19">
        <f t="shared" si="616"/>
        <v>-5</v>
      </c>
      <c r="V2591" s="22">
        <f t="shared" si="617"/>
        <v>-60</v>
      </c>
      <c r="W2591" s="5">
        <f t="shared" si="618"/>
        <v>522</v>
      </c>
      <c r="X2591" s="21">
        <f t="shared" si="621"/>
        <v>2.7145785440613026</v>
      </c>
      <c r="Y2591" s="21">
        <f t="shared" si="622"/>
        <v>32.574942528735633</v>
      </c>
      <c r="Z2591" s="21">
        <f t="shared" si="623"/>
        <v>1384.4350574712644</v>
      </c>
      <c r="AA2591" s="21">
        <f t="shared" si="624"/>
        <v>-3.3549425287355916</v>
      </c>
      <c r="AC2591" s="5">
        <v>32.574942528735633</v>
      </c>
      <c r="AD2591" s="5">
        <v>0</v>
      </c>
      <c r="AE2591" s="5">
        <f t="shared" si="620"/>
        <v>32.574942528735633</v>
      </c>
    </row>
    <row r="2592" spans="1:31" ht="12.75" customHeight="1" x14ac:dyDescent="0.35">
      <c r="A2592" s="17" t="s">
        <v>5311</v>
      </c>
      <c r="B2592" s="17" t="s">
        <v>2151</v>
      </c>
      <c r="C2592" s="17" t="s">
        <v>3180</v>
      </c>
      <c r="D2592" s="18">
        <v>44013</v>
      </c>
      <c r="E2592" s="17" t="s">
        <v>118</v>
      </c>
      <c r="F2592" s="19">
        <v>50</v>
      </c>
      <c r="G2592" s="17">
        <v>47</v>
      </c>
      <c r="H2592" s="17">
        <v>10</v>
      </c>
      <c r="I2592" s="20">
        <f t="shared" si="612"/>
        <v>574</v>
      </c>
      <c r="J2592" s="21">
        <v>1807.96</v>
      </c>
      <c r="K2592" s="18">
        <v>44804</v>
      </c>
      <c r="L2592" s="21">
        <v>78.34</v>
      </c>
      <c r="M2592" s="21">
        <v>1729.62</v>
      </c>
      <c r="N2592" s="21">
        <v>24.1</v>
      </c>
      <c r="O2592" s="21">
        <f t="shared" si="613"/>
        <v>12.05</v>
      </c>
      <c r="P2592" s="21">
        <f t="shared" si="614"/>
        <v>36.150000000000006</v>
      </c>
      <c r="Q2592" s="21">
        <f t="shared" si="615"/>
        <v>1717.57</v>
      </c>
      <c r="S2592" s="21">
        <f t="shared" si="619"/>
        <v>1753.7199999999998</v>
      </c>
      <c r="T2592" s="19">
        <v>45</v>
      </c>
      <c r="U2592" s="19">
        <f t="shared" si="616"/>
        <v>-5</v>
      </c>
      <c r="V2592" s="22">
        <f t="shared" si="617"/>
        <v>-60</v>
      </c>
      <c r="W2592" s="5">
        <f t="shared" si="618"/>
        <v>522</v>
      </c>
      <c r="X2592" s="21">
        <f t="shared" si="621"/>
        <v>3.3596168582375476</v>
      </c>
      <c r="Y2592" s="21">
        <f t="shared" si="622"/>
        <v>40.315402298850572</v>
      </c>
      <c r="Z2592" s="21">
        <f t="shared" si="623"/>
        <v>1713.4045977011492</v>
      </c>
      <c r="AA2592" s="21">
        <f t="shared" si="624"/>
        <v>-4.1654022988507222</v>
      </c>
      <c r="AC2592" s="5">
        <v>40.315402298850572</v>
      </c>
      <c r="AD2592" s="5">
        <v>0</v>
      </c>
      <c r="AE2592" s="5">
        <f t="shared" si="620"/>
        <v>40.315402298850572</v>
      </c>
    </row>
    <row r="2593" spans="1:31" ht="12.75" customHeight="1" x14ac:dyDescent="0.35">
      <c r="A2593" s="17" t="s">
        <v>5312</v>
      </c>
      <c r="B2593" s="17" t="s">
        <v>2151</v>
      </c>
      <c r="C2593" s="17" t="s">
        <v>5313</v>
      </c>
      <c r="D2593" s="18">
        <v>44013</v>
      </c>
      <c r="E2593" s="17" t="s">
        <v>118</v>
      </c>
      <c r="F2593" s="19">
        <v>50</v>
      </c>
      <c r="G2593" s="17">
        <v>47</v>
      </c>
      <c r="H2593" s="17">
        <v>10</v>
      </c>
      <c r="I2593" s="20">
        <f t="shared" si="612"/>
        <v>574</v>
      </c>
      <c r="J2593" s="21">
        <v>1058.25</v>
      </c>
      <c r="K2593" s="18">
        <v>44804</v>
      </c>
      <c r="L2593" s="21">
        <v>45.86</v>
      </c>
      <c r="M2593" s="21">
        <v>1012.39</v>
      </c>
      <c r="N2593" s="21">
        <v>14.11</v>
      </c>
      <c r="O2593" s="21">
        <f t="shared" si="613"/>
        <v>7.0549999999999997</v>
      </c>
      <c r="P2593" s="21">
        <f t="shared" si="614"/>
        <v>21.164999999999999</v>
      </c>
      <c r="Q2593" s="21">
        <f t="shared" si="615"/>
        <v>1005.335</v>
      </c>
      <c r="S2593" s="21">
        <f t="shared" si="619"/>
        <v>1026.5</v>
      </c>
      <c r="T2593" s="19">
        <v>45</v>
      </c>
      <c r="U2593" s="19">
        <f t="shared" si="616"/>
        <v>-5</v>
      </c>
      <c r="V2593" s="22">
        <f t="shared" si="617"/>
        <v>-60</v>
      </c>
      <c r="W2593" s="5">
        <f t="shared" si="618"/>
        <v>522</v>
      </c>
      <c r="X2593" s="21">
        <f t="shared" si="621"/>
        <v>1.9664750957854407</v>
      </c>
      <c r="Y2593" s="21">
        <f t="shared" si="622"/>
        <v>23.597701149425287</v>
      </c>
      <c r="Z2593" s="21">
        <f t="shared" si="623"/>
        <v>1002.9022988505748</v>
      </c>
      <c r="AA2593" s="21">
        <f t="shared" si="624"/>
        <v>-2.4327011494252702</v>
      </c>
      <c r="AC2593" s="5">
        <v>23.597701149425287</v>
      </c>
      <c r="AD2593" s="5">
        <v>0</v>
      </c>
      <c r="AE2593" s="5">
        <f t="shared" si="620"/>
        <v>23.597701149425287</v>
      </c>
    </row>
    <row r="2594" spans="1:31" ht="12.75" customHeight="1" x14ac:dyDescent="0.35">
      <c r="A2594" s="17" t="s">
        <v>5314</v>
      </c>
      <c r="B2594" s="17" t="s">
        <v>2151</v>
      </c>
      <c r="C2594" s="17" t="s">
        <v>3157</v>
      </c>
      <c r="D2594" s="18">
        <v>44044</v>
      </c>
      <c r="E2594" s="17" t="s">
        <v>118</v>
      </c>
      <c r="F2594" s="19">
        <v>50</v>
      </c>
      <c r="G2594" s="17">
        <v>47</v>
      </c>
      <c r="H2594" s="17">
        <v>11</v>
      </c>
      <c r="I2594" s="20">
        <f t="shared" si="612"/>
        <v>575</v>
      </c>
      <c r="J2594" s="21">
        <v>2160.36</v>
      </c>
      <c r="K2594" s="18">
        <v>44804</v>
      </c>
      <c r="L2594" s="21">
        <v>90.01</v>
      </c>
      <c r="M2594" s="21">
        <v>2070.35</v>
      </c>
      <c r="N2594" s="21">
        <v>28.8</v>
      </c>
      <c r="O2594" s="21">
        <f t="shared" si="613"/>
        <v>14.4</v>
      </c>
      <c r="P2594" s="21">
        <f t="shared" si="614"/>
        <v>43.2</v>
      </c>
      <c r="Q2594" s="21">
        <f t="shared" si="615"/>
        <v>2055.9499999999998</v>
      </c>
      <c r="S2594" s="21">
        <f t="shared" si="619"/>
        <v>2099.15</v>
      </c>
      <c r="T2594" s="19">
        <v>45</v>
      </c>
      <c r="U2594" s="19">
        <f t="shared" si="616"/>
        <v>-5</v>
      </c>
      <c r="V2594" s="22">
        <f t="shared" si="617"/>
        <v>-60</v>
      </c>
      <c r="W2594" s="5">
        <f t="shared" si="618"/>
        <v>523</v>
      </c>
      <c r="X2594" s="21">
        <f t="shared" si="621"/>
        <v>4.0136711281070747</v>
      </c>
      <c r="Y2594" s="21">
        <f t="shared" si="622"/>
        <v>48.1640535372849</v>
      </c>
      <c r="Z2594" s="21">
        <f t="shared" si="623"/>
        <v>2050.9859464627152</v>
      </c>
      <c r="AA2594" s="21">
        <f t="shared" si="624"/>
        <v>-4.9640535372845989</v>
      </c>
      <c r="AC2594" s="5">
        <v>48.1640535372849</v>
      </c>
      <c r="AD2594" s="5">
        <v>0</v>
      </c>
      <c r="AE2594" s="5">
        <f t="shared" si="620"/>
        <v>48.1640535372849</v>
      </c>
    </row>
    <row r="2595" spans="1:31" ht="12.75" customHeight="1" x14ac:dyDescent="0.35">
      <c r="A2595" s="17" t="s">
        <v>5315</v>
      </c>
      <c r="B2595" s="17" t="s">
        <v>2151</v>
      </c>
      <c r="C2595" s="17" t="s">
        <v>3157</v>
      </c>
      <c r="D2595" s="18">
        <v>44075</v>
      </c>
      <c r="E2595" s="17" t="s">
        <v>118</v>
      </c>
      <c r="F2595" s="19">
        <v>50</v>
      </c>
      <c r="G2595" s="17">
        <v>48</v>
      </c>
      <c r="H2595" s="17">
        <v>0</v>
      </c>
      <c r="I2595" s="20">
        <f t="shared" si="612"/>
        <v>576</v>
      </c>
      <c r="J2595" s="21">
        <v>236.76</v>
      </c>
      <c r="K2595" s="18">
        <v>44804</v>
      </c>
      <c r="L2595" s="21">
        <v>9.48</v>
      </c>
      <c r="M2595" s="21">
        <v>227.28</v>
      </c>
      <c r="N2595" s="21">
        <v>3.16</v>
      </c>
      <c r="O2595" s="21">
        <f t="shared" si="613"/>
        <v>1.58</v>
      </c>
      <c r="P2595" s="21">
        <f t="shared" si="614"/>
        <v>4.74</v>
      </c>
      <c r="Q2595" s="21">
        <f t="shared" si="615"/>
        <v>225.7</v>
      </c>
      <c r="S2595" s="21">
        <f t="shared" si="619"/>
        <v>230.44</v>
      </c>
      <c r="T2595" s="19">
        <v>45</v>
      </c>
      <c r="U2595" s="19">
        <f t="shared" si="616"/>
        <v>-5</v>
      </c>
      <c r="V2595" s="22">
        <f t="shared" si="617"/>
        <v>-60</v>
      </c>
      <c r="W2595" s="5">
        <f t="shared" si="618"/>
        <v>524</v>
      </c>
      <c r="X2595" s="21">
        <f t="shared" si="621"/>
        <v>0.43977099236641221</v>
      </c>
      <c r="Y2595" s="21">
        <f t="shared" si="622"/>
        <v>5.2772519083969467</v>
      </c>
      <c r="Z2595" s="21">
        <f t="shared" si="623"/>
        <v>225.16274809160305</v>
      </c>
      <c r="AA2595" s="21">
        <f t="shared" si="624"/>
        <v>-0.53725190839693937</v>
      </c>
      <c r="AC2595" s="5">
        <v>5.2772519083969467</v>
      </c>
      <c r="AD2595" s="5">
        <v>0</v>
      </c>
      <c r="AE2595" s="5">
        <f t="shared" si="620"/>
        <v>5.2772519083969467</v>
      </c>
    </row>
    <row r="2596" spans="1:31" ht="12.75" customHeight="1" x14ac:dyDescent="0.35">
      <c r="A2596" s="17" t="s">
        <v>5316</v>
      </c>
      <c r="B2596" s="17" t="s">
        <v>2151</v>
      </c>
      <c r="C2596" s="17" t="s">
        <v>3157</v>
      </c>
      <c r="D2596" s="18">
        <v>44105</v>
      </c>
      <c r="E2596" s="17" t="s">
        <v>118</v>
      </c>
      <c r="F2596" s="19">
        <v>50</v>
      </c>
      <c r="G2596" s="17">
        <v>48</v>
      </c>
      <c r="H2596" s="17">
        <v>1</v>
      </c>
      <c r="I2596" s="20">
        <f t="shared" si="612"/>
        <v>577</v>
      </c>
      <c r="J2596" s="21">
        <v>752.6</v>
      </c>
      <c r="K2596" s="18">
        <v>44804</v>
      </c>
      <c r="L2596" s="21">
        <v>28.84</v>
      </c>
      <c r="M2596" s="21">
        <v>723.76</v>
      </c>
      <c r="N2596" s="21">
        <v>10.029999999999999</v>
      </c>
      <c r="O2596" s="21">
        <f t="shared" si="613"/>
        <v>5.0149999999999997</v>
      </c>
      <c r="P2596" s="21">
        <f t="shared" si="614"/>
        <v>15.044999999999998</v>
      </c>
      <c r="Q2596" s="21">
        <f t="shared" si="615"/>
        <v>718.745</v>
      </c>
      <c r="S2596" s="21">
        <f t="shared" si="619"/>
        <v>733.79</v>
      </c>
      <c r="T2596" s="19">
        <v>45</v>
      </c>
      <c r="U2596" s="19">
        <f t="shared" si="616"/>
        <v>-5</v>
      </c>
      <c r="V2596" s="22">
        <f t="shared" si="617"/>
        <v>-60</v>
      </c>
      <c r="W2596" s="5">
        <f t="shared" si="618"/>
        <v>525</v>
      </c>
      <c r="X2596" s="21">
        <f t="shared" si="621"/>
        <v>1.3976952380952381</v>
      </c>
      <c r="Y2596" s="21">
        <f t="shared" si="622"/>
        <v>16.772342857142856</v>
      </c>
      <c r="Z2596" s="21">
        <f t="shared" si="623"/>
        <v>717.01765714285716</v>
      </c>
      <c r="AA2596" s="21">
        <f t="shared" si="624"/>
        <v>-1.727342857142844</v>
      </c>
      <c r="AC2596" s="5">
        <v>16.772342857142856</v>
      </c>
      <c r="AD2596" s="5">
        <v>0</v>
      </c>
      <c r="AE2596" s="5">
        <f t="shared" si="620"/>
        <v>16.772342857142856</v>
      </c>
    </row>
    <row r="2597" spans="1:31" ht="12.75" customHeight="1" x14ac:dyDescent="0.35">
      <c r="A2597" s="17" t="s">
        <v>5317</v>
      </c>
      <c r="B2597" s="17" t="s">
        <v>2151</v>
      </c>
      <c r="C2597" s="17" t="s">
        <v>3157</v>
      </c>
      <c r="D2597" s="18">
        <v>44136</v>
      </c>
      <c r="E2597" s="17" t="s">
        <v>118</v>
      </c>
      <c r="F2597" s="19">
        <v>50</v>
      </c>
      <c r="G2597" s="17">
        <v>48</v>
      </c>
      <c r="H2597" s="17">
        <v>2</v>
      </c>
      <c r="I2597" s="20">
        <f t="shared" si="612"/>
        <v>578</v>
      </c>
      <c r="J2597" s="21">
        <v>229.83</v>
      </c>
      <c r="K2597" s="18">
        <v>44804</v>
      </c>
      <c r="L2597" s="21">
        <v>8.43</v>
      </c>
      <c r="M2597" s="21">
        <v>221.4</v>
      </c>
      <c r="N2597" s="21">
        <v>3.06</v>
      </c>
      <c r="O2597" s="21">
        <f t="shared" si="613"/>
        <v>1.53</v>
      </c>
      <c r="P2597" s="21">
        <f t="shared" si="614"/>
        <v>4.59</v>
      </c>
      <c r="Q2597" s="21">
        <f t="shared" si="615"/>
        <v>219.87</v>
      </c>
      <c r="S2597" s="21">
        <f t="shared" si="619"/>
        <v>224.46</v>
      </c>
      <c r="T2597" s="19">
        <v>45</v>
      </c>
      <c r="U2597" s="19">
        <f t="shared" si="616"/>
        <v>-5</v>
      </c>
      <c r="V2597" s="22">
        <f t="shared" si="617"/>
        <v>-60</v>
      </c>
      <c r="W2597" s="5">
        <f t="shared" si="618"/>
        <v>526</v>
      </c>
      <c r="X2597" s="21">
        <f t="shared" si="621"/>
        <v>0.42673003802281373</v>
      </c>
      <c r="Y2597" s="21">
        <f t="shared" si="622"/>
        <v>5.1207604562737643</v>
      </c>
      <c r="Z2597" s="21">
        <f t="shared" si="623"/>
        <v>219.33923954372625</v>
      </c>
      <c r="AA2597" s="21">
        <f t="shared" si="624"/>
        <v>-0.53076045627375379</v>
      </c>
      <c r="AC2597" s="5">
        <v>5.1207604562737643</v>
      </c>
      <c r="AD2597" s="5">
        <v>0</v>
      </c>
      <c r="AE2597" s="5">
        <f t="shared" si="620"/>
        <v>5.1207604562737643</v>
      </c>
    </row>
    <row r="2598" spans="1:31" ht="12.75" customHeight="1" x14ac:dyDescent="0.35">
      <c r="A2598" s="17" t="s">
        <v>5318</v>
      </c>
      <c r="B2598" s="17" t="s">
        <v>2151</v>
      </c>
      <c r="C2598" s="17" t="s">
        <v>3157</v>
      </c>
      <c r="D2598" s="18">
        <v>44166</v>
      </c>
      <c r="E2598" s="17" t="s">
        <v>118</v>
      </c>
      <c r="F2598" s="19">
        <v>50</v>
      </c>
      <c r="G2598" s="17">
        <v>48</v>
      </c>
      <c r="H2598" s="17">
        <v>3</v>
      </c>
      <c r="I2598" s="20">
        <f t="shared" si="612"/>
        <v>579</v>
      </c>
      <c r="J2598" s="21">
        <v>296.98</v>
      </c>
      <c r="K2598" s="18">
        <v>44804</v>
      </c>
      <c r="L2598" s="21">
        <v>10.4</v>
      </c>
      <c r="M2598" s="21">
        <v>286.58</v>
      </c>
      <c r="N2598" s="21">
        <v>3.96</v>
      </c>
      <c r="O2598" s="21">
        <f t="shared" si="613"/>
        <v>1.98</v>
      </c>
      <c r="P2598" s="21">
        <f t="shared" si="614"/>
        <v>5.9399999999999995</v>
      </c>
      <c r="Q2598" s="21">
        <f t="shared" si="615"/>
        <v>284.59999999999997</v>
      </c>
      <c r="S2598" s="21">
        <f t="shared" si="619"/>
        <v>290.53999999999996</v>
      </c>
      <c r="T2598" s="19">
        <v>45</v>
      </c>
      <c r="U2598" s="19">
        <f t="shared" si="616"/>
        <v>-5</v>
      </c>
      <c r="V2598" s="22">
        <f t="shared" si="617"/>
        <v>-60</v>
      </c>
      <c r="W2598" s="5">
        <f t="shared" si="618"/>
        <v>527</v>
      </c>
      <c r="X2598" s="21">
        <f t="shared" si="621"/>
        <v>0.55130929791271344</v>
      </c>
      <c r="Y2598" s="21">
        <f t="shared" si="622"/>
        <v>6.6157115749525612</v>
      </c>
      <c r="Z2598" s="21">
        <f t="shared" si="623"/>
        <v>283.92428842504739</v>
      </c>
      <c r="AA2598" s="21">
        <f t="shared" si="624"/>
        <v>-0.67571157495257239</v>
      </c>
      <c r="AC2598" s="5">
        <v>6.6157115749525612</v>
      </c>
      <c r="AD2598" s="5">
        <v>0</v>
      </c>
      <c r="AE2598" s="5">
        <f t="shared" si="620"/>
        <v>6.6157115749525612</v>
      </c>
    </row>
    <row r="2599" spans="1:31" ht="12.75" customHeight="1" x14ac:dyDescent="0.35">
      <c r="A2599" s="17" t="s">
        <v>5319</v>
      </c>
      <c r="B2599" s="17" t="s">
        <v>2151</v>
      </c>
      <c r="C2599" s="17" t="s">
        <v>3335</v>
      </c>
      <c r="D2599" s="18">
        <v>44197</v>
      </c>
      <c r="E2599" s="17" t="s">
        <v>118</v>
      </c>
      <c r="F2599" s="19">
        <v>50</v>
      </c>
      <c r="G2599" s="17">
        <v>48</v>
      </c>
      <c r="H2599" s="17">
        <v>4</v>
      </c>
      <c r="I2599" s="20">
        <f t="shared" si="612"/>
        <v>580</v>
      </c>
      <c r="J2599" s="21">
        <v>244.31</v>
      </c>
      <c r="K2599" s="18">
        <v>44804</v>
      </c>
      <c r="L2599" s="21">
        <v>8.15</v>
      </c>
      <c r="M2599" s="21">
        <v>236.16</v>
      </c>
      <c r="N2599" s="21">
        <v>3.26</v>
      </c>
      <c r="O2599" s="21">
        <f t="shared" si="613"/>
        <v>1.63</v>
      </c>
      <c r="P2599" s="21">
        <f t="shared" si="614"/>
        <v>4.8899999999999997</v>
      </c>
      <c r="Q2599" s="21">
        <f t="shared" si="615"/>
        <v>234.53</v>
      </c>
      <c r="S2599" s="21">
        <f t="shared" si="619"/>
        <v>239.42</v>
      </c>
      <c r="T2599" s="19">
        <v>45</v>
      </c>
      <c r="U2599" s="19">
        <f t="shared" si="616"/>
        <v>-5</v>
      </c>
      <c r="V2599" s="22">
        <f t="shared" si="617"/>
        <v>-60</v>
      </c>
      <c r="W2599" s="5">
        <f t="shared" si="618"/>
        <v>528</v>
      </c>
      <c r="X2599" s="21">
        <f t="shared" si="621"/>
        <v>0.45344696969696968</v>
      </c>
      <c r="Y2599" s="21">
        <f t="shared" si="622"/>
        <v>5.4413636363636364</v>
      </c>
      <c r="Z2599" s="21">
        <f t="shared" si="623"/>
        <v>233.97863636363635</v>
      </c>
      <c r="AA2599" s="21">
        <f t="shared" si="624"/>
        <v>-0.55136363636364649</v>
      </c>
      <c r="AC2599" s="5">
        <v>5.4413636363636364</v>
      </c>
      <c r="AD2599" s="5">
        <v>0</v>
      </c>
      <c r="AE2599" s="5">
        <f t="shared" si="620"/>
        <v>5.4413636363636364</v>
      </c>
    </row>
    <row r="2600" spans="1:31" ht="12.75" customHeight="1" x14ac:dyDescent="0.35">
      <c r="A2600" s="17" t="s">
        <v>5320</v>
      </c>
      <c r="B2600" s="17" t="s">
        <v>2151</v>
      </c>
      <c r="C2600" s="17" t="s">
        <v>4515</v>
      </c>
      <c r="D2600" s="18">
        <v>44197</v>
      </c>
      <c r="E2600" s="17" t="s">
        <v>118</v>
      </c>
      <c r="F2600" s="19">
        <v>50</v>
      </c>
      <c r="G2600" s="17">
        <v>48</v>
      </c>
      <c r="H2600" s="17">
        <v>4</v>
      </c>
      <c r="I2600" s="20">
        <f t="shared" si="612"/>
        <v>580</v>
      </c>
      <c r="J2600" s="21">
        <v>10661.81</v>
      </c>
      <c r="K2600" s="18">
        <v>44804</v>
      </c>
      <c r="L2600" s="21">
        <v>355.4</v>
      </c>
      <c r="M2600" s="21">
        <v>10306.41</v>
      </c>
      <c r="N2600" s="21">
        <v>142.16</v>
      </c>
      <c r="O2600" s="21">
        <f t="shared" si="613"/>
        <v>71.08</v>
      </c>
      <c r="P2600" s="21">
        <f t="shared" si="614"/>
        <v>213.24</v>
      </c>
      <c r="Q2600" s="21">
        <f t="shared" si="615"/>
        <v>10235.33</v>
      </c>
      <c r="S2600" s="21">
        <f t="shared" si="619"/>
        <v>10448.57</v>
      </c>
      <c r="T2600" s="19">
        <v>45</v>
      </c>
      <c r="U2600" s="19">
        <f t="shared" si="616"/>
        <v>-5</v>
      </c>
      <c r="V2600" s="22">
        <f t="shared" si="617"/>
        <v>-60</v>
      </c>
      <c r="W2600" s="5">
        <f t="shared" si="618"/>
        <v>528</v>
      </c>
      <c r="X2600" s="21">
        <f t="shared" si="621"/>
        <v>19.788958333333333</v>
      </c>
      <c r="Y2600" s="21">
        <f t="shared" si="622"/>
        <v>237.4675</v>
      </c>
      <c r="Z2600" s="21">
        <f t="shared" si="623"/>
        <v>10211.102499999999</v>
      </c>
      <c r="AA2600" s="21">
        <f t="shared" si="624"/>
        <v>-24.227500000000873</v>
      </c>
      <c r="AC2600" s="5">
        <v>237.4675</v>
      </c>
      <c r="AD2600" s="5">
        <v>0</v>
      </c>
      <c r="AE2600" s="5">
        <f t="shared" si="620"/>
        <v>237.4675</v>
      </c>
    </row>
    <row r="2601" spans="1:31" ht="12.75" customHeight="1" x14ac:dyDescent="0.35">
      <c r="A2601" s="17" t="s">
        <v>5321</v>
      </c>
      <c r="B2601" s="17" t="s">
        <v>2151</v>
      </c>
      <c r="C2601" s="17" t="s">
        <v>3157</v>
      </c>
      <c r="D2601" s="18">
        <v>44228</v>
      </c>
      <c r="E2601" s="17" t="s">
        <v>118</v>
      </c>
      <c r="F2601" s="19">
        <v>50</v>
      </c>
      <c r="G2601" s="17">
        <v>48</v>
      </c>
      <c r="H2601" s="17">
        <v>5</v>
      </c>
      <c r="I2601" s="20">
        <f t="shared" si="612"/>
        <v>581</v>
      </c>
      <c r="J2601" s="21">
        <v>1213.44</v>
      </c>
      <c r="K2601" s="18">
        <v>44804</v>
      </c>
      <c r="L2601" s="21">
        <v>38.43</v>
      </c>
      <c r="M2601" s="21">
        <v>1175.01</v>
      </c>
      <c r="N2601" s="21">
        <v>16.18</v>
      </c>
      <c r="O2601" s="21">
        <f t="shared" si="613"/>
        <v>8.09</v>
      </c>
      <c r="P2601" s="21">
        <f t="shared" si="614"/>
        <v>24.27</v>
      </c>
      <c r="Q2601" s="21">
        <f t="shared" si="615"/>
        <v>1166.92</v>
      </c>
      <c r="S2601" s="21">
        <f t="shared" si="619"/>
        <v>1191.19</v>
      </c>
      <c r="T2601" s="19">
        <v>45</v>
      </c>
      <c r="U2601" s="19">
        <f t="shared" si="616"/>
        <v>-5</v>
      </c>
      <c r="V2601" s="22">
        <f t="shared" si="617"/>
        <v>-60</v>
      </c>
      <c r="W2601" s="5">
        <f t="shared" si="618"/>
        <v>529</v>
      </c>
      <c r="X2601" s="21">
        <f t="shared" si="621"/>
        <v>2.2517769376181476</v>
      </c>
      <c r="Y2601" s="21">
        <f t="shared" si="622"/>
        <v>27.021323251417769</v>
      </c>
      <c r="Z2601" s="21">
        <f t="shared" si="623"/>
        <v>1164.1686767485824</v>
      </c>
      <c r="AA2601" s="21">
        <f t="shared" si="624"/>
        <v>-2.7513232514177162</v>
      </c>
      <c r="AC2601" s="5">
        <v>27.021323251417769</v>
      </c>
      <c r="AD2601" s="5">
        <v>0</v>
      </c>
      <c r="AE2601" s="5">
        <f t="shared" si="620"/>
        <v>27.021323251417769</v>
      </c>
    </row>
    <row r="2602" spans="1:31" ht="12.75" customHeight="1" x14ac:dyDescent="0.35">
      <c r="A2602" s="17" t="s">
        <v>5322</v>
      </c>
      <c r="B2602" s="17" t="s">
        <v>2151</v>
      </c>
      <c r="C2602" s="17" t="s">
        <v>3180</v>
      </c>
      <c r="D2602" s="18">
        <v>44228</v>
      </c>
      <c r="E2602" s="17" t="s">
        <v>118</v>
      </c>
      <c r="F2602" s="19">
        <v>50</v>
      </c>
      <c r="G2602" s="17">
        <v>48</v>
      </c>
      <c r="H2602" s="17">
        <v>5</v>
      </c>
      <c r="I2602" s="20">
        <f t="shared" si="612"/>
        <v>581</v>
      </c>
      <c r="J2602" s="21">
        <v>350.26</v>
      </c>
      <c r="K2602" s="18">
        <v>44804</v>
      </c>
      <c r="L2602" s="21">
        <v>11.09</v>
      </c>
      <c r="M2602" s="21">
        <v>339.17</v>
      </c>
      <c r="N2602" s="21">
        <v>4.67</v>
      </c>
      <c r="O2602" s="21">
        <f t="shared" si="613"/>
        <v>2.335</v>
      </c>
      <c r="P2602" s="21">
        <f t="shared" si="614"/>
        <v>7.0049999999999999</v>
      </c>
      <c r="Q2602" s="21">
        <f t="shared" si="615"/>
        <v>336.83500000000004</v>
      </c>
      <c r="S2602" s="21">
        <f t="shared" si="619"/>
        <v>343.84000000000003</v>
      </c>
      <c r="T2602" s="19">
        <v>45</v>
      </c>
      <c r="U2602" s="19">
        <f t="shared" si="616"/>
        <v>-5</v>
      </c>
      <c r="V2602" s="22">
        <f t="shared" si="617"/>
        <v>-60</v>
      </c>
      <c r="W2602" s="5">
        <f t="shared" si="618"/>
        <v>529</v>
      </c>
      <c r="X2602" s="21">
        <f t="shared" si="621"/>
        <v>0.64998109640831769</v>
      </c>
      <c r="Y2602" s="21">
        <f t="shared" si="622"/>
        <v>7.7997731568998123</v>
      </c>
      <c r="Z2602" s="21">
        <f t="shared" si="623"/>
        <v>336.04022684310024</v>
      </c>
      <c r="AA2602" s="21">
        <f t="shared" si="624"/>
        <v>-0.79477315689979378</v>
      </c>
      <c r="AC2602" s="5">
        <v>7.7997731568998123</v>
      </c>
      <c r="AD2602" s="5">
        <v>0</v>
      </c>
      <c r="AE2602" s="5">
        <f t="shared" si="620"/>
        <v>7.7997731568998123</v>
      </c>
    </row>
    <row r="2603" spans="1:31" ht="12.75" customHeight="1" x14ac:dyDescent="0.35">
      <c r="A2603" s="17" t="s">
        <v>5323</v>
      </c>
      <c r="B2603" s="17" t="s">
        <v>2151</v>
      </c>
      <c r="C2603" s="17" t="s">
        <v>3157</v>
      </c>
      <c r="D2603" s="18">
        <v>44256</v>
      </c>
      <c r="E2603" s="17" t="s">
        <v>118</v>
      </c>
      <c r="F2603" s="19">
        <v>50</v>
      </c>
      <c r="G2603" s="17">
        <v>48</v>
      </c>
      <c r="H2603" s="17">
        <v>6</v>
      </c>
      <c r="I2603" s="20">
        <f t="shared" si="612"/>
        <v>582</v>
      </c>
      <c r="J2603" s="21">
        <v>309.92</v>
      </c>
      <c r="K2603" s="18">
        <v>44804</v>
      </c>
      <c r="L2603" s="21">
        <v>9.3000000000000007</v>
      </c>
      <c r="M2603" s="21">
        <v>300.62</v>
      </c>
      <c r="N2603" s="21">
        <v>4.13</v>
      </c>
      <c r="O2603" s="21">
        <f t="shared" si="613"/>
        <v>2.0649999999999999</v>
      </c>
      <c r="P2603" s="21">
        <f t="shared" si="614"/>
        <v>6.1950000000000003</v>
      </c>
      <c r="Q2603" s="21">
        <f t="shared" si="615"/>
        <v>298.55500000000001</v>
      </c>
      <c r="S2603" s="21">
        <f t="shared" si="619"/>
        <v>304.75</v>
      </c>
      <c r="T2603" s="19">
        <v>45</v>
      </c>
      <c r="U2603" s="19">
        <f t="shared" si="616"/>
        <v>-5</v>
      </c>
      <c r="V2603" s="22">
        <f t="shared" si="617"/>
        <v>-60</v>
      </c>
      <c r="W2603" s="5">
        <f t="shared" si="618"/>
        <v>530</v>
      </c>
      <c r="X2603" s="21">
        <f t="shared" si="621"/>
        <v>0.57499999999999996</v>
      </c>
      <c r="Y2603" s="21">
        <f t="shared" si="622"/>
        <v>6.8999999999999995</v>
      </c>
      <c r="Z2603" s="21">
        <f t="shared" si="623"/>
        <v>297.85000000000002</v>
      </c>
      <c r="AA2603" s="21">
        <f t="shared" si="624"/>
        <v>-0.70499999999998408</v>
      </c>
      <c r="AC2603" s="5">
        <v>6.8999999999999995</v>
      </c>
      <c r="AD2603" s="5">
        <v>0</v>
      </c>
      <c r="AE2603" s="5">
        <f t="shared" si="620"/>
        <v>6.8999999999999995</v>
      </c>
    </row>
    <row r="2604" spans="1:31" ht="12.75" customHeight="1" x14ac:dyDescent="0.35">
      <c r="A2604" s="17" t="s">
        <v>5324</v>
      </c>
      <c r="B2604" s="17" t="s">
        <v>2151</v>
      </c>
      <c r="C2604" s="17" t="s">
        <v>3345</v>
      </c>
      <c r="D2604" s="18">
        <v>44287</v>
      </c>
      <c r="E2604" s="17" t="s">
        <v>118</v>
      </c>
      <c r="F2604" s="19">
        <v>50</v>
      </c>
      <c r="G2604" s="17">
        <v>48</v>
      </c>
      <c r="H2604" s="17">
        <v>7</v>
      </c>
      <c r="I2604" s="20">
        <f t="shared" si="612"/>
        <v>583</v>
      </c>
      <c r="J2604" s="21">
        <v>10331.6</v>
      </c>
      <c r="K2604" s="18">
        <v>44804</v>
      </c>
      <c r="L2604" s="21">
        <v>292.72000000000003</v>
      </c>
      <c r="M2604" s="21">
        <v>10038.879999999999</v>
      </c>
      <c r="N2604" s="21">
        <v>137.75</v>
      </c>
      <c r="O2604" s="21">
        <f t="shared" si="613"/>
        <v>68.875</v>
      </c>
      <c r="P2604" s="21">
        <f t="shared" si="614"/>
        <v>206.625</v>
      </c>
      <c r="Q2604" s="21">
        <f t="shared" si="615"/>
        <v>9970.0049999999992</v>
      </c>
      <c r="S2604" s="21">
        <f t="shared" si="619"/>
        <v>10176.629999999999</v>
      </c>
      <c r="T2604" s="19">
        <v>45</v>
      </c>
      <c r="U2604" s="19">
        <f t="shared" si="616"/>
        <v>-5</v>
      </c>
      <c r="V2604" s="22">
        <f t="shared" si="617"/>
        <v>-60</v>
      </c>
      <c r="W2604" s="5">
        <f t="shared" si="618"/>
        <v>531</v>
      </c>
      <c r="X2604" s="21">
        <f t="shared" si="621"/>
        <v>19.165028248587568</v>
      </c>
      <c r="Y2604" s="21">
        <f t="shared" si="622"/>
        <v>229.98033898305081</v>
      </c>
      <c r="Z2604" s="21">
        <f t="shared" si="623"/>
        <v>9946.6496610169488</v>
      </c>
      <c r="AA2604" s="21">
        <f t="shared" si="624"/>
        <v>-23.355338983050387</v>
      </c>
      <c r="AC2604" s="5">
        <v>229.98033898305081</v>
      </c>
      <c r="AD2604" s="5">
        <v>0</v>
      </c>
      <c r="AE2604" s="5">
        <f t="shared" si="620"/>
        <v>229.98033898305081</v>
      </c>
    </row>
    <row r="2605" spans="1:31" ht="12.75" customHeight="1" x14ac:dyDescent="0.35">
      <c r="A2605" s="17" t="s">
        <v>5325</v>
      </c>
      <c r="B2605" s="17" t="s">
        <v>2151</v>
      </c>
      <c r="C2605" s="17" t="s">
        <v>3335</v>
      </c>
      <c r="D2605" s="18">
        <v>44287</v>
      </c>
      <c r="E2605" s="17" t="s">
        <v>118</v>
      </c>
      <c r="F2605" s="19">
        <v>50</v>
      </c>
      <c r="G2605" s="17">
        <v>48</v>
      </c>
      <c r="H2605" s="17">
        <v>7</v>
      </c>
      <c r="I2605" s="20">
        <f t="shared" si="612"/>
        <v>583</v>
      </c>
      <c r="J2605" s="21">
        <v>792.47</v>
      </c>
      <c r="K2605" s="18">
        <v>44804</v>
      </c>
      <c r="L2605" s="21">
        <v>22.45</v>
      </c>
      <c r="M2605" s="21">
        <v>770.02</v>
      </c>
      <c r="N2605" s="21">
        <v>10.56</v>
      </c>
      <c r="O2605" s="21">
        <f t="shared" si="613"/>
        <v>5.28</v>
      </c>
      <c r="P2605" s="21">
        <f t="shared" si="614"/>
        <v>15.84</v>
      </c>
      <c r="Q2605" s="21">
        <f t="shared" si="615"/>
        <v>764.74</v>
      </c>
      <c r="S2605" s="21">
        <f t="shared" si="619"/>
        <v>780.57999999999993</v>
      </c>
      <c r="T2605" s="19">
        <v>45</v>
      </c>
      <c r="U2605" s="19">
        <f t="shared" si="616"/>
        <v>-5</v>
      </c>
      <c r="V2605" s="22">
        <f t="shared" si="617"/>
        <v>-60</v>
      </c>
      <c r="W2605" s="5">
        <f t="shared" si="618"/>
        <v>531</v>
      </c>
      <c r="X2605" s="21">
        <f t="shared" si="621"/>
        <v>1.4700188323917136</v>
      </c>
      <c r="Y2605" s="21">
        <f t="shared" si="622"/>
        <v>17.640225988700564</v>
      </c>
      <c r="Z2605" s="21">
        <f t="shared" si="623"/>
        <v>762.93977401129939</v>
      </c>
      <c r="AA2605" s="21">
        <f t="shared" si="624"/>
        <v>-1.8002259887006176</v>
      </c>
      <c r="AC2605" s="5">
        <v>17.640225988700564</v>
      </c>
      <c r="AD2605" s="5">
        <v>0</v>
      </c>
      <c r="AE2605" s="5">
        <f t="shared" si="620"/>
        <v>17.640225988700564</v>
      </c>
    </row>
    <row r="2606" spans="1:31" ht="12.75" customHeight="1" x14ac:dyDescent="0.35">
      <c r="A2606" s="17" t="s">
        <v>5326</v>
      </c>
      <c r="B2606" s="17" t="s">
        <v>2151</v>
      </c>
      <c r="C2606" s="17" t="s">
        <v>3180</v>
      </c>
      <c r="D2606" s="18">
        <v>44287</v>
      </c>
      <c r="E2606" s="17" t="s">
        <v>118</v>
      </c>
      <c r="F2606" s="19">
        <v>50</v>
      </c>
      <c r="G2606" s="17">
        <v>48</v>
      </c>
      <c r="H2606" s="17">
        <v>7</v>
      </c>
      <c r="I2606" s="20">
        <f t="shared" si="612"/>
        <v>583</v>
      </c>
      <c r="J2606" s="21">
        <v>781.23</v>
      </c>
      <c r="K2606" s="18">
        <v>44804</v>
      </c>
      <c r="L2606" s="21">
        <v>22.14</v>
      </c>
      <c r="M2606" s="21">
        <v>759.09</v>
      </c>
      <c r="N2606" s="21">
        <v>10.42</v>
      </c>
      <c r="O2606" s="21">
        <f t="shared" si="613"/>
        <v>5.21</v>
      </c>
      <c r="P2606" s="21">
        <f t="shared" si="614"/>
        <v>15.629999999999999</v>
      </c>
      <c r="Q2606" s="21">
        <f t="shared" si="615"/>
        <v>753.88</v>
      </c>
      <c r="S2606" s="21">
        <f t="shared" si="619"/>
        <v>769.51</v>
      </c>
      <c r="T2606" s="19">
        <v>45</v>
      </c>
      <c r="U2606" s="19">
        <f t="shared" si="616"/>
        <v>-5</v>
      </c>
      <c r="V2606" s="22">
        <f t="shared" si="617"/>
        <v>-60</v>
      </c>
      <c r="W2606" s="5">
        <f t="shared" si="618"/>
        <v>531</v>
      </c>
      <c r="X2606" s="21">
        <f t="shared" si="621"/>
        <v>1.4491713747645951</v>
      </c>
      <c r="Y2606" s="21">
        <f t="shared" si="622"/>
        <v>17.390056497175141</v>
      </c>
      <c r="Z2606" s="21">
        <f t="shared" si="623"/>
        <v>752.11994350282487</v>
      </c>
      <c r="AA2606" s="21">
        <f t="shared" si="624"/>
        <v>-1.7600564971751282</v>
      </c>
      <c r="AC2606" s="5">
        <v>17.390056497175141</v>
      </c>
      <c r="AD2606" s="5">
        <v>0</v>
      </c>
      <c r="AE2606" s="5">
        <f t="shared" si="620"/>
        <v>17.390056497175141</v>
      </c>
    </row>
    <row r="2607" spans="1:31" ht="12.75" customHeight="1" x14ac:dyDescent="0.35">
      <c r="A2607" s="17" t="s">
        <v>5327</v>
      </c>
      <c r="B2607" s="17" t="s">
        <v>2151</v>
      </c>
      <c r="C2607" s="17" t="s">
        <v>3157</v>
      </c>
      <c r="D2607" s="18">
        <v>44317</v>
      </c>
      <c r="E2607" s="17" t="s">
        <v>118</v>
      </c>
      <c r="F2607" s="19">
        <v>50</v>
      </c>
      <c r="G2607" s="17">
        <v>48</v>
      </c>
      <c r="H2607" s="17">
        <v>8</v>
      </c>
      <c r="I2607" s="20">
        <f t="shared" si="612"/>
        <v>584</v>
      </c>
      <c r="J2607" s="21">
        <v>463.86</v>
      </c>
      <c r="K2607" s="18">
        <v>44804</v>
      </c>
      <c r="L2607" s="21">
        <v>12.37</v>
      </c>
      <c r="M2607" s="21">
        <v>451.49</v>
      </c>
      <c r="N2607" s="21">
        <v>6.18</v>
      </c>
      <c r="O2607" s="21">
        <f t="shared" si="613"/>
        <v>3.09</v>
      </c>
      <c r="P2607" s="21">
        <f t="shared" si="614"/>
        <v>9.27</v>
      </c>
      <c r="Q2607" s="21">
        <f t="shared" si="615"/>
        <v>448.40000000000003</v>
      </c>
      <c r="S2607" s="21">
        <f t="shared" si="619"/>
        <v>457.67</v>
      </c>
      <c r="T2607" s="19">
        <v>45</v>
      </c>
      <c r="U2607" s="19">
        <f t="shared" si="616"/>
        <v>-5</v>
      </c>
      <c r="V2607" s="22">
        <f t="shared" si="617"/>
        <v>-60</v>
      </c>
      <c r="W2607" s="5">
        <f t="shared" si="618"/>
        <v>532</v>
      </c>
      <c r="X2607" s="21">
        <f t="shared" si="621"/>
        <v>0.86028195488721804</v>
      </c>
      <c r="Y2607" s="21">
        <f t="shared" si="622"/>
        <v>10.323383458646617</v>
      </c>
      <c r="Z2607" s="21">
        <f t="shared" si="623"/>
        <v>447.3466165413534</v>
      </c>
      <c r="AA2607" s="21">
        <f t="shared" si="624"/>
        <v>-1.0533834586466355</v>
      </c>
      <c r="AC2607" s="5">
        <v>10.323383458646617</v>
      </c>
      <c r="AD2607" s="5">
        <v>0</v>
      </c>
      <c r="AE2607" s="5">
        <f t="shared" si="620"/>
        <v>10.323383458646617</v>
      </c>
    </row>
    <row r="2608" spans="1:31" ht="12.75" customHeight="1" x14ac:dyDescent="0.35">
      <c r="A2608" s="17" t="s">
        <v>5328</v>
      </c>
      <c r="B2608" s="17" t="s">
        <v>2151</v>
      </c>
      <c r="C2608" s="17" t="s">
        <v>3196</v>
      </c>
      <c r="D2608" s="18">
        <v>44317</v>
      </c>
      <c r="E2608" s="17" t="s">
        <v>118</v>
      </c>
      <c r="F2608" s="19">
        <v>50</v>
      </c>
      <c r="G2608" s="17">
        <v>48</v>
      </c>
      <c r="H2608" s="17">
        <v>8</v>
      </c>
      <c r="I2608" s="20">
        <f t="shared" si="612"/>
        <v>584</v>
      </c>
      <c r="J2608" s="21">
        <v>1738.7</v>
      </c>
      <c r="K2608" s="18">
        <v>44804</v>
      </c>
      <c r="L2608" s="21">
        <v>46.36</v>
      </c>
      <c r="M2608" s="21">
        <v>1692.34</v>
      </c>
      <c r="N2608" s="21">
        <v>23.18</v>
      </c>
      <c r="O2608" s="21">
        <f t="shared" si="613"/>
        <v>11.59</v>
      </c>
      <c r="P2608" s="21">
        <f t="shared" si="614"/>
        <v>34.769999999999996</v>
      </c>
      <c r="Q2608" s="21">
        <f t="shared" si="615"/>
        <v>1680.75</v>
      </c>
      <c r="S2608" s="21">
        <f t="shared" si="619"/>
        <v>1715.52</v>
      </c>
      <c r="T2608" s="19">
        <v>45</v>
      </c>
      <c r="U2608" s="19">
        <f t="shared" si="616"/>
        <v>-5</v>
      </c>
      <c r="V2608" s="22">
        <f t="shared" si="617"/>
        <v>-60</v>
      </c>
      <c r="W2608" s="5">
        <f t="shared" si="618"/>
        <v>532</v>
      </c>
      <c r="X2608" s="21">
        <f t="shared" si="621"/>
        <v>3.2246616541353381</v>
      </c>
      <c r="Y2608" s="21">
        <f t="shared" si="622"/>
        <v>38.695939849624054</v>
      </c>
      <c r="Z2608" s="21">
        <f t="shared" si="623"/>
        <v>1676.824060150376</v>
      </c>
      <c r="AA2608" s="21">
        <f t="shared" si="624"/>
        <v>-3.925939849624001</v>
      </c>
      <c r="AC2608" s="5">
        <v>38.695939849624054</v>
      </c>
      <c r="AD2608" s="5">
        <v>0</v>
      </c>
      <c r="AE2608" s="5">
        <f t="shared" si="620"/>
        <v>38.695939849624054</v>
      </c>
    </row>
    <row r="2609" spans="1:31" ht="12.75" customHeight="1" x14ac:dyDescent="0.35">
      <c r="A2609" s="17" t="s">
        <v>5329</v>
      </c>
      <c r="B2609" s="17" t="s">
        <v>2151</v>
      </c>
      <c r="C2609" s="17" t="s">
        <v>3157</v>
      </c>
      <c r="D2609" s="18">
        <v>44348</v>
      </c>
      <c r="E2609" s="17" t="s">
        <v>118</v>
      </c>
      <c r="F2609" s="19">
        <v>50</v>
      </c>
      <c r="G2609" s="17">
        <v>48</v>
      </c>
      <c r="H2609" s="17">
        <v>9</v>
      </c>
      <c r="I2609" s="20">
        <f t="shared" si="612"/>
        <v>585</v>
      </c>
      <c r="J2609" s="21">
        <v>310.67</v>
      </c>
      <c r="K2609" s="18">
        <v>44804</v>
      </c>
      <c r="L2609" s="21">
        <v>7.77</v>
      </c>
      <c r="M2609" s="21">
        <v>302.89999999999998</v>
      </c>
      <c r="N2609" s="21">
        <v>4.1399999999999997</v>
      </c>
      <c r="O2609" s="21">
        <f t="shared" si="613"/>
        <v>2.0699999999999998</v>
      </c>
      <c r="P2609" s="21">
        <f t="shared" si="614"/>
        <v>6.2099999999999991</v>
      </c>
      <c r="Q2609" s="21">
        <f t="shared" si="615"/>
        <v>300.83</v>
      </c>
      <c r="S2609" s="21">
        <f t="shared" si="619"/>
        <v>307.03999999999996</v>
      </c>
      <c r="T2609" s="19">
        <v>45</v>
      </c>
      <c r="U2609" s="19">
        <f t="shared" si="616"/>
        <v>-5</v>
      </c>
      <c r="V2609" s="22">
        <f t="shared" si="617"/>
        <v>-60</v>
      </c>
      <c r="W2609" s="5">
        <f t="shared" si="618"/>
        <v>533</v>
      </c>
      <c r="X2609" s="21">
        <f t="shared" si="621"/>
        <v>0.57606003752345214</v>
      </c>
      <c r="Y2609" s="21">
        <f t="shared" si="622"/>
        <v>6.9127204502814257</v>
      </c>
      <c r="Z2609" s="21">
        <f t="shared" si="623"/>
        <v>300.12727954971854</v>
      </c>
      <c r="AA2609" s="21">
        <f t="shared" si="624"/>
        <v>-0.70272045028144703</v>
      </c>
      <c r="AC2609" s="5">
        <v>6.9127204502814257</v>
      </c>
      <c r="AD2609" s="5">
        <v>0</v>
      </c>
      <c r="AE2609" s="5">
        <f t="shared" si="620"/>
        <v>6.9127204502814257</v>
      </c>
    </row>
    <row r="2610" spans="1:31" ht="12.75" customHeight="1" x14ac:dyDescent="0.35">
      <c r="A2610" s="17" t="s">
        <v>5330</v>
      </c>
      <c r="B2610" s="17" t="s">
        <v>2151</v>
      </c>
      <c r="C2610" s="17" t="s">
        <v>3353</v>
      </c>
      <c r="D2610" s="18">
        <v>44378</v>
      </c>
      <c r="E2610" s="17" t="s">
        <v>118</v>
      </c>
      <c r="F2610" s="19">
        <v>50</v>
      </c>
      <c r="G2610" s="17">
        <v>48</v>
      </c>
      <c r="H2610" s="17">
        <v>10</v>
      </c>
      <c r="I2610" s="20">
        <f t="shared" si="612"/>
        <v>586</v>
      </c>
      <c r="J2610" s="21">
        <v>506.84</v>
      </c>
      <c r="K2610" s="18">
        <v>44804</v>
      </c>
      <c r="L2610" s="21">
        <v>11.83</v>
      </c>
      <c r="M2610" s="21">
        <v>495.01</v>
      </c>
      <c r="N2610" s="21">
        <v>6.76</v>
      </c>
      <c r="O2610" s="21">
        <f t="shared" si="613"/>
        <v>3.38</v>
      </c>
      <c r="P2610" s="21">
        <f t="shared" si="614"/>
        <v>10.14</v>
      </c>
      <c r="Q2610" s="21">
        <f t="shared" si="615"/>
        <v>491.63</v>
      </c>
      <c r="S2610" s="21">
        <f t="shared" si="619"/>
        <v>501.77</v>
      </c>
      <c r="T2610" s="19">
        <v>45</v>
      </c>
      <c r="U2610" s="19">
        <f t="shared" si="616"/>
        <v>-5</v>
      </c>
      <c r="V2610" s="22">
        <f t="shared" si="617"/>
        <v>-60</v>
      </c>
      <c r="W2610" s="5">
        <f t="shared" si="618"/>
        <v>534</v>
      </c>
      <c r="X2610" s="21">
        <f t="shared" si="621"/>
        <v>0.93964419475655425</v>
      </c>
      <c r="Y2610" s="21">
        <f t="shared" si="622"/>
        <v>11.275730337078651</v>
      </c>
      <c r="Z2610" s="21">
        <f t="shared" si="623"/>
        <v>490.49426966292134</v>
      </c>
      <c r="AA2610" s="21">
        <f t="shared" si="624"/>
        <v>-1.1357303370786553</v>
      </c>
      <c r="AC2610" s="5">
        <v>11.275730337078651</v>
      </c>
      <c r="AD2610" s="5">
        <v>0</v>
      </c>
      <c r="AE2610" s="5">
        <f t="shared" si="620"/>
        <v>11.275730337078651</v>
      </c>
    </row>
    <row r="2611" spans="1:31" ht="12.75" customHeight="1" x14ac:dyDescent="0.35">
      <c r="A2611" s="17" t="s">
        <v>5331</v>
      </c>
      <c r="B2611" s="17" t="s">
        <v>2151</v>
      </c>
      <c r="C2611" s="17" t="s">
        <v>3355</v>
      </c>
      <c r="D2611" s="18">
        <v>44378</v>
      </c>
      <c r="E2611" s="17" t="s">
        <v>118</v>
      </c>
      <c r="F2611" s="19">
        <v>50</v>
      </c>
      <c r="G2611" s="17">
        <v>48</v>
      </c>
      <c r="H2611" s="17">
        <v>10</v>
      </c>
      <c r="I2611" s="20">
        <f t="shared" si="612"/>
        <v>586</v>
      </c>
      <c r="J2611" s="21">
        <v>6712.3</v>
      </c>
      <c r="K2611" s="18">
        <v>44804</v>
      </c>
      <c r="L2611" s="21">
        <v>156.62</v>
      </c>
      <c r="M2611" s="21">
        <v>6555.68</v>
      </c>
      <c r="N2611" s="21">
        <v>89.5</v>
      </c>
      <c r="O2611" s="21">
        <f t="shared" si="613"/>
        <v>44.75</v>
      </c>
      <c r="P2611" s="21">
        <f t="shared" si="614"/>
        <v>134.25</v>
      </c>
      <c r="Q2611" s="21">
        <f t="shared" si="615"/>
        <v>6510.93</v>
      </c>
      <c r="S2611" s="21">
        <f t="shared" si="619"/>
        <v>6645.18</v>
      </c>
      <c r="T2611" s="19">
        <v>45</v>
      </c>
      <c r="U2611" s="19">
        <f t="shared" si="616"/>
        <v>-5</v>
      </c>
      <c r="V2611" s="22">
        <f t="shared" si="617"/>
        <v>-60</v>
      </c>
      <c r="W2611" s="5">
        <f t="shared" si="618"/>
        <v>534</v>
      </c>
      <c r="X2611" s="21">
        <f t="shared" si="621"/>
        <v>12.444157303370787</v>
      </c>
      <c r="Y2611" s="21">
        <f t="shared" si="622"/>
        <v>149.32988764044944</v>
      </c>
      <c r="Z2611" s="21">
        <f t="shared" si="623"/>
        <v>6495.8501123595506</v>
      </c>
      <c r="AA2611" s="21">
        <f t="shared" si="624"/>
        <v>-15.07988764044967</v>
      </c>
      <c r="AC2611" s="5">
        <v>149.32988764044944</v>
      </c>
      <c r="AD2611" s="5">
        <v>0</v>
      </c>
      <c r="AE2611" s="5">
        <f t="shared" si="620"/>
        <v>149.32988764044944</v>
      </c>
    </row>
    <row r="2612" spans="1:31" ht="12.75" customHeight="1" x14ac:dyDescent="0.35">
      <c r="A2612" s="17" t="s">
        <v>5332</v>
      </c>
      <c r="B2612" s="17" t="s">
        <v>2151</v>
      </c>
      <c r="C2612" s="17" t="s">
        <v>3357</v>
      </c>
      <c r="D2612" s="18">
        <v>44378</v>
      </c>
      <c r="E2612" s="17" t="s">
        <v>118</v>
      </c>
      <c r="F2612" s="19">
        <v>50</v>
      </c>
      <c r="G2612" s="17">
        <v>48</v>
      </c>
      <c r="H2612" s="17">
        <v>10</v>
      </c>
      <c r="I2612" s="20">
        <f t="shared" si="612"/>
        <v>586</v>
      </c>
      <c r="J2612" s="21">
        <v>6836.42</v>
      </c>
      <c r="K2612" s="18">
        <v>44804</v>
      </c>
      <c r="L2612" s="21">
        <v>159.52000000000001</v>
      </c>
      <c r="M2612" s="21">
        <v>6676.9</v>
      </c>
      <c r="N2612" s="21">
        <v>91.15</v>
      </c>
      <c r="O2612" s="21">
        <f t="shared" si="613"/>
        <v>45.575000000000003</v>
      </c>
      <c r="P2612" s="21">
        <f t="shared" si="614"/>
        <v>136.72500000000002</v>
      </c>
      <c r="Q2612" s="21">
        <f t="shared" si="615"/>
        <v>6631.3249999999998</v>
      </c>
      <c r="S2612" s="21">
        <f t="shared" si="619"/>
        <v>6768.0499999999993</v>
      </c>
      <c r="T2612" s="19">
        <v>45</v>
      </c>
      <c r="U2612" s="19">
        <f t="shared" si="616"/>
        <v>-5</v>
      </c>
      <c r="V2612" s="22">
        <f t="shared" si="617"/>
        <v>-60</v>
      </c>
      <c r="W2612" s="5">
        <f t="shared" si="618"/>
        <v>534</v>
      </c>
      <c r="X2612" s="21">
        <f t="shared" si="621"/>
        <v>12.674250936329587</v>
      </c>
      <c r="Y2612" s="21">
        <f t="shared" si="622"/>
        <v>152.09101123595505</v>
      </c>
      <c r="Z2612" s="21">
        <f t="shared" si="623"/>
        <v>6615.9589887640441</v>
      </c>
      <c r="AA2612" s="21">
        <f t="shared" si="624"/>
        <v>-15.366011235955739</v>
      </c>
      <c r="AC2612" s="5">
        <v>152.09101123595505</v>
      </c>
      <c r="AD2612" s="5">
        <v>0</v>
      </c>
      <c r="AE2612" s="5">
        <f t="shared" si="620"/>
        <v>152.09101123595505</v>
      </c>
    </row>
    <row r="2613" spans="1:31" ht="12.75" customHeight="1" x14ac:dyDescent="0.35">
      <c r="A2613" s="17" t="s">
        <v>5333</v>
      </c>
      <c r="B2613" s="17" t="s">
        <v>2151</v>
      </c>
      <c r="C2613" s="17" t="s">
        <v>3276</v>
      </c>
      <c r="D2613" s="18">
        <v>44378</v>
      </c>
      <c r="E2613" s="17" t="s">
        <v>118</v>
      </c>
      <c r="F2613" s="19">
        <v>50</v>
      </c>
      <c r="G2613" s="17">
        <v>48</v>
      </c>
      <c r="H2613" s="17">
        <v>10</v>
      </c>
      <c r="I2613" s="20">
        <f t="shared" si="612"/>
        <v>586</v>
      </c>
      <c r="J2613" s="21">
        <v>-305.82</v>
      </c>
      <c r="K2613" s="18">
        <v>44804</v>
      </c>
      <c r="L2613" s="21">
        <v>-7.14</v>
      </c>
      <c r="M2613" s="21">
        <v>-298.68</v>
      </c>
      <c r="N2613" s="21">
        <v>-4.08</v>
      </c>
      <c r="O2613" s="21">
        <f t="shared" si="613"/>
        <v>-2.04</v>
      </c>
      <c r="P2613" s="21">
        <f t="shared" si="614"/>
        <v>-6.12</v>
      </c>
      <c r="Q2613" s="21">
        <f t="shared" si="615"/>
        <v>-296.64</v>
      </c>
      <c r="S2613" s="21">
        <f t="shared" si="619"/>
        <v>-302.76</v>
      </c>
      <c r="T2613" s="19">
        <v>45</v>
      </c>
      <c r="U2613" s="19">
        <f t="shared" si="616"/>
        <v>-5</v>
      </c>
      <c r="V2613" s="22">
        <f t="shared" si="617"/>
        <v>-60</v>
      </c>
      <c r="W2613" s="5">
        <f t="shared" si="618"/>
        <v>534</v>
      </c>
      <c r="X2613" s="21">
        <f t="shared" si="621"/>
        <v>-0.56696629213483141</v>
      </c>
      <c r="Y2613" s="21">
        <f t="shared" si="622"/>
        <v>-6.8035955056179773</v>
      </c>
      <c r="Z2613" s="21">
        <f t="shared" si="623"/>
        <v>-295.95640449438201</v>
      </c>
      <c r="AA2613" s="21">
        <f t="shared" si="624"/>
        <v>0.68359550561797278</v>
      </c>
      <c r="AC2613" s="5">
        <v>-6.8035955056179773</v>
      </c>
      <c r="AD2613" s="5">
        <v>0</v>
      </c>
      <c r="AE2613" s="5">
        <f t="shared" si="620"/>
        <v>-6.8035955056179773</v>
      </c>
    </row>
    <row r="2614" spans="1:31" ht="12.75" customHeight="1" x14ac:dyDescent="0.35">
      <c r="A2614" s="17" t="s">
        <v>5334</v>
      </c>
      <c r="B2614" s="17" t="s">
        <v>2151</v>
      </c>
      <c r="C2614" s="17" t="s">
        <v>3157</v>
      </c>
      <c r="D2614" s="18">
        <v>44409</v>
      </c>
      <c r="E2614" s="17" t="s">
        <v>118</v>
      </c>
      <c r="F2614" s="19">
        <v>50</v>
      </c>
      <c r="G2614" s="17">
        <v>48</v>
      </c>
      <c r="H2614" s="17">
        <v>11</v>
      </c>
      <c r="I2614" s="20">
        <f t="shared" si="612"/>
        <v>587</v>
      </c>
      <c r="J2614" s="21">
        <v>223.19</v>
      </c>
      <c r="K2614" s="18">
        <v>44804</v>
      </c>
      <c r="L2614" s="21">
        <v>4.83</v>
      </c>
      <c r="M2614" s="21">
        <v>218.36</v>
      </c>
      <c r="N2614" s="21">
        <v>2.97</v>
      </c>
      <c r="O2614" s="21">
        <f t="shared" si="613"/>
        <v>1.4850000000000001</v>
      </c>
      <c r="P2614" s="21">
        <f t="shared" si="614"/>
        <v>4.4550000000000001</v>
      </c>
      <c r="Q2614" s="21">
        <f t="shared" si="615"/>
        <v>216.875</v>
      </c>
      <c r="S2614" s="21">
        <f t="shared" si="619"/>
        <v>221.33</v>
      </c>
      <c r="T2614" s="19">
        <v>45</v>
      </c>
      <c r="U2614" s="19">
        <f t="shared" si="616"/>
        <v>-5</v>
      </c>
      <c r="V2614" s="22">
        <f t="shared" si="617"/>
        <v>-60</v>
      </c>
      <c r="W2614" s="5">
        <f t="shared" si="618"/>
        <v>535</v>
      </c>
      <c r="X2614" s="21">
        <f t="shared" si="621"/>
        <v>0.41370093457943929</v>
      </c>
      <c r="Y2614" s="21">
        <f t="shared" si="622"/>
        <v>4.9644112149532713</v>
      </c>
      <c r="Z2614" s="21">
        <f t="shared" si="623"/>
        <v>216.36558878504675</v>
      </c>
      <c r="AA2614" s="21">
        <f t="shared" si="624"/>
        <v>-0.50941121495324637</v>
      </c>
      <c r="AC2614" s="5">
        <v>4.9644112149532713</v>
      </c>
      <c r="AD2614" s="5">
        <v>0</v>
      </c>
      <c r="AE2614" s="5">
        <f t="shared" si="620"/>
        <v>4.9644112149532713</v>
      </c>
    </row>
    <row r="2615" spans="1:31" ht="12.75" customHeight="1" x14ac:dyDescent="0.35">
      <c r="A2615" s="17" t="s">
        <v>5335</v>
      </c>
      <c r="B2615" s="17" t="s">
        <v>2151</v>
      </c>
      <c r="C2615" s="17" t="s">
        <v>3353</v>
      </c>
      <c r="D2615" s="18">
        <v>44409</v>
      </c>
      <c r="E2615" s="17" t="s">
        <v>118</v>
      </c>
      <c r="F2615" s="19">
        <v>50</v>
      </c>
      <c r="G2615" s="17">
        <v>48</v>
      </c>
      <c r="H2615" s="17">
        <v>11</v>
      </c>
      <c r="I2615" s="20">
        <f t="shared" si="612"/>
        <v>587</v>
      </c>
      <c r="J2615" s="21">
        <v>246.33</v>
      </c>
      <c r="K2615" s="18">
        <v>44804</v>
      </c>
      <c r="L2615" s="21">
        <v>5.33</v>
      </c>
      <c r="M2615" s="21">
        <v>241</v>
      </c>
      <c r="N2615" s="21">
        <v>3.28</v>
      </c>
      <c r="O2615" s="21">
        <f t="shared" si="613"/>
        <v>1.64</v>
      </c>
      <c r="P2615" s="21">
        <f t="shared" si="614"/>
        <v>4.92</v>
      </c>
      <c r="Q2615" s="21">
        <f t="shared" si="615"/>
        <v>239.36</v>
      </c>
      <c r="S2615" s="21">
        <f t="shared" si="619"/>
        <v>244.28</v>
      </c>
      <c r="T2615" s="19">
        <v>45</v>
      </c>
      <c r="U2615" s="19">
        <f t="shared" si="616"/>
        <v>-5</v>
      </c>
      <c r="V2615" s="22">
        <f t="shared" si="617"/>
        <v>-60</v>
      </c>
      <c r="W2615" s="5">
        <f t="shared" si="618"/>
        <v>535</v>
      </c>
      <c r="X2615" s="21">
        <f t="shared" si="621"/>
        <v>0.4565981308411215</v>
      </c>
      <c r="Y2615" s="21">
        <f t="shared" si="622"/>
        <v>5.4791775700934577</v>
      </c>
      <c r="Z2615" s="21">
        <f t="shared" si="623"/>
        <v>238.80082242990653</v>
      </c>
      <c r="AA2615" s="21">
        <f t="shared" si="624"/>
        <v>-0.55917757009348179</v>
      </c>
      <c r="AC2615" s="5">
        <v>5.4791775700934577</v>
      </c>
      <c r="AD2615" s="5">
        <v>0</v>
      </c>
      <c r="AE2615" s="5">
        <f t="shared" si="620"/>
        <v>5.4791775700934577</v>
      </c>
    </row>
    <row r="2616" spans="1:31" ht="12.75" customHeight="1" x14ac:dyDescent="0.35">
      <c r="A2616" s="17" t="s">
        <v>5336</v>
      </c>
      <c r="B2616" s="17" t="s">
        <v>2151</v>
      </c>
      <c r="C2616" s="17" t="s">
        <v>3353</v>
      </c>
      <c r="D2616" s="18">
        <v>44440</v>
      </c>
      <c r="E2616" s="17" t="s">
        <v>118</v>
      </c>
      <c r="F2616" s="19">
        <v>50</v>
      </c>
      <c r="G2616" s="17">
        <v>49</v>
      </c>
      <c r="H2616" s="17">
        <v>0</v>
      </c>
      <c r="I2616" s="20">
        <f t="shared" si="612"/>
        <v>588</v>
      </c>
      <c r="J2616" s="21">
        <v>942.52</v>
      </c>
      <c r="K2616" s="18">
        <v>44804</v>
      </c>
      <c r="L2616" s="21">
        <v>18.84</v>
      </c>
      <c r="M2616" s="21">
        <v>923.68</v>
      </c>
      <c r="N2616" s="21">
        <v>12.56</v>
      </c>
      <c r="O2616" s="21">
        <f t="shared" si="613"/>
        <v>6.28</v>
      </c>
      <c r="P2616" s="21">
        <f t="shared" si="614"/>
        <v>18.84</v>
      </c>
      <c r="Q2616" s="21">
        <f t="shared" si="615"/>
        <v>917.4</v>
      </c>
      <c r="S2616" s="21">
        <f t="shared" si="619"/>
        <v>936.2399999999999</v>
      </c>
      <c r="T2616" s="19">
        <v>45</v>
      </c>
      <c r="U2616" s="19">
        <f t="shared" si="616"/>
        <v>-5</v>
      </c>
      <c r="V2616" s="22">
        <f t="shared" si="617"/>
        <v>-60</v>
      </c>
      <c r="W2616" s="5">
        <f t="shared" si="618"/>
        <v>536</v>
      </c>
      <c r="X2616" s="21">
        <f t="shared" si="621"/>
        <v>1.7467164179104475</v>
      </c>
      <c r="Y2616" s="21">
        <f t="shared" si="622"/>
        <v>20.960597014925369</v>
      </c>
      <c r="Z2616" s="21">
        <f t="shared" si="623"/>
        <v>915.27940298507451</v>
      </c>
      <c r="AA2616" s="21">
        <f t="shared" si="624"/>
        <v>-2.1205970149254654</v>
      </c>
      <c r="AC2616" s="5">
        <v>20.960597014925369</v>
      </c>
      <c r="AD2616" s="5">
        <v>0</v>
      </c>
      <c r="AE2616" s="5">
        <f t="shared" si="620"/>
        <v>20.960597014925369</v>
      </c>
    </row>
    <row r="2617" spans="1:31" ht="12.75" customHeight="1" x14ac:dyDescent="0.35">
      <c r="A2617" s="17" t="s">
        <v>5337</v>
      </c>
      <c r="B2617" s="17" t="s">
        <v>2151</v>
      </c>
      <c r="C2617" s="17" t="s">
        <v>3353</v>
      </c>
      <c r="D2617" s="18">
        <v>44470</v>
      </c>
      <c r="E2617" s="17" t="s">
        <v>118</v>
      </c>
      <c r="F2617" s="19">
        <v>50</v>
      </c>
      <c r="G2617" s="17">
        <v>49</v>
      </c>
      <c r="H2617" s="17">
        <v>1</v>
      </c>
      <c r="I2617" s="20">
        <f t="shared" si="612"/>
        <v>589</v>
      </c>
      <c r="J2617" s="21">
        <v>1056.29</v>
      </c>
      <c r="K2617" s="18">
        <v>44804</v>
      </c>
      <c r="L2617" s="21">
        <v>19.36</v>
      </c>
      <c r="M2617" s="21">
        <v>1036.93</v>
      </c>
      <c r="N2617" s="21">
        <v>14.08</v>
      </c>
      <c r="O2617" s="21">
        <f t="shared" si="613"/>
        <v>7.04</v>
      </c>
      <c r="P2617" s="21">
        <f t="shared" si="614"/>
        <v>21.12</v>
      </c>
      <c r="Q2617" s="21">
        <f t="shared" si="615"/>
        <v>1029.8900000000001</v>
      </c>
      <c r="S2617" s="21">
        <f t="shared" si="619"/>
        <v>1051.01</v>
      </c>
      <c r="T2617" s="19">
        <v>45</v>
      </c>
      <c r="U2617" s="19">
        <f t="shared" si="616"/>
        <v>-5</v>
      </c>
      <c r="V2617" s="22">
        <f t="shared" si="617"/>
        <v>-60</v>
      </c>
      <c r="W2617" s="5">
        <f t="shared" si="618"/>
        <v>537</v>
      </c>
      <c r="X2617" s="21">
        <f t="shared" si="621"/>
        <v>1.9571880819366854</v>
      </c>
      <c r="Y2617" s="21">
        <f t="shared" si="622"/>
        <v>23.486256983240224</v>
      </c>
      <c r="Z2617" s="21">
        <f t="shared" si="623"/>
        <v>1027.5237430167597</v>
      </c>
      <c r="AA2617" s="21">
        <f t="shared" si="624"/>
        <v>-2.3662569832404188</v>
      </c>
      <c r="AC2617" s="5">
        <v>23.486256983240224</v>
      </c>
      <c r="AD2617" s="5">
        <v>0</v>
      </c>
      <c r="AE2617" s="5">
        <f t="shared" si="620"/>
        <v>23.486256983240224</v>
      </c>
    </row>
    <row r="2618" spans="1:31" ht="12.75" customHeight="1" x14ac:dyDescent="0.35">
      <c r="A2618" s="17" t="s">
        <v>5338</v>
      </c>
      <c r="B2618" s="17" t="s">
        <v>2151</v>
      </c>
      <c r="C2618" s="17" t="s">
        <v>3353</v>
      </c>
      <c r="D2618" s="18">
        <v>44501</v>
      </c>
      <c r="E2618" s="17" t="s">
        <v>118</v>
      </c>
      <c r="F2618" s="19">
        <v>50</v>
      </c>
      <c r="G2618" s="17">
        <v>49</v>
      </c>
      <c r="H2618" s="17">
        <v>2</v>
      </c>
      <c r="I2618" s="20">
        <f t="shared" si="612"/>
        <v>590</v>
      </c>
      <c r="J2618" s="21">
        <v>2700.55</v>
      </c>
      <c r="K2618" s="18">
        <v>44804</v>
      </c>
      <c r="L2618" s="21">
        <v>45</v>
      </c>
      <c r="M2618" s="21">
        <v>2655.55</v>
      </c>
      <c r="N2618" s="21">
        <v>36</v>
      </c>
      <c r="O2618" s="21">
        <f t="shared" si="613"/>
        <v>18</v>
      </c>
      <c r="P2618" s="21">
        <f t="shared" si="614"/>
        <v>54</v>
      </c>
      <c r="Q2618" s="21">
        <f t="shared" si="615"/>
        <v>2637.55</v>
      </c>
      <c r="S2618" s="21">
        <f t="shared" si="619"/>
        <v>2691.55</v>
      </c>
      <c r="T2618" s="19">
        <v>45</v>
      </c>
      <c r="U2618" s="19">
        <f t="shared" si="616"/>
        <v>-5</v>
      </c>
      <c r="V2618" s="22">
        <f t="shared" si="617"/>
        <v>-60</v>
      </c>
      <c r="W2618" s="5">
        <f t="shared" si="618"/>
        <v>538</v>
      </c>
      <c r="X2618" s="21">
        <f t="shared" si="621"/>
        <v>5.002881040892194</v>
      </c>
      <c r="Y2618" s="21">
        <f t="shared" si="622"/>
        <v>60.034572490706324</v>
      </c>
      <c r="Z2618" s="21">
        <f t="shared" si="623"/>
        <v>2631.5154275092937</v>
      </c>
      <c r="AA2618" s="21">
        <f t="shared" si="624"/>
        <v>-6.0345724907065232</v>
      </c>
      <c r="AC2618" s="5">
        <v>60.034572490706324</v>
      </c>
      <c r="AD2618" s="5">
        <v>0</v>
      </c>
      <c r="AE2618" s="5">
        <f t="shared" si="620"/>
        <v>60.034572490706324</v>
      </c>
    </row>
    <row r="2619" spans="1:31" ht="12.75" customHeight="1" x14ac:dyDescent="0.35">
      <c r="A2619" s="17" t="s">
        <v>5339</v>
      </c>
      <c r="B2619" s="17" t="s">
        <v>2151</v>
      </c>
      <c r="C2619" s="17" t="s">
        <v>3353</v>
      </c>
      <c r="D2619" s="18">
        <v>44531</v>
      </c>
      <c r="E2619" s="17" t="s">
        <v>118</v>
      </c>
      <c r="F2619" s="19">
        <v>50</v>
      </c>
      <c r="G2619" s="17">
        <v>49</v>
      </c>
      <c r="H2619" s="17">
        <v>3</v>
      </c>
      <c r="I2619" s="20">
        <f t="shared" si="612"/>
        <v>591</v>
      </c>
      <c r="J2619" s="21">
        <v>642.03</v>
      </c>
      <c r="K2619" s="18">
        <v>44804</v>
      </c>
      <c r="L2619" s="21">
        <v>9.6300000000000008</v>
      </c>
      <c r="M2619" s="21">
        <v>632.4</v>
      </c>
      <c r="N2619" s="21">
        <v>8.56</v>
      </c>
      <c r="O2619" s="21">
        <f t="shared" si="613"/>
        <v>4.28</v>
      </c>
      <c r="P2619" s="21">
        <f t="shared" si="614"/>
        <v>12.84</v>
      </c>
      <c r="Q2619" s="21">
        <f t="shared" si="615"/>
        <v>628.12</v>
      </c>
      <c r="S2619" s="21">
        <f t="shared" si="619"/>
        <v>640.95999999999992</v>
      </c>
      <c r="T2619" s="19">
        <v>45</v>
      </c>
      <c r="U2619" s="19">
        <f t="shared" si="616"/>
        <v>-5</v>
      </c>
      <c r="V2619" s="22">
        <f t="shared" si="617"/>
        <v>-60</v>
      </c>
      <c r="W2619" s="5">
        <f t="shared" si="618"/>
        <v>539</v>
      </c>
      <c r="X2619" s="21">
        <f t="shared" si="621"/>
        <v>1.1891651205936919</v>
      </c>
      <c r="Y2619" s="21">
        <f t="shared" si="622"/>
        <v>14.269981447124303</v>
      </c>
      <c r="Z2619" s="21">
        <f t="shared" si="623"/>
        <v>626.69001855287559</v>
      </c>
      <c r="AA2619" s="21">
        <f t="shared" si="624"/>
        <v>-1.429981447124419</v>
      </c>
      <c r="AC2619" s="5">
        <v>14.269981447124303</v>
      </c>
      <c r="AD2619" s="5">
        <v>0</v>
      </c>
      <c r="AE2619" s="5">
        <f t="shared" si="620"/>
        <v>14.269981447124303</v>
      </c>
    </row>
    <row r="2620" spans="1:31" ht="12.75" customHeight="1" x14ac:dyDescent="0.35">
      <c r="A2620" s="17" t="s">
        <v>5340</v>
      </c>
      <c r="B2620" s="17" t="s">
        <v>2151</v>
      </c>
      <c r="C2620" s="17" t="s">
        <v>3353</v>
      </c>
      <c r="D2620" s="18">
        <v>44562</v>
      </c>
      <c r="E2620" s="17" t="s">
        <v>118</v>
      </c>
      <c r="F2620" s="19">
        <v>50</v>
      </c>
      <c r="G2620" s="17">
        <v>49</v>
      </c>
      <c r="H2620" s="17">
        <v>4</v>
      </c>
      <c r="I2620" s="20">
        <f t="shared" si="612"/>
        <v>592</v>
      </c>
      <c r="J2620" s="21">
        <v>507.99</v>
      </c>
      <c r="K2620" s="18">
        <v>44804</v>
      </c>
      <c r="L2620" s="21">
        <v>6.77</v>
      </c>
      <c r="M2620" s="21">
        <v>501.22</v>
      </c>
      <c r="N2620" s="21">
        <v>6.77</v>
      </c>
      <c r="O2620" s="21">
        <f t="shared" si="613"/>
        <v>3.3849999999999998</v>
      </c>
      <c r="P2620" s="21">
        <f t="shared" si="614"/>
        <v>10.154999999999999</v>
      </c>
      <c r="Q2620" s="21">
        <f t="shared" si="615"/>
        <v>497.83500000000004</v>
      </c>
      <c r="S2620" s="21">
        <f t="shared" si="619"/>
        <v>507.99</v>
      </c>
      <c r="T2620" s="19">
        <v>45</v>
      </c>
      <c r="U2620" s="19">
        <f t="shared" si="616"/>
        <v>-5</v>
      </c>
      <c r="V2620" s="22">
        <f t="shared" si="617"/>
        <v>-60</v>
      </c>
      <c r="W2620" s="5">
        <f t="shared" si="618"/>
        <v>540</v>
      </c>
      <c r="X2620" s="21">
        <f t="shared" si="621"/>
        <v>0.94072222222222224</v>
      </c>
      <c r="Y2620" s="21">
        <f t="shared" si="622"/>
        <v>11.288666666666668</v>
      </c>
      <c r="Z2620" s="21">
        <f t="shared" si="623"/>
        <v>496.70133333333337</v>
      </c>
      <c r="AA2620" s="21">
        <f t="shared" si="624"/>
        <v>-1.1336666666666702</v>
      </c>
      <c r="AC2620" s="5">
        <v>11.288666666666668</v>
      </c>
      <c r="AD2620" s="5">
        <v>0</v>
      </c>
      <c r="AE2620" s="5">
        <f t="shared" si="620"/>
        <v>11.288666666666668</v>
      </c>
    </row>
    <row r="2621" spans="1:31" ht="12.75" customHeight="1" x14ac:dyDescent="0.4">
      <c r="A2621" s="17" t="s">
        <v>5341</v>
      </c>
      <c r="B2621" s="17" t="s">
        <v>2151</v>
      </c>
      <c r="C2621" s="17" t="s">
        <v>3369</v>
      </c>
      <c r="D2621" s="18">
        <v>44562</v>
      </c>
      <c r="E2621" s="17" t="s">
        <v>118</v>
      </c>
      <c r="F2621" s="19">
        <v>50</v>
      </c>
      <c r="G2621" s="17">
        <v>49</v>
      </c>
      <c r="H2621" s="17">
        <v>4</v>
      </c>
      <c r="I2621" s="20">
        <f t="shared" si="612"/>
        <v>592</v>
      </c>
      <c r="J2621" s="21">
        <v>6132.48</v>
      </c>
      <c r="K2621" s="18">
        <v>44804</v>
      </c>
      <c r="L2621" s="21">
        <v>81.760000000000005</v>
      </c>
      <c r="M2621" s="21">
        <v>6050.72</v>
      </c>
      <c r="N2621" s="21">
        <v>81.760000000000005</v>
      </c>
      <c r="O2621" s="32">
        <f>+N2621/8*4</f>
        <v>40.880000000000003</v>
      </c>
      <c r="P2621" s="21">
        <f t="shared" si="614"/>
        <v>122.64000000000001</v>
      </c>
      <c r="Q2621" s="21">
        <f t="shared" si="615"/>
        <v>6009.84</v>
      </c>
      <c r="S2621" s="21">
        <f t="shared" si="619"/>
        <v>6132.4800000000005</v>
      </c>
      <c r="T2621" s="19">
        <v>45</v>
      </c>
      <c r="U2621" s="19">
        <f t="shared" si="616"/>
        <v>-5</v>
      </c>
      <c r="V2621" s="22">
        <f t="shared" si="617"/>
        <v>-60</v>
      </c>
      <c r="W2621" s="23">
        <f>45*12</f>
        <v>540</v>
      </c>
      <c r="X2621" s="21">
        <f t="shared" si="621"/>
        <v>11.356444444444445</v>
      </c>
      <c r="Y2621" s="32">
        <f t="shared" si="622"/>
        <v>136.27733333333333</v>
      </c>
      <c r="Z2621" s="21">
        <f t="shared" si="623"/>
        <v>5996.202666666667</v>
      </c>
      <c r="AA2621" s="21">
        <f>+Z2621-Q2621</f>
        <v>-13.637333333333117</v>
      </c>
      <c r="AC2621" s="5">
        <v>136.27733333333333</v>
      </c>
      <c r="AD2621" s="5">
        <v>0</v>
      </c>
      <c r="AE2621" s="5">
        <f t="shared" si="620"/>
        <v>136.27733333333333</v>
      </c>
    </row>
    <row r="2622" spans="1:31" ht="12.75" customHeight="1" x14ac:dyDescent="0.4">
      <c r="A2622" s="17" t="s">
        <v>5342</v>
      </c>
      <c r="B2622" s="17" t="s">
        <v>2134</v>
      </c>
      <c r="C2622" s="17" t="s">
        <v>3371</v>
      </c>
      <c r="D2622" s="18">
        <v>44562</v>
      </c>
      <c r="E2622" s="17" t="s">
        <v>118</v>
      </c>
      <c r="F2622" s="19">
        <v>50</v>
      </c>
      <c r="G2622" s="17">
        <v>49</v>
      </c>
      <c r="H2622" s="17">
        <v>4</v>
      </c>
      <c r="I2622" s="20">
        <f t="shared" si="612"/>
        <v>592</v>
      </c>
      <c r="J2622" s="21">
        <v>547.84</v>
      </c>
      <c r="K2622" s="18">
        <v>44804</v>
      </c>
      <c r="L2622" s="21">
        <v>7.3</v>
      </c>
      <c r="M2622" s="21">
        <v>540.54</v>
      </c>
      <c r="N2622" s="21">
        <v>7.3</v>
      </c>
      <c r="O2622" s="32">
        <f t="shared" si="613"/>
        <v>3.65</v>
      </c>
      <c r="P2622" s="21">
        <f t="shared" si="614"/>
        <v>10.95</v>
      </c>
      <c r="Q2622" s="21">
        <f t="shared" si="615"/>
        <v>536.89</v>
      </c>
      <c r="S2622" s="21">
        <f t="shared" si="619"/>
        <v>547.83999999999992</v>
      </c>
      <c r="T2622" s="19">
        <v>45</v>
      </c>
      <c r="U2622" s="19">
        <f t="shared" si="616"/>
        <v>-5</v>
      </c>
      <c r="V2622" s="22">
        <f t="shared" si="617"/>
        <v>-60</v>
      </c>
      <c r="W2622" s="23">
        <f t="shared" ref="W2622:W2644" si="625">45*12</f>
        <v>540</v>
      </c>
      <c r="X2622" s="21">
        <f t="shared" si="621"/>
        <v>1.0145185185185184</v>
      </c>
      <c r="Y2622" s="32">
        <f t="shared" si="622"/>
        <v>12.17422222222222</v>
      </c>
      <c r="Z2622" s="21">
        <f t="shared" si="623"/>
        <v>535.66577777777775</v>
      </c>
      <c r="AA2622" s="21">
        <f t="shared" ref="AA2622:AA2644" si="626">+Z2622-Q2622</f>
        <v>-1.2242222222222381</v>
      </c>
      <c r="AC2622" s="5">
        <v>12.17422222222222</v>
      </c>
      <c r="AD2622" s="5">
        <v>0</v>
      </c>
      <c r="AE2622" s="5">
        <f t="shared" si="620"/>
        <v>12.17422222222222</v>
      </c>
    </row>
    <row r="2623" spans="1:31" ht="12.75" customHeight="1" x14ac:dyDescent="0.4">
      <c r="A2623" s="17" t="s">
        <v>5343</v>
      </c>
      <c r="B2623" s="17" t="s">
        <v>2151</v>
      </c>
      <c r="C2623" s="17" t="s">
        <v>3376</v>
      </c>
      <c r="D2623" s="18">
        <v>44593</v>
      </c>
      <c r="E2623" s="17" t="s">
        <v>118</v>
      </c>
      <c r="F2623" s="19">
        <v>50</v>
      </c>
      <c r="G2623" s="17">
        <v>49</v>
      </c>
      <c r="H2623" s="17">
        <v>5</v>
      </c>
      <c r="I2623" s="20">
        <f t="shared" si="612"/>
        <v>593</v>
      </c>
      <c r="J2623" s="21">
        <v>484.38</v>
      </c>
      <c r="K2623" s="18">
        <v>44804</v>
      </c>
      <c r="L2623" s="21">
        <v>5.65</v>
      </c>
      <c r="M2623" s="21">
        <v>478.73</v>
      </c>
      <c r="N2623" s="21">
        <v>5.65</v>
      </c>
      <c r="O2623" s="32">
        <f>+N2623/7*4</f>
        <v>3.2285714285714286</v>
      </c>
      <c r="P2623" s="21">
        <f t="shared" si="614"/>
        <v>8.8785714285714299</v>
      </c>
      <c r="Q2623" s="21">
        <f t="shared" si="615"/>
        <v>475.50142857142856</v>
      </c>
      <c r="S2623" s="21">
        <f t="shared" si="619"/>
        <v>484.38</v>
      </c>
      <c r="T2623" s="19">
        <v>45</v>
      </c>
      <c r="U2623" s="19">
        <f t="shared" si="616"/>
        <v>-5</v>
      </c>
      <c r="V2623" s="22">
        <f t="shared" si="617"/>
        <v>-60</v>
      </c>
      <c r="W2623" s="23">
        <f t="shared" si="625"/>
        <v>540</v>
      </c>
      <c r="X2623" s="21">
        <f t="shared" si="621"/>
        <v>0.89700000000000002</v>
      </c>
      <c r="Y2623" s="32">
        <f>+X2623*11</f>
        <v>9.8670000000000009</v>
      </c>
      <c r="Z2623" s="21">
        <f t="shared" si="623"/>
        <v>474.51299999999998</v>
      </c>
      <c r="AA2623" s="21">
        <f t="shared" si="626"/>
        <v>-0.9884285714285852</v>
      </c>
      <c r="AC2623" s="5">
        <v>9.8670000000000009</v>
      </c>
      <c r="AD2623" s="5">
        <v>0</v>
      </c>
      <c r="AE2623" s="5">
        <f t="shared" si="620"/>
        <v>9.8670000000000009</v>
      </c>
    </row>
    <row r="2624" spans="1:31" ht="12.75" customHeight="1" x14ac:dyDescent="0.4">
      <c r="A2624" s="17" t="s">
        <v>5344</v>
      </c>
      <c r="B2624" s="17" t="s">
        <v>2151</v>
      </c>
      <c r="C2624" s="17" t="s">
        <v>3160</v>
      </c>
      <c r="D2624" s="18">
        <v>44593</v>
      </c>
      <c r="E2624" s="17" t="s">
        <v>118</v>
      </c>
      <c r="F2624" s="19">
        <v>50</v>
      </c>
      <c r="G2624" s="17">
        <v>49</v>
      </c>
      <c r="H2624" s="17">
        <v>5</v>
      </c>
      <c r="I2624" s="20">
        <f t="shared" si="612"/>
        <v>593</v>
      </c>
      <c r="J2624" s="21">
        <v>325.77</v>
      </c>
      <c r="K2624" s="18">
        <v>44804</v>
      </c>
      <c r="L2624" s="21">
        <v>3.79</v>
      </c>
      <c r="M2624" s="21">
        <v>321.98</v>
      </c>
      <c r="N2624" s="21">
        <v>3.79</v>
      </c>
      <c r="O2624" s="32">
        <f>+N2624/7*4</f>
        <v>2.1657142857142859</v>
      </c>
      <c r="P2624" s="21">
        <f t="shared" si="614"/>
        <v>5.9557142857142864</v>
      </c>
      <c r="Q2624" s="21">
        <f t="shared" si="615"/>
        <v>319.81428571428575</v>
      </c>
      <c r="S2624" s="21">
        <f t="shared" si="619"/>
        <v>325.77000000000004</v>
      </c>
      <c r="T2624" s="19">
        <v>45</v>
      </c>
      <c r="U2624" s="19">
        <f t="shared" si="616"/>
        <v>-5</v>
      </c>
      <c r="V2624" s="22">
        <f t="shared" si="617"/>
        <v>-60</v>
      </c>
      <c r="W2624" s="23">
        <f t="shared" si="625"/>
        <v>540</v>
      </c>
      <c r="X2624" s="21">
        <f t="shared" si="621"/>
        <v>0.6032777777777778</v>
      </c>
      <c r="Y2624" s="32">
        <f>+X2624*11</f>
        <v>6.636055555555556</v>
      </c>
      <c r="Z2624" s="21">
        <f t="shared" si="623"/>
        <v>319.13394444444447</v>
      </c>
      <c r="AA2624" s="21">
        <f t="shared" si="626"/>
        <v>-0.68034126984127852</v>
      </c>
      <c r="AC2624" s="5">
        <v>6.636055555555556</v>
      </c>
      <c r="AD2624" s="5">
        <v>0</v>
      </c>
      <c r="AE2624" s="5">
        <f t="shared" si="620"/>
        <v>6.636055555555556</v>
      </c>
    </row>
    <row r="2625" spans="1:31" ht="12.75" customHeight="1" x14ac:dyDescent="0.4">
      <c r="A2625" s="17" t="s">
        <v>5345</v>
      </c>
      <c r="B2625" s="17" t="s">
        <v>2151</v>
      </c>
      <c r="C2625" s="17" t="s">
        <v>3376</v>
      </c>
      <c r="D2625" s="18">
        <v>44621</v>
      </c>
      <c r="E2625" s="17" t="s">
        <v>118</v>
      </c>
      <c r="F2625" s="19">
        <v>50</v>
      </c>
      <c r="G2625" s="17">
        <v>49</v>
      </c>
      <c r="H2625" s="17">
        <v>6</v>
      </c>
      <c r="I2625" s="20">
        <f t="shared" si="612"/>
        <v>594</v>
      </c>
      <c r="J2625" s="21">
        <v>549.95000000000005</v>
      </c>
      <c r="K2625" s="18">
        <v>44804</v>
      </c>
      <c r="L2625" s="21">
        <v>5.5</v>
      </c>
      <c r="M2625" s="21">
        <v>544.45000000000005</v>
      </c>
      <c r="N2625" s="21">
        <v>5.5</v>
      </c>
      <c r="O2625" s="32">
        <f>+N2625/6*4</f>
        <v>3.6666666666666665</v>
      </c>
      <c r="P2625" s="21">
        <f t="shared" si="614"/>
        <v>9.1666666666666661</v>
      </c>
      <c r="Q2625" s="21">
        <f t="shared" si="615"/>
        <v>540.78333333333342</v>
      </c>
      <c r="S2625" s="21">
        <f t="shared" si="619"/>
        <v>549.95000000000005</v>
      </c>
      <c r="T2625" s="19">
        <v>45</v>
      </c>
      <c r="U2625" s="19">
        <f t="shared" si="616"/>
        <v>-5</v>
      </c>
      <c r="V2625" s="22">
        <f t="shared" si="617"/>
        <v>-60</v>
      </c>
      <c r="W2625" s="23">
        <f t="shared" si="625"/>
        <v>540</v>
      </c>
      <c r="X2625" s="21">
        <f t="shared" si="621"/>
        <v>1.0184259259259261</v>
      </c>
      <c r="Y2625" s="32">
        <f>+X2625*10</f>
        <v>10.18425925925926</v>
      </c>
      <c r="Z2625" s="21">
        <f t="shared" si="623"/>
        <v>539.76574074074074</v>
      </c>
      <c r="AA2625" s="21">
        <f t="shared" si="626"/>
        <v>-1.0175925925926776</v>
      </c>
      <c r="AC2625" s="5">
        <v>10.18425925925926</v>
      </c>
      <c r="AD2625" s="5">
        <v>0</v>
      </c>
      <c r="AE2625" s="5">
        <f t="shared" si="620"/>
        <v>10.18425925925926</v>
      </c>
    </row>
    <row r="2626" spans="1:31" ht="12.75" customHeight="1" x14ac:dyDescent="0.4">
      <c r="A2626" s="17" t="s">
        <v>5346</v>
      </c>
      <c r="B2626" s="17" t="s">
        <v>2151</v>
      </c>
      <c r="C2626" s="17" t="s">
        <v>3380</v>
      </c>
      <c r="D2626" s="18">
        <v>44621</v>
      </c>
      <c r="E2626" s="17" t="s">
        <v>118</v>
      </c>
      <c r="F2626" s="19">
        <v>50</v>
      </c>
      <c r="G2626" s="17">
        <v>49</v>
      </c>
      <c r="H2626" s="17">
        <v>6</v>
      </c>
      <c r="I2626" s="20">
        <f t="shared" si="612"/>
        <v>594</v>
      </c>
      <c r="J2626" s="21">
        <v>336.22</v>
      </c>
      <c r="K2626" s="18">
        <v>44804</v>
      </c>
      <c r="L2626" s="21">
        <v>3.36</v>
      </c>
      <c r="M2626" s="21">
        <v>332.86</v>
      </c>
      <c r="N2626" s="21">
        <v>3.36</v>
      </c>
      <c r="O2626" s="32">
        <f>+N2626/6*4</f>
        <v>2.2399999999999998</v>
      </c>
      <c r="P2626" s="21">
        <f t="shared" si="614"/>
        <v>5.6</v>
      </c>
      <c r="Q2626" s="21">
        <f t="shared" si="615"/>
        <v>330.62</v>
      </c>
      <c r="S2626" s="21">
        <f t="shared" si="619"/>
        <v>336.22</v>
      </c>
      <c r="T2626" s="19">
        <v>45</v>
      </c>
      <c r="U2626" s="19">
        <f t="shared" si="616"/>
        <v>-5</v>
      </c>
      <c r="V2626" s="22">
        <f t="shared" si="617"/>
        <v>-60</v>
      </c>
      <c r="W2626" s="23">
        <f t="shared" si="625"/>
        <v>540</v>
      </c>
      <c r="X2626" s="21">
        <f t="shared" si="621"/>
        <v>0.62262962962962964</v>
      </c>
      <c r="Y2626" s="32">
        <f>+X2626*10</f>
        <v>6.2262962962962964</v>
      </c>
      <c r="Z2626" s="21">
        <f t="shared" si="623"/>
        <v>329.99370370370372</v>
      </c>
      <c r="AA2626" s="21">
        <f t="shared" si="626"/>
        <v>-0.6262962962962888</v>
      </c>
      <c r="AC2626" s="5">
        <v>6.2262962962962964</v>
      </c>
      <c r="AD2626" s="5">
        <v>0</v>
      </c>
      <c r="AE2626" s="5">
        <f t="shared" si="620"/>
        <v>6.2262962962962964</v>
      </c>
    </row>
    <row r="2627" spans="1:31" ht="12.75" customHeight="1" x14ac:dyDescent="0.4">
      <c r="A2627" s="17" t="s">
        <v>5347</v>
      </c>
      <c r="B2627" s="17" t="s">
        <v>2151</v>
      </c>
      <c r="C2627" s="17" t="s">
        <v>3382</v>
      </c>
      <c r="D2627" s="18">
        <v>44652</v>
      </c>
      <c r="E2627" s="17" t="s">
        <v>118</v>
      </c>
      <c r="F2627" s="19">
        <v>50</v>
      </c>
      <c r="G2627" s="17">
        <v>49</v>
      </c>
      <c r="H2627" s="17">
        <v>7</v>
      </c>
      <c r="I2627" s="20">
        <f t="shared" si="612"/>
        <v>595</v>
      </c>
      <c r="J2627" s="21">
        <v>344.04</v>
      </c>
      <c r="K2627" s="18">
        <v>44804</v>
      </c>
      <c r="L2627" s="21">
        <v>2.86</v>
      </c>
      <c r="M2627" s="21">
        <v>341.18</v>
      </c>
      <c r="N2627" s="21">
        <v>2.86</v>
      </c>
      <c r="O2627" s="32">
        <f>+N2627/5*4</f>
        <v>2.2879999999999998</v>
      </c>
      <c r="P2627" s="21">
        <f t="shared" si="614"/>
        <v>5.1479999999999997</v>
      </c>
      <c r="Q2627" s="21">
        <f t="shared" si="615"/>
        <v>338.892</v>
      </c>
      <c r="S2627" s="21">
        <f t="shared" si="619"/>
        <v>344.04</v>
      </c>
      <c r="T2627" s="19">
        <v>45</v>
      </c>
      <c r="U2627" s="19">
        <f t="shared" si="616"/>
        <v>-5</v>
      </c>
      <c r="V2627" s="22">
        <f t="shared" si="617"/>
        <v>-60</v>
      </c>
      <c r="W2627" s="23">
        <f t="shared" si="625"/>
        <v>540</v>
      </c>
      <c r="X2627" s="21">
        <f t="shared" si="621"/>
        <v>0.63711111111111118</v>
      </c>
      <c r="Y2627" s="32">
        <f>+X2627*9</f>
        <v>5.7340000000000009</v>
      </c>
      <c r="Z2627" s="21">
        <f t="shared" si="623"/>
        <v>338.30600000000004</v>
      </c>
      <c r="AA2627" s="21">
        <f t="shared" si="626"/>
        <v>-0.58599999999995589</v>
      </c>
      <c r="AC2627" s="5">
        <v>5.7340000000000009</v>
      </c>
      <c r="AD2627" s="5">
        <v>0</v>
      </c>
      <c r="AE2627" s="5">
        <f t="shared" si="620"/>
        <v>5.7340000000000009</v>
      </c>
    </row>
    <row r="2628" spans="1:31" ht="12.75" customHeight="1" x14ac:dyDescent="0.4">
      <c r="A2628" s="17" t="s">
        <v>5348</v>
      </c>
      <c r="B2628" s="17" t="s">
        <v>2134</v>
      </c>
      <c r="C2628" s="17" t="s">
        <v>3376</v>
      </c>
      <c r="D2628" s="18">
        <v>44682</v>
      </c>
      <c r="E2628" s="17" t="s">
        <v>118</v>
      </c>
      <c r="F2628" s="19">
        <v>50</v>
      </c>
      <c r="G2628" s="17">
        <v>49</v>
      </c>
      <c r="H2628" s="17">
        <v>8</v>
      </c>
      <c r="I2628" s="20">
        <f t="shared" si="612"/>
        <v>596</v>
      </c>
      <c r="J2628" s="21">
        <v>1419.79</v>
      </c>
      <c r="K2628" s="18">
        <v>44804</v>
      </c>
      <c r="L2628" s="21">
        <v>9.4600000000000009</v>
      </c>
      <c r="M2628" s="21">
        <v>1410.33</v>
      </c>
      <c r="N2628" s="21">
        <v>9.4600000000000009</v>
      </c>
      <c r="O2628" s="32">
        <f>+N2628/4*4</f>
        <v>9.4600000000000009</v>
      </c>
      <c r="P2628" s="21">
        <f t="shared" si="614"/>
        <v>18.920000000000002</v>
      </c>
      <c r="Q2628" s="21">
        <f t="shared" si="615"/>
        <v>1400.87</v>
      </c>
      <c r="S2628" s="21">
        <f t="shared" si="619"/>
        <v>1419.79</v>
      </c>
      <c r="T2628" s="19">
        <v>45</v>
      </c>
      <c r="U2628" s="19">
        <f t="shared" si="616"/>
        <v>-5</v>
      </c>
      <c r="V2628" s="22">
        <f t="shared" si="617"/>
        <v>-60</v>
      </c>
      <c r="W2628" s="23">
        <f t="shared" si="625"/>
        <v>540</v>
      </c>
      <c r="X2628" s="21">
        <f t="shared" si="621"/>
        <v>2.6292407407407405</v>
      </c>
      <c r="Y2628" s="32">
        <f>+X2628*8</f>
        <v>21.033925925925924</v>
      </c>
      <c r="Z2628" s="21">
        <f t="shared" si="623"/>
        <v>1398.7560740740741</v>
      </c>
      <c r="AA2628" s="21">
        <f t="shared" si="626"/>
        <v>-2.1139259259257415</v>
      </c>
      <c r="AC2628" s="5">
        <v>21.033925925925924</v>
      </c>
      <c r="AD2628" s="5">
        <v>0</v>
      </c>
      <c r="AE2628" s="5">
        <f t="shared" si="620"/>
        <v>21.033925925925924</v>
      </c>
    </row>
    <row r="2629" spans="1:31" ht="12.75" customHeight="1" x14ac:dyDescent="0.4">
      <c r="A2629" s="17" t="s">
        <v>5349</v>
      </c>
      <c r="B2629" s="17" t="s">
        <v>2134</v>
      </c>
      <c r="C2629" s="17" t="s">
        <v>3376</v>
      </c>
      <c r="D2629" s="18">
        <v>44713</v>
      </c>
      <c r="E2629" s="17" t="s">
        <v>118</v>
      </c>
      <c r="F2629" s="19">
        <v>50</v>
      </c>
      <c r="G2629" s="17">
        <v>49</v>
      </c>
      <c r="H2629" s="17">
        <v>9</v>
      </c>
      <c r="I2629" s="20">
        <f t="shared" si="612"/>
        <v>597</v>
      </c>
      <c r="J2629" s="21">
        <v>859.36</v>
      </c>
      <c r="K2629" s="18">
        <v>44804</v>
      </c>
      <c r="L2629" s="21">
        <v>4.29</v>
      </c>
      <c r="M2629" s="21">
        <v>855.07</v>
      </c>
      <c r="N2629" s="21">
        <v>4.29</v>
      </c>
      <c r="O2629" s="32">
        <f>+N2629/3*4</f>
        <v>5.72</v>
      </c>
      <c r="P2629" s="21">
        <f t="shared" si="614"/>
        <v>10.01</v>
      </c>
      <c r="Q2629" s="21">
        <f t="shared" si="615"/>
        <v>849.35</v>
      </c>
      <c r="S2629" s="21">
        <f t="shared" si="619"/>
        <v>859.36</v>
      </c>
      <c r="T2629" s="19">
        <v>45</v>
      </c>
      <c r="U2629" s="19">
        <f t="shared" si="616"/>
        <v>-5</v>
      </c>
      <c r="V2629" s="22">
        <f t="shared" si="617"/>
        <v>-60</v>
      </c>
      <c r="W2629" s="23">
        <f t="shared" si="625"/>
        <v>540</v>
      </c>
      <c r="X2629" s="21">
        <f t="shared" si="621"/>
        <v>1.5914074074074074</v>
      </c>
      <c r="Y2629" s="32">
        <f>+X2629*7</f>
        <v>11.139851851851851</v>
      </c>
      <c r="Z2629" s="21">
        <f t="shared" si="623"/>
        <v>848.22014814814816</v>
      </c>
      <c r="AA2629" s="21">
        <f t="shared" si="626"/>
        <v>-1.1298518518518677</v>
      </c>
      <c r="AC2629" s="5">
        <v>11.139851851851851</v>
      </c>
      <c r="AD2629" s="5">
        <v>0</v>
      </c>
      <c r="AE2629" s="5">
        <f t="shared" si="620"/>
        <v>11.139851851851851</v>
      </c>
    </row>
    <row r="2630" spans="1:31" ht="12.75" customHeight="1" x14ac:dyDescent="0.4">
      <c r="A2630" s="17" t="s">
        <v>5350</v>
      </c>
      <c r="B2630" s="17" t="s">
        <v>2134</v>
      </c>
      <c r="C2630" s="17" t="s">
        <v>3196</v>
      </c>
      <c r="D2630" s="18">
        <v>44713</v>
      </c>
      <c r="E2630" s="17" t="s">
        <v>118</v>
      </c>
      <c r="F2630" s="19">
        <v>50</v>
      </c>
      <c r="G2630" s="17">
        <v>49</v>
      </c>
      <c r="H2630" s="17">
        <v>9</v>
      </c>
      <c r="I2630" s="20">
        <f t="shared" si="612"/>
        <v>597</v>
      </c>
      <c r="J2630" s="21">
        <v>691.04</v>
      </c>
      <c r="K2630" s="18">
        <v>44804</v>
      </c>
      <c r="L2630" s="21">
        <v>3.45</v>
      </c>
      <c r="M2630" s="21">
        <v>687.59</v>
      </c>
      <c r="N2630" s="21">
        <v>3.45</v>
      </c>
      <c r="O2630" s="32">
        <f>+N2630/3*4</f>
        <v>4.6000000000000005</v>
      </c>
      <c r="P2630" s="21">
        <f t="shared" si="614"/>
        <v>8.0500000000000007</v>
      </c>
      <c r="Q2630" s="21">
        <f t="shared" si="615"/>
        <v>682.99</v>
      </c>
      <c r="S2630" s="21">
        <f t="shared" si="619"/>
        <v>691.04000000000008</v>
      </c>
      <c r="T2630" s="19">
        <v>45</v>
      </c>
      <c r="U2630" s="19">
        <f t="shared" si="616"/>
        <v>-5</v>
      </c>
      <c r="V2630" s="22">
        <f t="shared" si="617"/>
        <v>-60</v>
      </c>
      <c r="W2630" s="23">
        <f t="shared" si="625"/>
        <v>540</v>
      </c>
      <c r="X2630" s="21">
        <f t="shared" si="621"/>
        <v>1.2797037037037038</v>
      </c>
      <c r="Y2630" s="32">
        <f>+X2630*7</f>
        <v>8.9579259259259274</v>
      </c>
      <c r="Z2630" s="21">
        <f t="shared" si="623"/>
        <v>682.08207407407417</v>
      </c>
      <c r="AA2630" s="21">
        <f t="shared" si="626"/>
        <v>-0.90792592592583787</v>
      </c>
      <c r="AC2630" s="5">
        <v>8.9579259259259274</v>
      </c>
      <c r="AD2630" s="5">
        <v>0</v>
      </c>
      <c r="AE2630" s="5">
        <f t="shared" si="620"/>
        <v>8.9579259259259274</v>
      </c>
    </row>
    <row r="2631" spans="1:31" ht="12.75" customHeight="1" x14ac:dyDescent="0.4">
      <c r="A2631" s="17" t="s">
        <v>5351</v>
      </c>
      <c r="B2631" s="17" t="s">
        <v>2134</v>
      </c>
      <c r="C2631" s="17" t="s">
        <v>3376</v>
      </c>
      <c r="D2631" s="18">
        <v>44743</v>
      </c>
      <c r="E2631" s="17" t="s">
        <v>118</v>
      </c>
      <c r="F2631" s="19">
        <v>50</v>
      </c>
      <c r="G2631" s="17">
        <v>49</v>
      </c>
      <c r="H2631" s="17">
        <v>10</v>
      </c>
      <c r="I2631" s="20">
        <f t="shared" si="612"/>
        <v>598</v>
      </c>
      <c r="J2631" s="21">
        <v>2616.5</v>
      </c>
      <c r="K2631" s="18">
        <v>44804</v>
      </c>
      <c r="L2631" s="21">
        <v>8.7200000000000006</v>
      </c>
      <c r="M2631" s="21">
        <v>2607.7800000000002</v>
      </c>
      <c r="N2631" s="21">
        <v>8.7200000000000006</v>
      </c>
      <c r="O2631" s="32">
        <f>+N2631/2*4</f>
        <v>17.440000000000001</v>
      </c>
      <c r="P2631" s="21">
        <f t="shared" si="614"/>
        <v>26.160000000000004</v>
      </c>
      <c r="Q2631" s="21">
        <f t="shared" si="615"/>
        <v>2590.34</v>
      </c>
      <c r="S2631" s="21">
        <f t="shared" si="619"/>
        <v>2616.5</v>
      </c>
      <c r="T2631" s="19">
        <v>45</v>
      </c>
      <c r="U2631" s="19">
        <f t="shared" si="616"/>
        <v>-5</v>
      </c>
      <c r="V2631" s="22">
        <f t="shared" si="617"/>
        <v>-60</v>
      </c>
      <c r="W2631" s="23">
        <f t="shared" si="625"/>
        <v>540</v>
      </c>
      <c r="X2631" s="21">
        <f t="shared" si="621"/>
        <v>4.8453703703703708</v>
      </c>
      <c r="Y2631" s="32">
        <f>+X2631*6</f>
        <v>29.072222222222223</v>
      </c>
      <c r="Z2631" s="21">
        <f t="shared" si="623"/>
        <v>2587.4277777777779</v>
      </c>
      <c r="AA2631" s="21">
        <f t="shared" si="626"/>
        <v>-2.9122222222222263</v>
      </c>
      <c r="AC2631" s="5">
        <v>29.072222222222223</v>
      </c>
      <c r="AD2631" s="5">
        <v>0</v>
      </c>
      <c r="AE2631" s="5">
        <f t="shared" si="620"/>
        <v>29.072222222222223</v>
      </c>
    </row>
    <row r="2632" spans="1:31" ht="12.75" customHeight="1" x14ac:dyDescent="0.4">
      <c r="A2632" s="17" t="s">
        <v>5352</v>
      </c>
      <c r="B2632" s="17" t="s">
        <v>2134</v>
      </c>
      <c r="C2632" s="17" t="s">
        <v>3380</v>
      </c>
      <c r="D2632" s="18">
        <v>44743</v>
      </c>
      <c r="E2632" s="17" t="s">
        <v>118</v>
      </c>
      <c r="F2632" s="19">
        <v>50</v>
      </c>
      <c r="G2632" s="17">
        <v>49</v>
      </c>
      <c r="H2632" s="17">
        <v>10</v>
      </c>
      <c r="I2632" s="20">
        <f t="shared" si="612"/>
        <v>598</v>
      </c>
      <c r="J2632" s="21">
        <v>445.86</v>
      </c>
      <c r="K2632" s="18">
        <v>44804</v>
      </c>
      <c r="L2632" s="21">
        <v>1.48</v>
      </c>
      <c r="M2632" s="21">
        <v>444.38</v>
      </c>
      <c r="N2632" s="21">
        <v>1.48</v>
      </c>
      <c r="O2632" s="32">
        <f>+N2632/2*4</f>
        <v>2.96</v>
      </c>
      <c r="P2632" s="21">
        <f t="shared" si="614"/>
        <v>4.4399999999999995</v>
      </c>
      <c r="Q2632" s="21">
        <f t="shared" si="615"/>
        <v>441.42</v>
      </c>
      <c r="S2632" s="21">
        <f t="shared" si="619"/>
        <v>445.86</v>
      </c>
      <c r="T2632" s="19">
        <v>45</v>
      </c>
      <c r="U2632" s="19">
        <f t="shared" si="616"/>
        <v>-5</v>
      </c>
      <c r="V2632" s="22">
        <f t="shared" si="617"/>
        <v>-60</v>
      </c>
      <c r="W2632" s="23">
        <f t="shared" si="625"/>
        <v>540</v>
      </c>
      <c r="X2632" s="21">
        <f t="shared" si="621"/>
        <v>0.82566666666666666</v>
      </c>
      <c r="Y2632" s="32">
        <f>+X2632*6</f>
        <v>4.9539999999999997</v>
      </c>
      <c r="Z2632" s="21">
        <f t="shared" si="623"/>
        <v>440.90600000000001</v>
      </c>
      <c r="AA2632" s="21">
        <f t="shared" si="626"/>
        <v>-0.51400000000001</v>
      </c>
      <c r="AC2632" s="5">
        <v>4.9539999999999997</v>
      </c>
      <c r="AD2632" s="5">
        <v>0</v>
      </c>
      <c r="AE2632" s="5">
        <f t="shared" si="620"/>
        <v>4.9539999999999997</v>
      </c>
    </row>
    <row r="2633" spans="1:31" ht="12.75" customHeight="1" x14ac:dyDescent="0.4">
      <c r="A2633" s="17" t="s">
        <v>5353</v>
      </c>
      <c r="B2633" s="17" t="s">
        <v>2134</v>
      </c>
      <c r="C2633" s="17" t="s">
        <v>3376</v>
      </c>
      <c r="D2633" s="18">
        <v>44774</v>
      </c>
      <c r="E2633" s="17" t="s">
        <v>118</v>
      </c>
      <c r="F2633" s="19">
        <v>50</v>
      </c>
      <c r="G2633" s="17">
        <v>49</v>
      </c>
      <c r="H2633" s="17">
        <v>11</v>
      </c>
      <c r="I2633" s="20">
        <f t="shared" si="612"/>
        <v>599</v>
      </c>
      <c r="J2633" s="21">
        <v>1255.5999999999999</v>
      </c>
      <c r="K2633" s="18">
        <v>44804</v>
      </c>
      <c r="L2633" s="21">
        <v>2.09</v>
      </c>
      <c r="M2633" s="21">
        <v>1253.51</v>
      </c>
      <c r="N2633" s="21">
        <v>2.09</v>
      </c>
      <c r="O2633" s="32">
        <f>+N2633/1*4</f>
        <v>8.36</v>
      </c>
      <c r="P2633" s="21">
        <f t="shared" si="614"/>
        <v>10.45</v>
      </c>
      <c r="Q2633" s="21">
        <f t="shared" si="615"/>
        <v>1245.1500000000001</v>
      </c>
      <c r="S2633" s="21">
        <f t="shared" si="619"/>
        <v>1255.5999999999999</v>
      </c>
      <c r="T2633" s="19">
        <v>45</v>
      </c>
      <c r="U2633" s="19">
        <f t="shared" si="616"/>
        <v>-5</v>
      </c>
      <c r="V2633" s="22">
        <f t="shared" si="617"/>
        <v>-60</v>
      </c>
      <c r="W2633" s="23">
        <f t="shared" si="625"/>
        <v>540</v>
      </c>
      <c r="X2633" s="21">
        <f t="shared" si="621"/>
        <v>2.3251851851851848</v>
      </c>
      <c r="Y2633" s="32">
        <f>+X2633*5</f>
        <v>11.625925925925923</v>
      </c>
      <c r="Z2633" s="21">
        <f t="shared" si="623"/>
        <v>1243.974074074074</v>
      </c>
      <c r="AA2633" s="21">
        <f t="shared" si="626"/>
        <v>-1.1759259259260944</v>
      </c>
      <c r="AC2633" s="5">
        <v>11.625925925925923</v>
      </c>
      <c r="AD2633" s="5">
        <v>0</v>
      </c>
      <c r="AE2633" s="5">
        <f t="shared" si="620"/>
        <v>11.625925925925923</v>
      </c>
    </row>
    <row r="2634" spans="1:31" ht="12.75" customHeight="1" x14ac:dyDescent="0.4">
      <c r="A2634" s="17" t="s">
        <v>5354</v>
      </c>
      <c r="B2634" s="17" t="s">
        <v>2134</v>
      </c>
      <c r="C2634" s="17" t="s">
        <v>3391</v>
      </c>
      <c r="D2634" s="18">
        <v>44774</v>
      </c>
      <c r="E2634" s="17" t="s">
        <v>118</v>
      </c>
      <c r="F2634" s="19">
        <v>50</v>
      </c>
      <c r="G2634" s="17">
        <v>49</v>
      </c>
      <c r="H2634" s="17">
        <v>11</v>
      </c>
      <c r="I2634" s="20">
        <f t="shared" si="612"/>
        <v>599</v>
      </c>
      <c r="J2634" s="21">
        <v>9740.36</v>
      </c>
      <c r="K2634" s="18">
        <v>44804</v>
      </c>
      <c r="L2634" s="21">
        <v>16.23</v>
      </c>
      <c r="M2634" s="21">
        <v>9724.1299999999992</v>
      </c>
      <c r="N2634" s="21">
        <v>16.23</v>
      </c>
      <c r="O2634" s="32">
        <f t="shared" ref="O2634" si="627">+N2634/1*4</f>
        <v>64.92</v>
      </c>
      <c r="P2634" s="21">
        <f t="shared" si="614"/>
        <v>81.150000000000006</v>
      </c>
      <c r="Q2634" s="21">
        <f t="shared" si="615"/>
        <v>9659.2099999999991</v>
      </c>
      <c r="S2634" s="21">
        <f t="shared" si="619"/>
        <v>9740.3599999999988</v>
      </c>
      <c r="T2634" s="19">
        <v>45</v>
      </c>
      <c r="U2634" s="19">
        <f t="shared" si="616"/>
        <v>-5</v>
      </c>
      <c r="V2634" s="22">
        <f t="shared" si="617"/>
        <v>-60</v>
      </c>
      <c r="W2634" s="23">
        <f t="shared" si="625"/>
        <v>540</v>
      </c>
      <c r="X2634" s="21">
        <f t="shared" si="621"/>
        <v>18.037703703703702</v>
      </c>
      <c r="Y2634" s="32">
        <f t="shared" ref="Y2634:Y2643" si="628">+X2634*5</f>
        <v>90.188518518518507</v>
      </c>
      <c r="Z2634" s="21">
        <f t="shared" si="623"/>
        <v>9650.1714814814804</v>
      </c>
      <c r="AA2634" s="21">
        <f t="shared" si="626"/>
        <v>-9.0385185185186856</v>
      </c>
      <c r="AC2634" s="5">
        <v>90.188518518518507</v>
      </c>
      <c r="AD2634" s="5">
        <v>0</v>
      </c>
      <c r="AE2634" s="5">
        <f t="shared" si="620"/>
        <v>90.188518518518507</v>
      </c>
    </row>
    <row r="2635" spans="1:31" ht="12.75" customHeight="1" x14ac:dyDescent="0.4">
      <c r="A2635" s="17" t="s">
        <v>5355</v>
      </c>
      <c r="B2635" s="17" t="s">
        <v>2134</v>
      </c>
      <c r="C2635" s="17" t="s">
        <v>3376</v>
      </c>
      <c r="D2635" s="18">
        <v>44805</v>
      </c>
      <c r="E2635" s="17" t="s">
        <v>118</v>
      </c>
      <c r="F2635" s="19">
        <v>50</v>
      </c>
      <c r="G2635" s="17">
        <v>49</v>
      </c>
      <c r="H2635" s="17">
        <v>8</v>
      </c>
      <c r="I2635" s="20">
        <f t="shared" si="612"/>
        <v>596</v>
      </c>
      <c r="J2635" s="21">
        <v>1194.52</v>
      </c>
      <c r="K2635" s="18">
        <v>44926</v>
      </c>
      <c r="L2635" s="21">
        <v>7.96</v>
      </c>
      <c r="M2635" s="21"/>
      <c r="N2635" s="21"/>
      <c r="O2635" s="21">
        <v>7.96</v>
      </c>
      <c r="P2635" s="21">
        <v>7.96</v>
      </c>
      <c r="Q2635" s="21">
        <v>1186.56</v>
      </c>
      <c r="S2635" s="21">
        <v>1194.52</v>
      </c>
      <c r="T2635" s="19">
        <v>45</v>
      </c>
      <c r="U2635" s="19">
        <f t="shared" si="616"/>
        <v>-5</v>
      </c>
      <c r="V2635" s="22">
        <f t="shared" si="617"/>
        <v>-60</v>
      </c>
      <c r="W2635" s="23">
        <f t="shared" si="625"/>
        <v>540</v>
      </c>
      <c r="X2635" s="21">
        <f t="shared" si="621"/>
        <v>2.2120740740740739</v>
      </c>
      <c r="Y2635" s="32">
        <f t="shared" si="628"/>
        <v>11.06037037037037</v>
      </c>
      <c r="Z2635" s="21">
        <f t="shared" si="623"/>
        <v>1183.4596296296297</v>
      </c>
      <c r="AA2635" s="21">
        <f t="shared" si="626"/>
        <v>-3.1003703703702286</v>
      </c>
      <c r="AC2635" s="5">
        <v>11.06037037037037</v>
      </c>
      <c r="AD2635" s="5">
        <v>0</v>
      </c>
      <c r="AE2635" s="5">
        <f t="shared" si="620"/>
        <v>11.06037037037037</v>
      </c>
    </row>
    <row r="2636" spans="1:31" ht="12.75" customHeight="1" x14ac:dyDescent="0.4">
      <c r="A2636" s="17" t="s">
        <v>5356</v>
      </c>
      <c r="B2636" s="17" t="s">
        <v>2134</v>
      </c>
      <c r="C2636" s="17" t="s">
        <v>3380</v>
      </c>
      <c r="D2636" s="18">
        <v>44805</v>
      </c>
      <c r="E2636" s="17" t="s">
        <v>118</v>
      </c>
      <c r="F2636" s="19">
        <v>50</v>
      </c>
      <c r="G2636" s="17">
        <v>49</v>
      </c>
      <c r="H2636" s="17">
        <v>8</v>
      </c>
      <c r="I2636" s="20">
        <f t="shared" si="612"/>
        <v>596</v>
      </c>
      <c r="J2636" s="21">
        <v>397.79</v>
      </c>
      <c r="K2636" s="18">
        <v>44926</v>
      </c>
      <c r="L2636" s="21">
        <v>2.65</v>
      </c>
      <c r="M2636" s="21"/>
      <c r="N2636" s="21"/>
      <c r="O2636" s="21">
        <v>2.65</v>
      </c>
      <c r="P2636" s="21">
        <v>2.65</v>
      </c>
      <c r="Q2636" s="21">
        <v>395.14</v>
      </c>
      <c r="S2636" s="21">
        <v>397.79</v>
      </c>
      <c r="T2636" s="19">
        <v>45</v>
      </c>
      <c r="U2636" s="19">
        <f t="shared" si="616"/>
        <v>-5</v>
      </c>
      <c r="V2636" s="22">
        <f t="shared" si="617"/>
        <v>-60</v>
      </c>
      <c r="W2636" s="23">
        <f t="shared" si="625"/>
        <v>540</v>
      </c>
      <c r="X2636" s="21">
        <f t="shared" si="621"/>
        <v>0.73664814814814816</v>
      </c>
      <c r="Y2636" s="32">
        <f t="shared" si="628"/>
        <v>3.6832407407407408</v>
      </c>
      <c r="Z2636" s="21">
        <f t="shared" si="623"/>
        <v>394.10675925925926</v>
      </c>
      <c r="AA2636" s="21">
        <f t="shared" si="626"/>
        <v>-1.0332407407407231</v>
      </c>
      <c r="AC2636" s="5">
        <v>3.6832407407407408</v>
      </c>
      <c r="AD2636" s="5">
        <v>0</v>
      </c>
      <c r="AE2636" s="5">
        <f t="shared" si="620"/>
        <v>3.6832407407407408</v>
      </c>
    </row>
    <row r="2637" spans="1:31" ht="12.75" customHeight="1" x14ac:dyDescent="0.4">
      <c r="A2637" s="17" t="s">
        <v>5357</v>
      </c>
      <c r="B2637" s="17" t="s">
        <v>2134</v>
      </c>
      <c r="C2637" s="17" t="s">
        <v>3376</v>
      </c>
      <c r="D2637" s="18">
        <v>44835</v>
      </c>
      <c r="E2637" s="17" t="s">
        <v>118</v>
      </c>
      <c r="F2637" s="19">
        <v>50</v>
      </c>
      <c r="G2637" s="17">
        <v>49</v>
      </c>
      <c r="H2637" s="17">
        <v>9</v>
      </c>
      <c r="I2637" s="20">
        <f t="shared" si="612"/>
        <v>597</v>
      </c>
      <c r="J2637" s="21">
        <v>663.53</v>
      </c>
      <c r="K2637" s="18">
        <v>44926</v>
      </c>
      <c r="L2637" s="21">
        <v>3.32</v>
      </c>
      <c r="M2637" s="21"/>
      <c r="N2637" s="21"/>
      <c r="O2637" s="21">
        <v>3.32</v>
      </c>
      <c r="P2637" s="21">
        <v>3.32</v>
      </c>
      <c r="Q2637" s="21">
        <v>660.21</v>
      </c>
      <c r="S2637" s="21">
        <v>663.53</v>
      </c>
      <c r="T2637" s="19">
        <v>45</v>
      </c>
      <c r="U2637" s="19">
        <f t="shared" si="616"/>
        <v>-5</v>
      </c>
      <c r="V2637" s="22">
        <f t="shared" si="617"/>
        <v>-60</v>
      </c>
      <c r="W2637" s="23">
        <f t="shared" si="625"/>
        <v>540</v>
      </c>
      <c r="X2637" s="21">
        <f t="shared" si="621"/>
        <v>1.2287592592592591</v>
      </c>
      <c r="Y2637" s="32">
        <f t="shared" si="628"/>
        <v>6.143796296296296</v>
      </c>
      <c r="Z2637" s="21">
        <f t="shared" si="623"/>
        <v>657.3862037037037</v>
      </c>
      <c r="AA2637" s="21">
        <f t="shared" si="626"/>
        <v>-2.8237962962963365</v>
      </c>
      <c r="AC2637" s="5">
        <v>6.143796296296296</v>
      </c>
      <c r="AD2637" s="5">
        <v>0</v>
      </c>
      <c r="AE2637" s="5">
        <f t="shared" si="620"/>
        <v>6.143796296296296</v>
      </c>
    </row>
    <row r="2638" spans="1:31" ht="12.75" customHeight="1" x14ac:dyDescent="0.4">
      <c r="A2638" s="17" t="s">
        <v>5358</v>
      </c>
      <c r="B2638" s="17" t="s">
        <v>2134</v>
      </c>
      <c r="C2638" s="17" t="s">
        <v>3396</v>
      </c>
      <c r="D2638" s="18">
        <v>44835</v>
      </c>
      <c r="E2638" s="17" t="s">
        <v>118</v>
      </c>
      <c r="F2638" s="19">
        <v>50</v>
      </c>
      <c r="G2638" s="17">
        <v>49</v>
      </c>
      <c r="H2638" s="17">
        <v>9</v>
      </c>
      <c r="I2638" s="20">
        <f t="shared" si="612"/>
        <v>597</v>
      </c>
      <c r="J2638" s="21">
        <v>1682.02</v>
      </c>
      <c r="K2638" s="18">
        <v>44926</v>
      </c>
      <c r="L2638" s="21">
        <v>8.41</v>
      </c>
      <c r="M2638" s="21"/>
      <c r="N2638" s="21"/>
      <c r="O2638" s="21">
        <v>8.41</v>
      </c>
      <c r="P2638" s="21">
        <v>8.41</v>
      </c>
      <c r="Q2638" s="21">
        <v>1673.61</v>
      </c>
      <c r="S2638" s="21">
        <v>1682.02</v>
      </c>
      <c r="T2638" s="19">
        <v>45</v>
      </c>
      <c r="U2638" s="19">
        <f t="shared" si="616"/>
        <v>-5</v>
      </c>
      <c r="V2638" s="22">
        <f t="shared" si="617"/>
        <v>-60</v>
      </c>
      <c r="W2638" s="23">
        <f t="shared" si="625"/>
        <v>540</v>
      </c>
      <c r="X2638" s="21">
        <f t="shared" si="621"/>
        <v>3.114851851851852</v>
      </c>
      <c r="Y2638" s="32">
        <f t="shared" si="628"/>
        <v>15.574259259259261</v>
      </c>
      <c r="Z2638" s="21">
        <f t="shared" si="623"/>
        <v>1666.4457407407408</v>
      </c>
      <c r="AA2638" s="21">
        <f t="shared" si="626"/>
        <v>-7.1642592592590972</v>
      </c>
      <c r="AC2638" s="5">
        <v>15.574259259259261</v>
      </c>
      <c r="AD2638" s="5">
        <v>0</v>
      </c>
      <c r="AE2638" s="5">
        <f t="shared" si="620"/>
        <v>15.574259259259261</v>
      </c>
    </row>
    <row r="2639" spans="1:31" ht="12.75" customHeight="1" x14ac:dyDescent="0.4">
      <c r="A2639" s="17" t="s">
        <v>5359</v>
      </c>
      <c r="B2639" s="17" t="s">
        <v>2134</v>
      </c>
      <c r="C2639" s="17" t="s">
        <v>3376</v>
      </c>
      <c r="D2639" s="18">
        <v>44866</v>
      </c>
      <c r="E2639" s="17" t="s">
        <v>118</v>
      </c>
      <c r="F2639" s="19">
        <v>50</v>
      </c>
      <c r="G2639" s="17">
        <v>49</v>
      </c>
      <c r="H2639" s="17">
        <v>10</v>
      </c>
      <c r="I2639" s="20">
        <f t="shared" si="612"/>
        <v>598</v>
      </c>
      <c r="J2639" s="21">
        <v>538.07000000000005</v>
      </c>
      <c r="K2639" s="18">
        <v>44926</v>
      </c>
      <c r="L2639" s="21">
        <v>1.79</v>
      </c>
      <c r="M2639" s="21"/>
      <c r="N2639" s="21"/>
      <c r="O2639" s="21">
        <v>1.79</v>
      </c>
      <c r="P2639" s="21">
        <v>1.79</v>
      </c>
      <c r="Q2639" s="21">
        <v>536.28</v>
      </c>
      <c r="S2639" s="21">
        <v>538.07000000000005</v>
      </c>
      <c r="T2639" s="19">
        <v>45</v>
      </c>
      <c r="U2639" s="19">
        <f t="shared" si="616"/>
        <v>-5</v>
      </c>
      <c r="V2639" s="22">
        <f t="shared" si="617"/>
        <v>-60</v>
      </c>
      <c r="W2639" s="23">
        <f t="shared" si="625"/>
        <v>540</v>
      </c>
      <c r="X2639" s="21">
        <f t="shared" si="621"/>
        <v>0.99642592592592605</v>
      </c>
      <c r="Y2639" s="32">
        <f t="shared" si="628"/>
        <v>4.9821296296296307</v>
      </c>
      <c r="Z2639" s="21">
        <f t="shared" si="623"/>
        <v>533.08787037037041</v>
      </c>
      <c r="AA2639" s="21">
        <f t="shared" si="626"/>
        <v>-3.1921296296295623</v>
      </c>
      <c r="AC2639" s="5">
        <v>4.9821296296296307</v>
      </c>
      <c r="AD2639" s="5">
        <v>0</v>
      </c>
      <c r="AE2639" s="5">
        <f t="shared" si="620"/>
        <v>4.9821296296296307</v>
      </c>
    </row>
    <row r="2640" spans="1:31" ht="12.75" customHeight="1" x14ac:dyDescent="0.4">
      <c r="A2640" s="17" t="s">
        <v>5360</v>
      </c>
      <c r="B2640" s="17" t="s">
        <v>2134</v>
      </c>
      <c r="C2640" s="17" t="s">
        <v>3376</v>
      </c>
      <c r="D2640" s="18">
        <v>44896</v>
      </c>
      <c r="E2640" s="17" t="s">
        <v>118</v>
      </c>
      <c r="F2640" s="19">
        <v>50</v>
      </c>
      <c r="G2640" s="17">
        <v>49</v>
      </c>
      <c r="H2640" s="17">
        <v>11</v>
      </c>
      <c r="I2640" s="20">
        <f t="shared" si="612"/>
        <v>599</v>
      </c>
      <c r="J2640" s="21">
        <v>1226.5899999999999</v>
      </c>
      <c r="K2640" s="18">
        <v>44926</v>
      </c>
      <c r="L2640" s="21">
        <v>5.1100000000000003</v>
      </c>
      <c r="M2640" s="21"/>
      <c r="N2640" s="21"/>
      <c r="O2640" s="21">
        <v>5.1100000000000003</v>
      </c>
      <c r="P2640" s="21">
        <v>5.1100000000000003</v>
      </c>
      <c r="Q2640" s="21">
        <v>1221.48</v>
      </c>
      <c r="S2640" s="21">
        <v>1226.5899999999999</v>
      </c>
      <c r="T2640" s="19">
        <v>45</v>
      </c>
      <c r="U2640" s="19">
        <f t="shared" ref="U2640:U2644" si="629">+T2640-F2640</f>
        <v>-5</v>
      </c>
      <c r="V2640" s="22">
        <f t="shared" si="617"/>
        <v>-60</v>
      </c>
      <c r="W2640" s="23">
        <f t="shared" si="625"/>
        <v>540</v>
      </c>
      <c r="X2640" s="21">
        <f t="shared" si="621"/>
        <v>2.2714629629629628</v>
      </c>
      <c r="Y2640" s="32">
        <f t="shared" si="628"/>
        <v>11.357314814814814</v>
      </c>
      <c r="Z2640" s="21">
        <f t="shared" si="623"/>
        <v>1215.2326851851851</v>
      </c>
      <c r="AA2640" s="21">
        <f t="shared" si="626"/>
        <v>-6.2473148148148994</v>
      </c>
      <c r="AC2640" s="5">
        <v>11.357314814814814</v>
      </c>
      <c r="AD2640" s="5">
        <v>0</v>
      </c>
      <c r="AE2640" s="5">
        <f t="shared" si="620"/>
        <v>11.357314814814814</v>
      </c>
    </row>
    <row r="2641" spans="1:31" ht="12.75" customHeight="1" x14ac:dyDescent="0.4">
      <c r="A2641" s="17" t="s">
        <v>5361</v>
      </c>
      <c r="B2641" s="17" t="s">
        <v>2134</v>
      </c>
      <c r="C2641" s="17" t="s">
        <v>3376</v>
      </c>
      <c r="D2641" s="18">
        <v>44927</v>
      </c>
      <c r="E2641" s="17" t="s">
        <v>118</v>
      </c>
      <c r="F2641" s="19">
        <v>50</v>
      </c>
      <c r="G2641" s="17">
        <v>50</v>
      </c>
      <c r="H2641" s="17">
        <v>0</v>
      </c>
      <c r="I2641" s="20">
        <f t="shared" si="612"/>
        <v>600</v>
      </c>
      <c r="J2641" s="33">
        <v>1079.43</v>
      </c>
      <c r="K2641" s="18"/>
      <c r="L2641" s="21"/>
      <c r="M2641" s="21"/>
      <c r="N2641" s="21"/>
      <c r="O2641" s="21"/>
      <c r="P2641" s="21"/>
      <c r="Q2641" s="33">
        <v>1079.43</v>
      </c>
      <c r="S2641" s="21"/>
      <c r="T2641" s="19">
        <v>45</v>
      </c>
      <c r="U2641" s="19">
        <f t="shared" si="629"/>
        <v>-5</v>
      </c>
      <c r="V2641" s="22">
        <f t="shared" si="617"/>
        <v>-60</v>
      </c>
      <c r="W2641" s="23">
        <f t="shared" si="625"/>
        <v>540</v>
      </c>
      <c r="X2641" s="21">
        <f t="shared" si="621"/>
        <v>0</v>
      </c>
      <c r="Y2641" s="32">
        <f t="shared" si="628"/>
        <v>0</v>
      </c>
      <c r="Z2641" s="33">
        <v>1079.43</v>
      </c>
      <c r="AA2641" s="21">
        <f t="shared" si="626"/>
        <v>0</v>
      </c>
      <c r="AC2641" s="5">
        <v>0</v>
      </c>
      <c r="AD2641" s="5">
        <v>0</v>
      </c>
      <c r="AE2641" s="5">
        <f t="shared" ref="AE2641:AE2644" si="630">+AC2641+AD2641</f>
        <v>0</v>
      </c>
    </row>
    <row r="2642" spans="1:31" ht="12.75" customHeight="1" x14ac:dyDescent="0.4">
      <c r="A2642" s="17" t="s">
        <v>5362</v>
      </c>
      <c r="B2642" s="17" t="s">
        <v>2151</v>
      </c>
      <c r="C2642" s="17" t="s">
        <v>3403</v>
      </c>
      <c r="D2642" s="18">
        <v>44927</v>
      </c>
      <c r="E2642" s="17" t="s">
        <v>118</v>
      </c>
      <c r="F2642" s="19">
        <v>50</v>
      </c>
      <c r="G2642" s="17">
        <v>50</v>
      </c>
      <c r="H2642" s="17">
        <v>0</v>
      </c>
      <c r="I2642" s="20">
        <f t="shared" si="612"/>
        <v>600</v>
      </c>
      <c r="J2642" s="33">
        <v>9159.0499999999993</v>
      </c>
      <c r="K2642" s="18"/>
      <c r="L2642" s="21"/>
      <c r="M2642" s="21"/>
      <c r="N2642" s="21"/>
      <c r="O2642" s="21"/>
      <c r="P2642" s="21"/>
      <c r="Q2642" s="33">
        <v>9159.0499999999993</v>
      </c>
      <c r="S2642" s="21"/>
      <c r="T2642" s="19">
        <v>45</v>
      </c>
      <c r="U2642" s="19">
        <f t="shared" si="629"/>
        <v>-5</v>
      </c>
      <c r="V2642" s="22">
        <f t="shared" si="617"/>
        <v>-60</v>
      </c>
      <c r="W2642" s="23">
        <f t="shared" si="625"/>
        <v>540</v>
      </c>
      <c r="X2642" s="21">
        <f t="shared" si="621"/>
        <v>0</v>
      </c>
      <c r="Y2642" s="32">
        <f t="shared" si="628"/>
        <v>0</v>
      </c>
      <c r="Z2642" s="33">
        <v>9159.0499999999993</v>
      </c>
      <c r="AA2642" s="21">
        <f t="shared" si="626"/>
        <v>0</v>
      </c>
      <c r="AC2642" s="5">
        <v>0</v>
      </c>
      <c r="AD2642" s="5">
        <v>0</v>
      </c>
      <c r="AE2642" s="5">
        <f t="shared" si="630"/>
        <v>0</v>
      </c>
    </row>
    <row r="2643" spans="1:31" ht="12.75" customHeight="1" x14ac:dyDescent="0.4">
      <c r="A2643" s="17" t="s">
        <v>5363</v>
      </c>
      <c r="B2643" s="17" t="s">
        <v>2151</v>
      </c>
      <c r="C2643" s="17" t="s">
        <v>3405</v>
      </c>
      <c r="D2643" s="18">
        <v>44927</v>
      </c>
      <c r="E2643" s="17" t="s">
        <v>118</v>
      </c>
      <c r="F2643" s="19">
        <v>50</v>
      </c>
      <c r="G2643" s="17">
        <v>50</v>
      </c>
      <c r="H2643" s="17">
        <v>0</v>
      </c>
      <c r="I2643" s="20">
        <f t="shared" si="612"/>
        <v>600</v>
      </c>
      <c r="J2643" s="33">
        <v>6113.57</v>
      </c>
      <c r="K2643" s="18"/>
      <c r="L2643" s="21"/>
      <c r="M2643" s="21"/>
      <c r="N2643" s="21"/>
      <c r="O2643" s="21"/>
      <c r="P2643" s="21"/>
      <c r="Q2643" s="33">
        <v>6113.57</v>
      </c>
      <c r="S2643" s="21"/>
      <c r="T2643" s="19">
        <v>45</v>
      </c>
      <c r="U2643" s="19">
        <f t="shared" si="629"/>
        <v>-5</v>
      </c>
      <c r="V2643" s="22">
        <f t="shared" si="617"/>
        <v>-60</v>
      </c>
      <c r="W2643" s="23">
        <f t="shared" si="625"/>
        <v>540</v>
      </c>
      <c r="X2643" s="21">
        <f t="shared" si="621"/>
        <v>0</v>
      </c>
      <c r="Y2643" s="32">
        <f t="shared" si="628"/>
        <v>0</v>
      </c>
      <c r="Z2643" s="33">
        <v>6113.57</v>
      </c>
      <c r="AA2643" s="21">
        <f t="shared" si="626"/>
        <v>0</v>
      </c>
      <c r="AC2643" s="5">
        <v>0</v>
      </c>
      <c r="AD2643" s="5">
        <v>0</v>
      </c>
      <c r="AE2643" s="5">
        <f t="shared" si="630"/>
        <v>0</v>
      </c>
    </row>
    <row r="2644" spans="1:31" ht="12.75" customHeight="1" x14ac:dyDescent="0.4">
      <c r="A2644" s="17" t="s">
        <v>5364</v>
      </c>
      <c r="B2644" s="17" t="s">
        <v>2151</v>
      </c>
      <c r="C2644" s="17" t="s">
        <v>3252</v>
      </c>
      <c r="D2644" s="18">
        <v>44927</v>
      </c>
      <c r="E2644" s="17" t="s">
        <v>118</v>
      </c>
      <c r="F2644" s="19">
        <v>50</v>
      </c>
      <c r="G2644" s="17">
        <v>50</v>
      </c>
      <c r="H2644" s="17">
        <v>0</v>
      </c>
      <c r="I2644" s="20">
        <f t="shared" si="612"/>
        <v>600</v>
      </c>
      <c r="J2644" s="33">
        <v>597.35</v>
      </c>
      <c r="K2644" s="18"/>
      <c r="L2644" s="21"/>
      <c r="M2644" s="21"/>
      <c r="N2644" s="21"/>
      <c r="O2644" s="21"/>
      <c r="P2644" s="21"/>
      <c r="Q2644" s="33">
        <v>597.35</v>
      </c>
      <c r="S2644" s="21"/>
      <c r="T2644" s="19">
        <v>45</v>
      </c>
      <c r="U2644" s="19">
        <f t="shared" si="629"/>
        <v>-5</v>
      </c>
      <c r="V2644" s="22">
        <f t="shared" si="617"/>
        <v>-60</v>
      </c>
      <c r="W2644" s="23">
        <f t="shared" si="625"/>
        <v>540</v>
      </c>
      <c r="X2644" s="21">
        <f t="shared" si="621"/>
        <v>0</v>
      </c>
      <c r="Y2644" s="32">
        <f>+X2644*5</f>
        <v>0</v>
      </c>
      <c r="Z2644" s="33">
        <v>597.35</v>
      </c>
      <c r="AA2644" s="21">
        <f t="shared" si="626"/>
        <v>0</v>
      </c>
      <c r="AC2644" s="5">
        <v>0</v>
      </c>
      <c r="AD2644" s="5">
        <v>0</v>
      </c>
      <c r="AE2644" s="5">
        <f t="shared" si="630"/>
        <v>0</v>
      </c>
    </row>
    <row r="2645" spans="1:31" ht="12.75" customHeight="1" x14ac:dyDescent="0.4">
      <c r="A2645" s="17" t="s">
        <v>4583</v>
      </c>
      <c r="J2645" s="32">
        <f>SUM(J2192:J2644)-5</f>
        <v>923870.09000000032</v>
      </c>
      <c r="L2645" s="21"/>
      <c r="M2645" s="21"/>
      <c r="P2645" s="5">
        <f>SUM(P2192:P2644)</f>
        <v>17131.82395238095</v>
      </c>
      <c r="Q2645" s="23">
        <f>SUM(Q2192:Q2644)</f>
        <v>525992.77604761883</v>
      </c>
      <c r="S2645" s="5">
        <f>SUM(S2192:S2644)</f>
        <v>526175.19999999984</v>
      </c>
      <c r="T2645" s="3"/>
      <c r="U2645" s="3"/>
      <c r="V2645" s="4"/>
      <c r="X2645" s="5">
        <f>SUM(X2192:X2644)</f>
        <v>1918.3872974901853</v>
      </c>
      <c r="Y2645" s="5">
        <f>SUM(Y2192:Y2644)</f>
        <v>22418.19332914149</v>
      </c>
      <c r="Z2645" s="5">
        <f>SUM(Z2192:Z2644)</f>
        <v>519861.65667085821</v>
      </c>
      <c r="AA2645" s="5">
        <f>SUM(AA2192:AA2644)</f>
        <v>-6131.1193767605409</v>
      </c>
      <c r="AC2645" s="5">
        <f>SUM(AC2192:AC2644)-4</f>
        <v>22414.19332914149</v>
      </c>
      <c r="AD2645" s="5">
        <f>SUM(AD2192:AD2644)</f>
        <v>849.75</v>
      </c>
      <c r="AE2645" s="5">
        <f>SUM(AE2192:AE2644)-4</f>
        <v>23263.943329141483</v>
      </c>
    </row>
    <row r="2646" spans="1:31" ht="12.75" customHeight="1" x14ac:dyDescent="0.35">
      <c r="A2646" s="17" t="s">
        <v>69</v>
      </c>
      <c r="J2646" s="21">
        <v>0</v>
      </c>
      <c r="L2646" s="21"/>
      <c r="M2646" s="21"/>
      <c r="T2646" s="3"/>
      <c r="U2646" s="3"/>
      <c r="V2646" s="4"/>
      <c r="X2646" s="5"/>
      <c r="Y2646" s="5"/>
      <c r="Z2646" s="5"/>
      <c r="AA2646" s="5"/>
    </row>
    <row r="2647" spans="1:31" ht="12.75" customHeight="1" x14ac:dyDescent="0.35">
      <c r="A2647" s="17" t="s">
        <v>70</v>
      </c>
      <c r="T2647" s="3"/>
      <c r="U2647" s="3"/>
      <c r="V2647" s="4"/>
      <c r="X2647" s="5"/>
      <c r="Y2647" s="5"/>
      <c r="Z2647" s="5"/>
      <c r="AA2647" s="5"/>
    </row>
    <row r="2648" spans="1:31" ht="12.75" customHeight="1" x14ac:dyDescent="0.35">
      <c r="A2648" s="17" t="s">
        <v>71</v>
      </c>
      <c r="J2648" s="21">
        <f>+J2645</f>
        <v>923870.09000000032</v>
      </c>
      <c r="L2648" s="21"/>
      <c r="M2648" s="21"/>
      <c r="T2648" s="3"/>
      <c r="U2648" s="3"/>
      <c r="V2648" s="4"/>
      <c r="X2648" s="5"/>
      <c r="Y2648" s="5"/>
      <c r="Z2648" s="5"/>
      <c r="AA2648" s="5"/>
    </row>
    <row r="2649" spans="1:31" ht="12.75" customHeight="1" x14ac:dyDescent="0.35">
      <c r="A2649" s="17" t="s">
        <v>5365</v>
      </c>
      <c r="T2649" s="3"/>
      <c r="U2649" s="3"/>
      <c r="V2649" s="4"/>
      <c r="X2649" s="5"/>
      <c r="Y2649" s="5"/>
      <c r="Z2649" s="5"/>
      <c r="AA2649" s="5"/>
    </row>
    <row r="2650" spans="1:31" ht="12.75" customHeight="1" x14ac:dyDescent="0.35">
      <c r="A2650" s="17" t="s">
        <v>73</v>
      </c>
      <c r="T2650" s="3"/>
      <c r="U2650" s="3"/>
      <c r="V2650" s="4"/>
      <c r="X2650" s="5"/>
      <c r="Y2650" s="5"/>
      <c r="Z2650" s="5"/>
      <c r="AA2650" s="5"/>
    </row>
    <row r="2651" spans="1:31" ht="12.75" customHeight="1" x14ac:dyDescent="0.35">
      <c r="A2651" s="17" t="s">
        <v>5366</v>
      </c>
      <c r="T2651" s="3"/>
      <c r="U2651" s="3"/>
      <c r="V2651" s="4"/>
      <c r="X2651" s="5"/>
      <c r="Y2651" s="5"/>
      <c r="Z2651" s="5"/>
      <c r="AA2651" s="5"/>
    </row>
    <row r="2652" spans="1:31" ht="12.75" customHeight="1" x14ac:dyDescent="0.35">
      <c r="A2652" s="17" t="s">
        <v>5367</v>
      </c>
      <c r="B2652" s="17" t="s">
        <v>5368</v>
      </c>
      <c r="C2652" s="17" t="s">
        <v>5369</v>
      </c>
      <c r="D2652" s="18">
        <v>25780</v>
      </c>
      <c r="E2652" s="17" t="s">
        <v>118</v>
      </c>
      <c r="F2652" s="19">
        <v>50</v>
      </c>
      <c r="G2652" s="17">
        <v>0</v>
      </c>
      <c r="H2652" s="17">
        <v>0</v>
      </c>
      <c r="I2652" s="20">
        <f t="shared" ref="I2652:I2715" si="631">(G2652*12)+H2652</f>
        <v>0</v>
      </c>
      <c r="J2652" s="21">
        <v>4269.5200000000004</v>
      </c>
      <c r="K2652" s="18">
        <v>44804</v>
      </c>
      <c r="L2652" s="21">
        <v>4269.5200000000004</v>
      </c>
      <c r="M2652" s="21">
        <v>0</v>
      </c>
      <c r="N2652" s="21">
        <v>0</v>
      </c>
      <c r="O2652" s="21">
        <f t="shared" ref="O2652:O2715" si="632">+N2652/8*4</f>
        <v>0</v>
      </c>
      <c r="P2652" s="21">
        <f t="shared" ref="P2652:P2715" si="633">+N2652+O2652</f>
        <v>0</v>
      </c>
      <c r="Q2652" s="21">
        <f t="shared" ref="Q2652:Q2715" si="634">+M2652-O2652</f>
        <v>0</v>
      </c>
      <c r="S2652" s="21">
        <f>+M2652+N2652</f>
        <v>0</v>
      </c>
      <c r="T2652" s="19">
        <v>50</v>
      </c>
      <c r="U2652" s="19">
        <f t="shared" ref="U2652:U2715" si="635">+T2652-F2652</f>
        <v>0</v>
      </c>
      <c r="V2652" s="22">
        <f t="shared" ref="V2652:V2715" si="636">+U2652*12</f>
        <v>0</v>
      </c>
      <c r="W2652" s="5">
        <v>0</v>
      </c>
      <c r="X2652" s="21">
        <v>0</v>
      </c>
      <c r="Y2652" s="21">
        <v>0</v>
      </c>
      <c r="Z2652" s="21">
        <f>+S2652-Y2652</f>
        <v>0</v>
      </c>
      <c r="AA2652" s="21">
        <f>+Z2652-Q2652</f>
        <v>0</v>
      </c>
      <c r="AC2652" s="5">
        <v>0</v>
      </c>
      <c r="AD2652" s="5">
        <v>0</v>
      </c>
      <c r="AE2652" s="5">
        <f t="shared" ref="AE2652:AE2715" si="637">+AC2652+AD2652</f>
        <v>0</v>
      </c>
    </row>
    <row r="2653" spans="1:31" ht="12.75" customHeight="1" x14ac:dyDescent="0.35">
      <c r="A2653" s="17" t="s">
        <v>5370</v>
      </c>
      <c r="B2653" s="17" t="s">
        <v>5371</v>
      </c>
      <c r="C2653" s="17" t="s">
        <v>5369</v>
      </c>
      <c r="D2653" s="18">
        <v>26115</v>
      </c>
      <c r="E2653" s="17" t="s">
        <v>118</v>
      </c>
      <c r="F2653" s="19">
        <v>50</v>
      </c>
      <c r="G2653" s="17">
        <v>0</v>
      </c>
      <c r="H2653" s="17">
        <v>0</v>
      </c>
      <c r="I2653" s="20">
        <f t="shared" si="631"/>
        <v>0</v>
      </c>
      <c r="J2653" s="21">
        <v>26.43</v>
      </c>
      <c r="K2653" s="18">
        <v>44804</v>
      </c>
      <c r="L2653" s="21">
        <v>26.43</v>
      </c>
      <c r="M2653" s="21">
        <v>0</v>
      </c>
      <c r="N2653" s="21">
        <v>0</v>
      </c>
      <c r="O2653" s="21">
        <f t="shared" si="632"/>
        <v>0</v>
      </c>
      <c r="P2653" s="21">
        <f t="shared" si="633"/>
        <v>0</v>
      </c>
      <c r="Q2653" s="21">
        <f t="shared" si="634"/>
        <v>0</v>
      </c>
      <c r="S2653" s="21">
        <f t="shared" ref="S2653:S2716" si="638">+M2653+N2653</f>
        <v>0</v>
      </c>
      <c r="T2653" s="19">
        <v>50</v>
      </c>
      <c r="U2653" s="19">
        <f t="shared" si="635"/>
        <v>0</v>
      </c>
      <c r="V2653" s="22">
        <f t="shared" si="636"/>
        <v>0</v>
      </c>
      <c r="W2653" s="5">
        <v>0</v>
      </c>
      <c r="X2653" s="21">
        <v>0</v>
      </c>
      <c r="Y2653" s="21">
        <v>0</v>
      </c>
      <c r="Z2653" s="21">
        <f t="shared" ref="Z2653:Z2654" si="639">+S2653-Y2653</f>
        <v>0</v>
      </c>
      <c r="AA2653" s="21">
        <f t="shared" ref="AA2653:AA2654" si="640">+Z2653-Q2653</f>
        <v>0</v>
      </c>
      <c r="AC2653" s="5">
        <v>0</v>
      </c>
      <c r="AD2653" s="5">
        <v>0</v>
      </c>
      <c r="AE2653" s="5">
        <f t="shared" si="637"/>
        <v>0</v>
      </c>
    </row>
    <row r="2654" spans="1:31" ht="12.75" customHeight="1" x14ac:dyDescent="0.35">
      <c r="A2654" s="17" t="s">
        <v>5372</v>
      </c>
      <c r="B2654" s="17" t="s">
        <v>5373</v>
      </c>
      <c r="C2654" s="17" t="s">
        <v>5369</v>
      </c>
      <c r="D2654" s="18">
        <v>26481</v>
      </c>
      <c r="E2654" s="17" t="s">
        <v>118</v>
      </c>
      <c r="F2654" s="19">
        <v>50</v>
      </c>
      <c r="G2654" s="17">
        <v>0</v>
      </c>
      <c r="H2654" s="17">
        <v>0</v>
      </c>
      <c r="I2654" s="20">
        <f t="shared" si="631"/>
        <v>0</v>
      </c>
      <c r="J2654" s="21">
        <v>62.01</v>
      </c>
      <c r="K2654" s="18">
        <v>44804</v>
      </c>
      <c r="L2654" s="21">
        <v>62.01</v>
      </c>
      <c r="M2654" s="21">
        <v>0</v>
      </c>
      <c r="N2654" s="21">
        <v>0.63</v>
      </c>
      <c r="O2654" s="21">
        <f t="shared" si="632"/>
        <v>0.315</v>
      </c>
      <c r="P2654" s="21">
        <f t="shared" si="633"/>
        <v>0.94500000000000006</v>
      </c>
      <c r="Q2654" s="21">
        <f t="shared" si="634"/>
        <v>-0.315</v>
      </c>
      <c r="S2654" s="21">
        <f t="shared" si="638"/>
        <v>0.63</v>
      </c>
      <c r="T2654" s="19">
        <v>50</v>
      </c>
      <c r="U2654" s="19">
        <f t="shared" si="635"/>
        <v>0</v>
      </c>
      <c r="V2654" s="22">
        <f t="shared" si="636"/>
        <v>0</v>
      </c>
      <c r="W2654" s="5">
        <v>0</v>
      </c>
      <c r="X2654" s="21">
        <v>0</v>
      </c>
      <c r="Y2654" s="21">
        <v>1</v>
      </c>
      <c r="Z2654" s="21">
        <f t="shared" si="639"/>
        <v>-0.37</v>
      </c>
      <c r="AA2654" s="21">
        <f t="shared" si="640"/>
        <v>-5.4999999999999993E-2</v>
      </c>
      <c r="AC2654" s="5">
        <v>1</v>
      </c>
      <c r="AD2654" s="5">
        <v>0</v>
      </c>
      <c r="AE2654" s="5">
        <f t="shared" si="637"/>
        <v>1</v>
      </c>
    </row>
    <row r="2655" spans="1:31" ht="12.75" customHeight="1" x14ac:dyDescent="0.35">
      <c r="A2655" s="17" t="s">
        <v>5374</v>
      </c>
      <c r="B2655" s="17" t="s">
        <v>5375</v>
      </c>
      <c r="C2655" s="17" t="s">
        <v>5369</v>
      </c>
      <c r="D2655" s="18">
        <v>26846</v>
      </c>
      <c r="E2655" s="17" t="s">
        <v>118</v>
      </c>
      <c r="F2655" s="19">
        <v>50</v>
      </c>
      <c r="G2655" s="17">
        <v>0</v>
      </c>
      <c r="H2655" s="17">
        <v>10</v>
      </c>
      <c r="I2655" s="20">
        <f t="shared" si="631"/>
        <v>10</v>
      </c>
      <c r="J2655" s="21">
        <v>2133.5</v>
      </c>
      <c r="K2655" s="18">
        <v>44804</v>
      </c>
      <c r="L2655" s="21">
        <v>2097.9499999999998</v>
      </c>
      <c r="M2655" s="21">
        <v>35.549999999999997</v>
      </c>
      <c r="N2655" s="21">
        <v>28.44</v>
      </c>
      <c r="O2655" s="21">
        <f t="shared" si="632"/>
        <v>14.22</v>
      </c>
      <c r="P2655" s="21">
        <f t="shared" si="633"/>
        <v>42.660000000000004</v>
      </c>
      <c r="Q2655" s="21">
        <f t="shared" si="634"/>
        <v>21.33</v>
      </c>
      <c r="S2655" s="21">
        <f t="shared" si="638"/>
        <v>63.989999999999995</v>
      </c>
      <c r="T2655" s="19">
        <v>50</v>
      </c>
      <c r="U2655" s="19">
        <f t="shared" si="635"/>
        <v>0</v>
      </c>
      <c r="V2655" s="22">
        <f t="shared" si="636"/>
        <v>0</v>
      </c>
      <c r="W2655" s="5">
        <f t="shared" ref="W2655:W2714" si="641">+I2655+8+V2655</f>
        <v>18</v>
      </c>
      <c r="X2655" s="21">
        <f>+S2655/W2655</f>
        <v>3.5549999999999997</v>
      </c>
      <c r="Y2655" s="21">
        <f>+X2655*12</f>
        <v>42.66</v>
      </c>
      <c r="Z2655" s="21">
        <f>+S2655-Y2655</f>
        <v>21.33</v>
      </c>
      <c r="AA2655" s="21">
        <f>+Z2655-Q2655</f>
        <v>0</v>
      </c>
      <c r="AC2655" s="5">
        <v>42.66</v>
      </c>
      <c r="AD2655" s="5">
        <v>0</v>
      </c>
      <c r="AE2655" s="5">
        <f t="shared" si="637"/>
        <v>42.66</v>
      </c>
    </row>
    <row r="2656" spans="1:31" ht="12.75" customHeight="1" x14ac:dyDescent="0.35">
      <c r="A2656" s="17" t="s">
        <v>5376</v>
      </c>
      <c r="B2656" s="17" t="s">
        <v>5377</v>
      </c>
      <c r="C2656" s="17" t="s">
        <v>5369</v>
      </c>
      <c r="D2656" s="18">
        <v>27211</v>
      </c>
      <c r="E2656" s="17" t="s">
        <v>118</v>
      </c>
      <c r="F2656" s="19">
        <v>50</v>
      </c>
      <c r="G2656" s="17">
        <v>1</v>
      </c>
      <c r="H2656" s="17">
        <v>10</v>
      </c>
      <c r="I2656" s="20">
        <f t="shared" si="631"/>
        <v>22</v>
      </c>
      <c r="J2656" s="21">
        <v>53.45</v>
      </c>
      <c r="K2656" s="18">
        <v>44804</v>
      </c>
      <c r="L2656" s="21">
        <v>51.55</v>
      </c>
      <c r="M2656" s="21">
        <v>1.9</v>
      </c>
      <c r="N2656" s="21">
        <v>0.71</v>
      </c>
      <c r="O2656" s="21">
        <f t="shared" si="632"/>
        <v>0.35499999999999998</v>
      </c>
      <c r="P2656" s="21">
        <f t="shared" si="633"/>
        <v>1.0649999999999999</v>
      </c>
      <c r="Q2656" s="21">
        <f t="shared" si="634"/>
        <v>1.5449999999999999</v>
      </c>
      <c r="S2656" s="21">
        <f t="shared" si="638"/>
        <v>2.61</v>
      </c>
      <c r="T2656" s="19">
        <v>50</v>
      </c>
      <c r="U2656" s="19">
        <f t="shared" si="635"/>
        <v>0</v>
      </c>
      <c r="V2656" s="22">
        <f t="shared" si="636"/>
        <v>0</v>
      </c>
      <c r="W2656" s="5">
        <f t="shared" si="641"/>
        <v>30</v>
      </c>
      <c r="X2656" s="21">
        <f t="shared" ref="X2656:X2718" si="642">+S2656/W2656</f>
        <v>8.6999999999999994E-2</v>
      </c>
      <c r="Y2656" s="21">
        <f t="shared" ref="Y2656:Y2719" si="643">+X2656*12</f>
        <v>1.044</v>
      </c>
      <c r="Z2656" s="21">
        <f t="shared" ref="Z2656:Z2719" si="644">+S2656-Y2656</f>
        <v>1.5659999999999998</v>
      </c>
      <c r="AA2656" s="21">
        <f t="shared" ref="AA2656:AA2719" si="645">+Z2656-Q2656</f>
        <v>2.0999999999999908E-2</v>
      </c>
      <c r="AC2656" s="5">
        <v>1.044</v>
      </c>
      <c r="AD2656" s="5">
        <v>0</v>
      </c>
      <c r="AE2656" s="5">
        <f t="shared" si="637"/>
        <v>1.044</v>
      </c>
    </row>
    <row r="2657" spans="1:31" ht="12.75" customHeight="1" x14ac:dyDescent="0.35">
      <c r="A2657" s="17" t="s">
        <v>5378</v>
      </c>
      <c r="B2657" s="17" t="s">
        <v>5379</v>
      </c>
      <c r="C2657" s="17" t="s">
        <v>5369</v>
      </c>
      <c r="D2657" s="18">
        <v>27576</v>
      </c>
      <c r="E2657" s="17" t="s">
        <v>118</v>
      </c>
      <c r="F2657" s="19">
        <v>50</v>
      </c>
      <c r="G2657" s="17">
        <v>2</v>
      </c>
      <c r="H2657" s="17">
        <v>10</v>
      </c>
      <c r="I2657" s="20">
        <f t="shared" si="631"/>
        <v>34</v>
      </c>
      <c r="J2657" s="21">
        <v>50.93</v>
      </c>
      <c r="K2657" s="18">
        <v>44804</v>
      </c>
      <c r="L2657" s="21">
        <v>48.12</v>
      </c>
      <c r="M2657" s="21">
        <v>2.81</v>
      </c>
      <c r="N2657" s="21">
        <v>0.68</v>
      </c>
      <c r="O2657" s="21">
        <f t="shared" si="632"/>
        <v>0.34</v>
      </c>
      <c r="P2657" s="21">
        <f t="shared" si="633"/>
        <v>1.02</v>
      </c>
      <c r="Q2657" s="21">
        <f t="shared" si="634"/>
        <v>2.4700000000000002</v>
      </c>
      <c r="S2657" s="21">
        <f t="shared" si="638"/>
        <v>3.49</v>
      </c>
      <c r="T2657" s="19">
        <v>50</v>
      </c>
      <c r="U2657" s="19">
        <f t="shared" si="635"/>
        <v>0</v>
      </c>
      <c r="V2657" s="22">
        <f t="shared" si="636"/>
        <v>0</v>
      </c>
      <c r="W2657" s="5">
        <f t="shared" si="641"/>
        <v>42</v>
      </c>
      <c r="X2657" s="21">
        <f t="shared" si="642"/>
        <v>8.3095238095238097E-2</v>
      </c>
      <c r="Y2657" s="21">
        <f t="shared" si="643"/>
        <v>0.99714285714285711</v>
      </c>
      <c r="Z2657" s="21">
        <f t="shared" si="644"/>
        <v>2.4928571428571429</v>
      </c>
      <c r="AA2657" s="21">
        <f t="shared" si="645"/>
        <v>2.2857142857142687E-2</v>
      </c>
      <c r="AC2657" s="5">
        <v>0.99714285714285711</v>
      </c>
      <c r="AD2657" s="5">
        <v>0</v>
      </c>
      <c r="AE2657" s="5">
        <f t="shared" si="637"/>
        <v>0.99714285714285711</v>
      </c>
    </row>
    <row r="2658" spans="1:31" ht="12.75" customHeight="1" x14ac:dyDescent="0.35">
      <c r="A2658" s="17" t="s">
        <v>5380</v>
      </c>
      <c r="B2658" s="17" t="s">
        <v>5381</v>
      </c>
      <c r="C2658" s="17" t="s">
        <v>5369</v>
      </c>
      <c r="D2658" s="18">
        <v>27942</v>
      </c>
      <c r="E2658" s="17" t="s">
        <v>118</v>
      </c>
      <c r="F2658" s="19">
        <v>50</v>
      </c>
      <c r="G2658" s="17">
        <v>3</v>
      </c>
      <c r="H2658" s="17">
        <v>10</v>
      </c>
      <c r="I2658" s="20">
        <f t="shared" si="631"/>
        <v>46</v>
      </c>
      <c r="J2658" s="21">
        <v>518.04</v>
      </c>
      <c r="K2658" s="18">
        <v>44804</v>
      </c>
      <c r="L2658" s="21">
        <v>478.28</v>
      </c>
      <c r="M2658" s="21">
        <v>39.76</v>
      </c>
      <c r="N2658" s="21">
        <v>6.9</v>
      </c>
      <c r="O2658" s="21">
        <f t="shared" si="632"/>
        <v>3.45</v>
      </c>
      <c r="P2658" s="21">
        <f t="shared" si="633"/>
        <v>10.350000000000001</v>
      </c>
      <c r="Q2658" s="21">
        <f t="shared" si="634"/>
        <v>36.309999999999995</v>
      </c>
      <c r="S2658" s="21">
        <f t="shared" si="638"/>
        <v>46.66</v>
      </c>
      <c r="T2658" s="19">
        <v>50</v>
      </c>
      <c r="U2658" s="19">
        <f t="shared" si="635"/>
        <v>0</v>
      </c>
      <c r="V2658" s="22">
        <f t="shared" si="636"/>
        <v>0</v>
      </c>
      <c r="W2658" s="5">
        <f t="shared" si="641"/>
        <v>54</v>
      </c>
      <c r="X2658" s="21">
        <f t="shared" si="642"/>
        <v>0.86407407407407399</v>
      </c>
      <c r="Y2658" s="21">
        <f t="shared" si="643"/>
        <v>10.368888888888888</v>
      </c>
      <c r="Z2658" s="21">
        <f t="shared" si="644"/>
        <v>36.291111111111107</v>
      </c>
      <c r="AA2658" s="21">
        <f t="shared" si="645"/>
        <v>-1.8888888888888289E-2</v>
      </c>
      <c r="AC2658" s="5">
        <v>10.368888888888888</v>
      </c>
      <c r="AD2658" s="5">
        <v>0</v>
      </c>
      <c r="AE2658" s="5">
        <f t="shared" si="637"/>
        <v>10.368888888888888</v>
      </c>
    </row>
    <row r="2659" spans="1:31" ht="12.75" customHeight="1" x14ac:dyDescent="0.35">
      <c r="A2659" s="17" t="s">
        <v>5382</v>
      </c>
      <c r="B2659" s="17" t="s">
        <v>5383</v>
      </c>
      <c r="C2659" s="17" t="s">
        <v>5369</v>
      </c>
      <c r="D2659" s="18">
        <v>29037</v>
      </c>
      <c r="E2659" s="17" t="s">
        <v>118</v>
      </c>
      <c r="F2659" s="19">
        <v>50</v>
      </c>
      <c r="G2659" s="17">
        <v>6</v>
      </c>
      <c r="H2659" s="17">
        <v>10</v>
      </c>
      <c r="I2659" s="20">
        <f t="shared" si="631"/>
        <v>82</v>
      </c>
      <c r="J2659" s="21">
        <v>185.15</v>
      </c>
      <c r="K2659" s="18">
        <v>44804</v>
      </c>
      <c r="L2659" s="21">
        <v>159.72</v>
      </c>
      <c r="M2659" s="21">
        <v>25.43</v>
      </c>
      <c r="N2659" s="21">
        <v>2.46</v>
      </c>
      <c r="O2659" s="21">
        <f t="shared" si="632"/>
        <v>1.23</v>
      </c>
      <c r="P2659" s="21">
        <f t="shared" si="633"/>
        <v>3.69</v>
      </c>
      <c r="Q2659" s="21">
        <f t="shared" si="634"/>
        <v>24.2</v>
      </c>
      <c r="S2659" s="21">
        <f t="shared" si="638"/>
        <v>27.89</v>
      </c>
      <c r="T2659" s="19">
        <v>50</v>
      </c>
      <c r="U2659" s="19">
        <f t="shared" si="635"/>
        <v>0</v>
      </c>
      <c r="V2659" s="22">
        <f t="shared" si="636"/>
        <v>0</v>
      </c>
      <c r="W2659" s="5">
        <f t="shared" si="641"/>
        <v>90</v>
      </c>
      <c r="X2659" s="21">
        <f t="shared" si="642"/>
        <v>0.30988888888888888</v>
      </c>
      <c r="Y2659" s="21">
        <f t="shared" si="643"/>
        <v>3.7186666666666666</v>
      </c>
      <c r="Z2659" s="21">
        <f t="shared" si="644"/>
        <v>24.171333333333333</v>
      </c>
      <c r="AA2659" s="21">
        <f t="shared" si="645"/>
        <v>-2.8666666666666174E-2</v>
      </c>
      <c r="AC2659" s="5">
        <v>3.7186666666666666</v>
      </c>
      <c r="AD2659" s="5">
        <v>0</v>
      </c>
      <c r="AE2659" s="5">
        <f t="shared" si="637"/>
        <v>3.7186666666666666</v>
      </c>
    </row>
    <row r="2660" spans="1:31" ht="12.75" customHeight="1" x14ac:dyDescent="0.35">
      <c r="A2660" s="17" t="s">
        <v>5384</v>
      </c>
      <c r="B2660" s="17" t="s">
        <v>5385</v>
      </c>
      <c r="C2660" s="17" t="s">
        <v>5369</v>
      </c>
      <c r="D2660" s="18">
        <v>31959</v>
      </c>
      <c r="E2660" s="17" t="s">
        <v>118</v>
      </c>
      <c r="F2660" s="19">
        <v>50</v>
      </c>
      <c r="G2660" s="17">
        <v>14</v>
      </c>
      <c r="H2660" s="17">
        <v>10</v>
      </c>
      <c r="I2660" s="20">
        <f t="shared" si="631"/>
        <v>178</v>
      </c>
      <c r="J2660" s="21">
        <v>485</v>
      </c>
      <c r="K2660" s="18">
        <v>44804</v>
      </c>
      <c r="L2660" s="21">
        <v>341.12</v>
      </c>
      <c r="M2660" s="21">
        <v>143.88</v>
      </c>
      <c r="N2660" s="21">
        <v>6.46</v>
      </c>
      <c r="O2660" s="21">
        <f t="shared" si="632"/>
        <v>3.23</v>
      </c>
      <c r="P2660" s="21">
        <f t="shared" si="633"/>
        <v>9.69</v>
      </c>
      <c r="Q2660" s="21">
        <f t="shared" si="634"/>
        <v>140.65</v>
      </c>
      <c r="S2660" s="21">
        <f t="shared" si="638"/>
        <v>150.34</v>
      </c>
      <c r="T2660" s="19">
        <v>50</v>
      </c>
      <c r="U2660" s="19">
        <f t="shared" si="635"/>
        <v>0</v>
      </c>
      <c r="V2660" s="22">
        <f t="shared" si="636"/>
        <v>0</v>
      </c>
      <c r="W2660" s="5">
        <f t="shared" si="641"/>
        <v>186</v>
      </c>
      <c r="X2660" s="21">
        <f t="shared" si="642"/>
        <v>0.80827956989247318</v>
      </c>
      <c r="Y2660" s="21">
        <f t="shared" si="643"/>
        <v>9.6993548387096773</v>
      </c>
      <c r="Z2660" s="21">
        <f t="shared" si="644"/>
        <v>140.64064516129034</v>
      </c>
      <c r="AA2660" s="21">
        <f t="shared" si="645"/>
        <v>-9.3548387096689112E-3</v>
      </c>
      <c r="AC2660" s="5">
        <v>9.6993548387096773</v>
      </c>
      <c r="AD2660" s="5">
        <v>0</v>
      </c>
      <c r="AE2660" s="5">
        <f t="shared" si="637"/>
        <v>9.6993548387096773</v>
      </c>
    </row>
    <row r="2661" spans="1:31" ht="12.75" customHeight="1" x14ac:dyDescent="0.35">
      <c r="A2661" s="17" t="s">
        <v>5386</v>
      </c>
      <c r="B2661" s="17" t="s">
        <v>5387</v>
      </c>
      <c r="C2661" s="17" t="s">
        <v>5388</v>
      </c>
      <c r="D2661" s="18">
        <v>34150</v>
      </c>
      <c r="E2661" s="17" t="s">
        <v>118</v>
      </c>
      <c r="F2661" s="19">
        <v>50</v>
      </c>
      <c r="G2661" s="17">
        <v>20</v>
      </c>
      <c r="H2661" s="17">
        <v>10</v>
      </c>
      <c r="I2661" s="20">
        <f t="shared" si="631"/>
        <v>250</v>
      </c>
      <c r="J2661" s="21">
        <v>4572</v>
      </c>
      <c r="K2661" s="18">
        <v>44804</v>
      </c>
      <c r="L2661" s="21">
        <v>2621.2800000000002</v>
      </c>
      <c r="M2661" s="21">
        <v>1950.72</v>
      </c>
      <c r="N2661" s="21">
        <v>60.96</v>
      </c>
      <c r="O2661" s="21">
        <f t="shared" si="632"/>
        <v>30.48</v>
      </c>
      <c r="P2661" s="21">
        <f t="shared" si="633"/>
        <v>91.44</v>
      </c>
      <c r="Q2661" s="21">
        <f t="shared" si="634"/>
        <v>1920.24</v>
      </c>
      <c r="S2661" s="21">
        <f t="shared" si="638"/>
        <v>2011.68</v>
      </c>
      <c r="T2661" s="19">
        <v>50</v>
      </c>
      <c r="U2661" s="19">
        <f t="shared" si="635"/>
        <v>0</v>
      </c>
      <c r="V2661" s="22">
        <f t="shared" si="636"/>
        <v>0</v>
      </c>
      <c r="W2661" s="5">
        <f t="shared" si="641"/>
        <v>258</v>
      </c>
      <c r="X2661" s="21">
        <f t="shared" si="642"/>
        <v>7.797209302325582</v>
      </c>
      <c r="Y2661" s="21">
        <f t="shared" si="643"/>
        <v>93.566511627906976</v>
      </c>
      <c r="Z2661" s="21">
        <f t="shared" si="644"/>
        <v>1918.1134883720931</v>
      </c>
      <c r="AA2661" s="21">
        <f t="shared" si="645"/>
        <v>-2.1265116279068934</v>
      </c>
      <c r="AC2661" s="5">
        <v>93.566511627906976</v>
      </c>
      <c r="AD2661" s="5">
        <v>0</v>
      </c>
      <c r="AE2661" s="5">
        <f t="shared" si="637"/>
        <v>93.566511627906976</v>
      </c>
    </row>
    <row r="2662" spans="1:31" ht="12.75" customHeight="1" x14ac:dyDescent="0.35">
      <c r="A2662" s="17" t="s">
        <v>5389</v>
      </c>
      <c r="B2662" s="17" t="s">
        <v>5390</v>
      </c>
      <c r="C2662" s="17" t="s">
        <v>5391</v>
      </c>
      <c r="D2662" s="18">
        <v>34515</v>
      </c>
      <c r="E2662" s="17" t="s">
        <v>118</v>
      </c>
      <c r="F2662" s="19">
        <v>50</v>
      </c>
      <c r="G2662" s="17">
        <v>21</v>
      </c>
      <c r="H2662" s="17">
        <v>10</v>
      </c>
      <c r="I2662" s="20">
        <f t="shared" si="631"/>
        <v>262</v>
      </c>
      <c r="J2662" s="21">
        <v>3693.06</v>
      </c>
      <c r="K2662" s="18">
        <v>44804</v>
      </c>
      <c r="L2662" s="21">
        <v>2043.48</v>
      </c>
      <c r="M2662" s="21">
        <v>1649.58</v>
      </c>
      <c r="N2662" s="21">
        <v>49.24</v>
      </c>
      <c r="O2662" s="21">
        <f t="shared" si="632"/>
        <v>24.62</v>
      </c>
      <c r="P2662" s="21">
        <f t="shared" si="633"/>
        <v>73.86</v>
      </c>
      <c r="Q2662" s="21">
        <f t="shared" si="634"/>
        <v>1624.96</v>
      </c>
      <c r="S2662" s="21">
        <f t="shared" si="638"/>
        <v>1698.82</v>
      </c>
      <c r="T2662" s="19">
        <v>50</v>
      </c>
      <c r="U2662" s="19">
        <f t="shared" si="635"/>
        <v>0</v>
      </c>
      <c r="V2662" s="22">
        <f t="shared" si="636"/>
        <v>0</v>
      </c>
      <c r="W2662" s="5">
        <f t="shared" si="641"/>
        <v>270</v>
      </c>
      <c r="X2662" s="21">
        <f t="shared" si="642"/>
        <v>6.2919259259259253</v>
      </c>
      <c r="Y2662" s="21">
        <f t="shared" si="643"/>
        <v>75.50311111111111</v>
      </c>
      <c r="Z2662" s="21">
        <f t="shared" si="644"/>
        <v>1623.3168888888888</v>
      </c>
      <c r="AA2662" s="21">
        <f t="shared" si="645"/>
        <v>-1.6431111111112386</v>
      </c>
      <c r="AC2662" s="5">
        <v>75.50311111111111</v>
      </c>
      <c r="AD2662" s="5">
        <v>0</v>
      </c>
      <c r="AE2662" s="5">
        <f t="shared" si="637"/>
        <v>75.50311111111111</v>
      </c>
    </row>
    <row r="2663" spans="1:31" ht="12.75" customHeight="1" x14ac:dyDescent="0.35">
      <c r="A2663" s="17" t="s">
        <v>5392</v>
      </c>
      <c r="B2663" s="17" t="s">
        <v>5393</v>
      </c>
      <c r="C2663" s="17" t="s">
        <v>5394</v>
      </c>
      <c r="D2663" s="18">
        <v>34880</v>
      </c>
      <c r="E2663" s="17" t="s">
        <v>118</v>
      </c>
      <c r="F2663" s="19">
        <v>50</v>
      </c>
      <c r="G2663" s="17">
        <v>22</v>
      </c>
      <c r="H2663" s="17">
        <v>10</v>
      </c>
      <c r="I2663" s="20">
        <f t="shared" si="631"/>
        <v>274</v>
      </c>
      <c r="J2663" s="21">
        <v>1565</v>
      </c>
      <c r="K2663" s="18">
        <v>44804</v>
      </c>
      <c r="L2663" s="21">
        <v>834.67</v>
      </c>
      <c r="M2663" s="21">
        <v>730.33</v>
      </c>
      <c r="N2663" s="21">
        <v>20.86</v>
      </c>
      <c r="O2663" s="21">
        <f t="shared" si="632"/>
        <v>10.43</v>
      </c>
      <c r="P2663" s="21">
        <f t="shared" si="633"/>
        <v>31.29</v>
      </c>
      <c r="Q2663" s="21">
        <f t="shared" si="634"/>
        <v>719.90000000000009</v>
      </c>
      <c r="S2663" s="21">
        <f t="shared" si="638"/>
        <v>751.19</v>
      </c>
      <c r="T2663" s="19">
        <v>50</v>
      </c>
      <c r="U2663" s="19">
        <f t="shared" si="635"/>
        <v>0</v>
      </c>
      <c r="V2663" s="22">
        <f t="shared" si="636"/>
        <v>0</v>
      </c>
      <c r="W2663" s="5">
        <f t="shared" si="641"/>
        <v>282</v>
      </c>
      <c r="X2663" s="21">
        <f t="shared" si="642"/>
        <v>2.6637943262411348</v>
      </c>
      <c r="Y2663" s="21">
        <f t="shared" si="643"/>
        <v>31.965531914893617</v>
      </c>
      <c r="Z2663" s="21">
        <f t="shared" si="644"/>
        <v>719.22446808510642</v>
      </c>
      <c r="AA2663" s="21">
        <f t="shared" si="645"/>
        <v>-0.67553191489366782</v>
      </c>
      <c r="AC2663" s="5">
        <v>31.965531914893617</v>
      </c>
      <c r="AD2663" s="5">
        <v>0</v>
      </c>
      <c r="AE2663" s="5">
        <f t="shared" si="637"/>
        <v>31.965531914893617</v>
      </c>
    </row>
    <row r="2664" spans="1:31" ht="12.75" customHeight="1" x14ac:dyDescent="0.35">
      <c r="A2664" s="17" t="s">
        <v>5395</v>
      </c>
      <c r="B2664" s="17" t="s">
        <v>5396</v>
      </c>
      <c r="C2664" s="17" t="s">
        <v>5394</v>
      </c>
      <c r="D2664" s="18">
        <v>35246</v>
      </c>
      <c r="E2664" s="17" t="s">
        <v>118</v>
      </c>
      <c r="F2664" s="19">
        <v>50</v>
      </c>
      <c r="G2664" s="17">
        <v>23</v>
      </c>
      <c r="H2664" s="17">
        <v>10</v>
      </c>
      <c r="I2664" s="20">
        <f t="shared" si="631"/>
        <v>286</v>
      </c>
      <c r="J2664" s="21">
        <v>646.32000000000005</v>
      </c>
      <c r="K2664" s="18">
        <v>44804</v>
      </c>
      <c r="L2664" s="21">
        <v>331.87</v>
      </c>
      <c r="M2664" s="21">
        <v>314.45</v>
      </c>
      <c r="N2664" s="21">
        <v>8.6199999999999992</v>
      </c>
      <c r="O2664" s="21">
        <f t="shared" si="632"/>
        <v>4.3099999999999996</v>
      </c>
      <c r="P2664" s="21">
        <f t="shared" si="633"/>
        <v>12.93</v>
      </c>
      <c r="Q2664" s="21">
        <f t="shared" si="634"/>
        <v>310.14</v>
      </c>
      <c r="S2664" s="21">
        <f t="shared" si="638"/>
        <v>323.07</v>
      </c>
      <c r="T2664" s="19">
        <v>50</v>
      </c>
      <c r="U2664" s="19">
        <f t="shared" si="635"/>
        <v>0</v>
      </c>
      <c r="V2664" s="22">
        <f t="shared" si="636"/>
        <v>0</v>
      </c>
      <c r="W2664" s="5">
        <f t="shared" si="641"/>
        <v>294</v>
      </c>
      <c r="X2664" s="21">
        <f t="shared" si="642"/>
        <v>1.0988775510204081</v>
      </c>
      <c r="Y2664" s="21">
        <f t="shared" si="643"/>
        <v>13.186530612244898</v>
      </c>
      <c r="Z2664" s="21">
        <f t="shared" si="644"/>
        <v>309.8834693877551</v>
      </c>
      <c r="AA2664" s="21">
        <f t="shared" si="645"/>
        <v>-0.25653061224488738</v>
      </c>
      <c r="AC2664" s="5">
        <v>13.186530612244898</v>
      </c>
      <c r="AD2664" s="5">
        <v>0</v>
      </c>
      <c r="AE2664" s="5">
        <f t="shared" si="637"/>
        <v>13.186530612244898</v>
      </c>
    </row>
    <row r="2665" spans="1:31" ht="12.75" customHeight="1" x14ac:dyDescent="0.35">
      <c r="A2665" s="17" t="s">
        <v>5397</v>
      </c>
      <c r="B2665" s="17" t="s">
        <v>5398</v>
      </c>
      <c r="C2665" s="17" t="s">
        <v>5399</v>
      </c>
      <c r="D2665" s="18">
        <v>35611</v>
      </c>
      <c r="E2665" s="17" t="s">
        <v>118</v>
      </c>
      <c r="F2665" s="19">
        <v>50</v>
      </c>
      <c r="G2665" s="17">
        <v>24</v>
      </c>
      <c r="H2665" s="17">
        <v>10</v>
      </c>
      <c r="I2665" s="20">
        <f t="shared" si="631"/>
        <v>298</v>
      </c>
      <c r="J2665" s="21">
        <v>4232.3</v>
      </c>
      <c r="K2665" s="18">
        <v>44804</v>
      </c>
      <c r="L2665" s="21">
        <v>2088.02</v>
      </c>
      <c r="M2665" s="21">
        <v>2144.2800000000002</v>
      </c>
      <c r="N2665" s="21">
        <v>56.43</v>
      </c>
      <c r="O2665" s="21">
        <f t="shared" si="632"/>
        <v>28.215</v>
      </c>
      <c r="P2665" s="21">
        <f t="shared" si="633"/>
        <v>84.644999999999996</v>
      </c>
      <c r="Q2665" s="21">
        <f t="shared" si="634"/>
        <v>2116.0650000000001</v>
      </c>
      <c r="S2665" s="21">
        <f t="shared" si="638"/>
        <v>2200.71</v>
      </c>
      <c r="T2665" s="19">
        <v>50</v>
      </c>
      <c r="U2665" s="19">
        <f t="shared" si="635"/>
        <v>0</v>
      </c>
      <c r="V2665" s="22">
        <f t="shared" si="636"/>
        <v>0</v>
      </c>
      <c r="W2665" s="5">
        <f t="shared" si="641"/>
        <v>306</v>
      </c>
      <c r="X2665" s="21">
        <f t="shared" si="642"/>
        <v>7.1918627450980397</v>
      </c>
      <c r="Y2665" s="21">
        <f t="shared" si="643"/>
        <v>86.30235294117648</v>
      </c>
      <c r="Z2665" s="21">
        <f t="shared" si="644"/>
        <v>2114.4076470588234</v>
      </c>
      <c r="AA2665" s="21">
        <f t="shared" si="645"/>
        <v>-1.6573529411766685</v>
      </c>
      <c r="AC2665" s="5">
        <v>86.30235294117648</v>
      </c>
      <c r="AD2665" s="5">
        <v>0</v>
      </c>
      <c r="AE2665" s="5">
        <f t="shared" si="637"/>
        <v>86.30235294117648</v>
      </c>
    </row>
    <row r="2666" spans="1:31" ht="12.75" customHeight="1" x14ac:dyDescent="0.35">
      <c r="A2666" s="17" t="s">
        <v>5400</v>
      </c>
      <c r="B2666" s="17" t="s">
        <v>5401</v>
      </c>
      <c r="C2666" s="17" t="s">
        <v>5394</v>
      </c>
      <c r="D2666" s="18">
        <v>35611</v>
      </c>
      <c r="E2666" s="17" t="s">
        <v>118</v>
      </c>
      <c r="F2666" s="19">
        <v>50</v>
      </c>
      <c r="G2666" s="17">
        <v>24</v>
      </c>
      <c r="H2666" s="17">
        <v>10</v>
      </c>
      <c r="I2666" s="20">
        <f t="shared" si="631"/>
        <v>298</v>
      </c>
      <c r="J2666" s="21">
        <v>12968.01</v>
      </c>
      <c r="K2666" s="18">
        <v>44804</v>
      </c>
      <c r="L2666" s="21">
        <v>6397.54</v>
      </c>
      <c r="M2666" s="21">
        <v>6570.47</v>
      </c>
      <c r="N2666" s="21">
        <v>172.9</v>
      </c>
      <c r="O2666" s="21">
        <f t="shared" si="632"/>
        <v>86.45</v>
      </c>
      <c r="P2666" s="21">
        <f t="shared" si="633"/>
        <v>259.35000000000002</v>
      </c>
      <c r="Q2666" s="21">
        <f t="shared" si="634"/>
        <v>6484.02</v>
      </c>
      <c r="S2666" s="21">
        <f t="shared" si="638"/>
        <v>6743.37</v>
      </c>
      <c r="T2666" s="19">
        <v>50</v>
      </c>
      <c r="U2666" s="19">
        <f t="shared" si="635"/>
        <v>0</v>
      </c>
      <c r="V2666" s="22">
        <f t="shared" si="636"/>
        <v>0</v>
      </c>
      <c r="W2666" s="5">
        <f t="shared" si="641"/>
        <v>306</v>
      </c>
      <c r="X2666" s="21">
        <f t="shared" si="642"/>
        <v>22.037156862745096</v>
      </c>
      <c r="Y2666" s="21">
        <f t="shared" si="643"/>
        <v>264.44588235294117</v>
      </c>
      <c r="Z2666" s="21">
        <f t="shared" si="644"/>
        <v>6478.9241176470587</v>
      </c>
      <c r="AA2666" s="21">
        <f t="shared" si="645"/>
        <v>-5.0958823529417714</v>
      </c>
      <c r="AC2666" s="5">
        <v>264.44588235294117</v>
      </c>
      <c r="AD2666" s="5">
        <v>0</v>
      </c>
      <c r="AE2666" s="5">
        <f t="shared" si="637"/>
        <v>264.44588235294117</v>
      </c>
    </row>
    <row r="2667" spans="1:31" ht="12.75" customHeight="1" x14ac:dyDescent="0.35">
      <c r="A2667" s="17" t="s">
        <v>5402</v>
      </c>
      <c r="B2667" s="17" t="s">
        <v>5403</v>
      </c>
      <c r="C2667" s="17" t="s">
        <v>5394</v>
      </c>
      <c r="D2667" s="18">
        <v>35976</v>
      </c>
      <c r="E2667" s="17" t="s">
        <v>118</v>
      </c>
      <c r="F2667" s="19">
        <v>50</v>
      </c>
      <c r="G2667" s="17">
        <v>25</v>
      </c>
      <c r="H2667" s="17">
        <v>10</v>
      </c>
      <c r="I2667" s="20">
        <f t="shared" si="631"/>
        <v>310</v>
      </c>
      <c r="J2667" s="21">
        <v>6943.77</v>
      </c>
      <c r="K2667" s="18">
        <v>44804</v>
      </c>
      <c r="L2667" s="21">
        <v>3286.73</v>
      </c>
      <c r="M2667" s="21">
        <v>3657.04</v>
      </c>
      <c r="N2667" s="21">
        <v>92.58</v>
      </c>
      <c r="O2667" s="21">
        <f t="shared" si="632"/>
        <v>46.29</v>
      </c>
      <c r="P2667" s="21">
        <f t="shared" si="633"/>
        <v>138.87</v>
      </c>
      <c r="Q2667" s="21">
        <f t="shared" si="634"/>
        <v>3610.75</v>
      </c>
      <c r="S2667" s="21">
        <f t="shared" si="638"/>
        <v>3749.62</v>
      </c>
      <c r="T2667" s="19">
        <v>50</v>
      </c>
      <c r="U2667" s="19">
        <f t="shared" si="635"/>
        <v>0</v>
      </c>
      <c r="V2667" s="22">
        <f t="shared" si="636"/>
        <v>0</v>
      </c>
      <c r="W2667" s="5">
        <f t="shared" si="641"/>
        <v>318</v>
      </c>
      <c r="X2667" s="21">
        <f t="shared" si="642"/>
        <v>11.79125786163522</v>
      </c>
      <c r="Y2667" s="21">
        <f t="shared" si="643"/>
        <v>141.49509433962265</v>
      </c>
      <c r="Z2667" s="21">
        <f t="shared" si="644"/>
        <v>3608.1249056603774</v>
      </c>
      <c r="AA2667" s="21">
        <f t="shared" si="645"/>
        <v>-2.6250943396225921</v>
      </c>
      <c r="AC2667" s="5">
        <v>141.49509433962265</v>
      </c>
      <c r="AD2667" s="5">
        <v>0</v>
      </c>
      <c r="AE2667" s="5">
        <f t="shared" si="637"/>
        <v>141.49509433962265</v>
      </c>
    </row>
    <row r="2668" spans="1:31" ht="12.75" customHeight="1" x14ac:dyDescent="0.35">
      <c r="A2668" s="17" t="s">
        <v>5404</v>
      </c>
      <c r="B2668" s="17" t="s">
        <v>5405</v>
      </c>
      <c r="C2668" s="17" t="s">
        <v>5406</v>
      </c>
      <c r="D2668" s="18">
        <v>36342</v>
      </c>
      <c r="E2668" s="17" t="s">
        <v>118</v>
      </c>
      <c r="F2668" s="19">
        <v>50</v>
      </c>
      <c r="G2668" s="17">
        <v>26</v>
      </c>
      <c r="H2668" s="17">
        <v>10</v>
      </c>
      <c r="I2668" s="20">
        <f t="shared" si="631"/>
        <v>322</v>
      </c>
      <c r="J2668" s="21">
        <v>2398.8000000000002</v>
      </c>
      <c r="K2668" s="18">
        <v>44804</v>
      </c>
      <c r="L2668" s="21">
        <v>1111.54</v>
      </c>
      <c r="M2668" s="21">
        <v>1287.26</v>
      </c>
      <c r="N2668" s="21">
        <v>31.98</v>
      </c>
      <c r="O2668" s="21">
        <f t="shared" si="632"/>
        <v>15.99</v>
      </c>
      <c r="P2668" s="21">
        <f t="shared" si="633"/>
        <v>47.97</v>
      </c>
      <c r="Q2668" s="21">
        <f t="shared" si="634"/>
        <v>1271.27</v>
      </c>
      <c r="S2668" s="21">
        <f t="shared" si="638"/>
        <v>1319.24</v>
      </c>
      <c r="T2668" s="19">
        <v>50</v>
      </c>
      <c r="U2668" s="19">
        <f t="shared" si="635"/>
        <v>0</v>
      </c>
      <c r="V2668" s="22">
        <f t="shared" si="636"/>
        <v>0</v>
      </c>
      <c r="W2668" s="5">
        <f t="shared" si="641"/>
        <v>330</v>
      </c>
      <c r="X2668" s="21">
        <f t="shared" si="642"/>
        <v>3.9976969696969697</v>
      </c>
      <c r="Y2668" s="21">
        <f t="shared" si="643"/>
        <v>47.972363636363639</v>
      </c>
      <c r="Z2668" s="21">
        <f t="shared" si="644"/>
        <v>1271.2676363636365</v>
      </c>
      <c r="AA2668" s="21">
        <f t="shared" si="645"/>
        <v>-2.3636363634977897E-3</v>
      </c>
      <c r="AC2668" s="5">
        <v>47.972363636363639</v>
      </c>
      <c r="AD2668" s="5">
        <v>0</v>
      </c>
      <c r="AE2668" s="5">
        <f t="shared" si="637"/>
        <v>47.972363636363639</v>
      </c>
    </row>
    <row r="2669" spans="1:31" ht="12.75" customHeight="1" x14ac:dyDescent="0.35">
      <c r="A2669" s="17" t="s">
        <v>5407</v>
      </c>
      <c r="B2669" s="17" t="s">
        <v>5408</v>
      </c>
      <c r="C2669" s="17" t="s">
        <v>5409</v>
      </c>
      <c r="D2669" s="18">
        <v>36708</v>
      </c>
      <c r="E2669" s="17" t="s">
        <v>118</v>
      </c>
      <c r="F2669" s="19">
        <v>50</v>
      </c>
      <c r="G2669" s="17">
        <v>27</v>
      </c>
      <c r="H2669" s="17">
        <v>10</v>
      </c>
      <c r="I2669" s="20">
        <f t="shared" si="631"/>
        <v>334</v>
      </c>
      <c r="J2669" s="21">
        <v>13074.11</v>
      </c>
      <c r="K2669" s="18">
        <v>44804</v>
      </c>
      <c r="L2669" s="21">
        <v>5796.14</v>
      </c>
      <c r="M2669" s="21">
        <v>7277.97</v>
      </c>
      <c r="N2669" s="21">
        <v>174.32</v>
      </c>
      <c r="O2669" s="21">
        <f t="shared" si="632"/>
        <v>87.16</v>
      </c>
      <c r="P2669" s="21">
        <f t="shared" si="633"/>
        <v>261.48</v>
      </c>
      <c r="Q2669" s="21">
        <f t="shared" si="634"/>
        <v>7190.81</v>
      </c>
      <c r="S2669" s="21">
        <f t="shared" si="638"/>
        <v>7452.29</v>
      </c>
      <c r="T2669" s="19">
        <v>50</v>
      </c>
      <c r="U2669" s="19">
        <f t="shared" si="635"/>
        <v>0</v>
      </c>
      <c r="V2669" s="22">
        <f t="shared" si="636"/>
        <v>0</v>
      </c>
      <c r="W2669" s="5">
        <f t="shared" si="641"/>
        <v>342</v>
      </c>
      <c r="X2669" s="21">
        <f t="shared" si="642"/>
        <v>21.790321637426899</v>
      </c>
      <c r="Y2669" s="21">
        <f t="shared" si="643"/>
        <v>261.48385964912279</v>
      </c>
      <c r="Z2669" s="21">
        <f t="shared" si="644"/>
        <v>7190.8061403508773</v>
      </c>
      <c r="AA2669" s="21">
        <f t="shared" si="645"/>
        <v>-3.8596491231146501E-3</v>
      </c>
      <c r="AC2669" s="5">
        <v>261.48385964912279</v>
      </c>
      <c r="AD2669" s="5">
        <v>0</v>
      </c>
      <c r="AE2669" s="5">
        <f t="shared" si="637"/>
        <v>261.48385964912279</v>
      </c>
    </row>
    <row r="2670" spans="1:31" ht="12.75" customHeight="1" x14ac:dyDescent="0.35">
      <c r="A2670" s="17" t="s">
        <v>5410</v>
      </c>
      <c r="B2670" s="17" t="s">
        <v>5411</v>
      </c>
      <c r="C2670" s="17" t="s">
        <v>5406</v>
      </c>
      <c r="D2670" s="18">
        <v>36831</v>
      </c>
      <c r="E2670" s="17" t="s">
        <v>118</v>
      </c>
      <c r="F2670" s="19">
        <v>50</v>
      </c>
      <c r="G2670" s="17">
        <v>28</v>
      </c>
      <c r="H2670" s="17">
        <v>2</v>
      </c>
      <c r="I2670" s="20">
        <f t="shared" si="631"/>
        <v>338</v>
      </c>
      <c r="J2670" s="21">
        <v>7287.07</v>
      </c>
      <c r="K2670" s="18">
        <v>44804</v>
      </c>
      <c r="L2670" s="21">
        <v>3181.91</v>
      </c>
      <c r="M2670" s="21">
        <v>4105.16</v>
      </c>
      <c r="N2670" s="21">
        <v>97.16</v>
      </c>
      <c r="O2670" s="21">
        <f t="shared" si="632"/>
        <v>48.58</v>
      </c>
      <c r="P2670" s="21">
        <f t="shared" si="633"/>
        <v>145.74</v>
      </c>
      <c r="Q2670" s="21">
        <f t="shared" si="634"/>
        <v>4056.58</v>
      </c>
      <c r="S2670" s="21">
        <f t="shared" si="638"/>
        <v>4202.32</v>
      </c>
      <c r="T2670" s="19">
        <v>50</v>
      </c>
      <c r="U2670" s="19">
        <f t="shared" si="635"/>
        <v>0</v>
      </c>
      <c r="V2670" s="22">
        <f t="shared" si="636"/>
        <v>0</v>
      </c>
      <c r="W2670" s="5">
        <f t="shared" si="641"/>
        <v>346</v>
      </c>
      <c r="X2670" s="21">
        <f t="shared" si="642"/>
        <v>12.14543352601156</v>
      </c>
      <c r="Y2670" s="21">
        <f t="shared" si="643"/>
        <v>145.74520231213873</v>
      </c>
      <c r="Z2670" s="21">
        <f t="shared" si="644"/>
        <v>4056.5747976878611</v>
      </c>
      <c r="AA2670" s="21">
        <f t="shared" si="645"/>
        <v>-5.2023121388629079E-3</v>
      </c>
      <c r="AC2670" s="5">
        <v>145.74520231213873</v>
      </c>
      <c r="AD2670" s="5">
        <v>0</v>
      </c>
      <c r="AE2670" s="5">
        <f t="shared" si="637"/>
        <v>145.74520231213873</v>
      </c>
    </row>
    <row r="2671" spans="1:31" ht="12.75" customHeight="1" x14ac:dyDescent="0.35">
      <c r="A2671" s="17" t="s">
        <v>5412</v>
      </c>
      <c r="B2671" s="17" t="s">
        <v>5413</v>
      </c>
      <c r="C2671" s="17" t="s">
        <v>5414</v>
      </c>
      <c r="D2671" s="18">
        <v>37653</v>
      </c>
      <c r="E2671" s="17" t="s">
        <v>118</v>
      </c>
      <c r="F2671" s="19">
        <v>50</v>
      </c>
      <c r="G2671" s="17">
        <v>30</v>
      </c>
      <c r="H2671" s="17">
        <v>5</v>
      </c>
      <c r="I2671" s="20">
        <f t="shared" si="631"/>
        <v>365</v>
      </c>
      <c r="J2671" s="21">
        <v>6863.11</v>
      </c>
      <c r="K2671" s="18">
        <v>44804</v>
      </c>
      <c r="L2671" s="21">
        <v>2688.01</v>
      </c>
      <c r="M2671" s="21">
        <v>4175.1000000000004</v>
      </c>
      <c r="N2671" s="21">
        <v>91.5</v>
      </c>
      <c r="O2671" s="21">
        <f t="shared" si="632"/>
        <v>45.75</v>
      </c>
      <c r="P2671" s="21">
        <f t="shared" si="633"/>
        <v>137.25</v>
      </c>
      <c r="Q2671" s="21">
        <f t="shared" si="634"/>
        <v>4129.3500000000004</v>
      </c>
      <c r="S2671" s="21">
        <f t="shared" si="638"/>
        <v>4266.6000000000004</v>
      </c>
      <c r="T2671" s="19">
        <v>50</v>
      </c>
      <c r="U2671" s="19">
        <f t="shared" si="635"/>
        <v>0</v>
      </c>
      <c r="V2671" s="22">
        <f t="shared" si="636"/>
        <v>0</v>
      </c>
      <c r="W2671" s="5">
        <f t="shared" si="641"/>
        <v>373</v>
      </c>
      <c r="X2671" s="21">
        <f t="shared" si="642"/>
        <v>11.438605898123326</v>
      </c>
      <c r="Y2671" s="21">
        <f t="shared" si="643"/>
        <v>137.2632707774799</v>
      </c>
      <c r="Z2671" s="21">
        <f t="shared" si="644"/>
        <v>4129.3367292225203</v>
      </c>
      <c r="AA2671" s="21">
        <f t="shared" si="645"/>
        <v>-1.327077748010197E-2</v>
      </c>
      <c r="AC2671" s="5">
        <v>137.2632707774799</v>
      </c>
      <c r="AD2671" s="5">
        <v>0</v>
      </c>
      <c r="AE2671" s="5">
        <f t="shared" si="637"/>
        <v>137.2632707774799</v>
      </c>
    </row>
    <row r="2672" spans="1:31" ht="12.75" customHeight="1" x14ac:dyDescent="0.35">
      <c r="A2672" s="17" t="s">
        <v>5415</v>
      </c>
      <c r="B2672" s="17" t="s">
        <v>5416</v>
      </c>
      <c r="C2672" s="17" t="s">
        <v>5414</v>
      </c>
      <c r="D2672" s="18">
        <v>37500</v>
      </c>
      <c r="E2672" s="17" t="s">
        <v>118</v>
      </c>
      <c r="F2672" s="19">
        <v>50</v>
      </c>
      <c r="G2672" s="17">
        <v>30</v>
      </c>
      <c r="H2672" s="17">
        <v>0</v>
      </c>
      <c r="I2672" s="20">
        <f t="shared" si="631"/>
        <v>360</v>
      </c>
      <c r="J2672" s="21">
        <v>17841.419999999998</v>
      </c>
      <c r="K2672" s="18">
        <v>44804</v>
      </c>
      <c r="L2672" s="21">
        <v>7136.6</v>
      </c>
      <c r="M2672" s="21">
        <v>10704.82</v>
      </c>
      <c r="N2672" s="21">
        <v>237.88</v>
      </c>
      <c r="O2672" s="21">
        <f t="shared" si="632"/>
        <v>118.94</v>
      </c>
      <c r="P2672" s="21">
        <f t="shared" si="633"/>
        <v>356.82</v>
      </c>
      <c r="Q2672" s="21">
        <f t="shared" si="634"/>
        <v>10585.88</v>
      </c>
      <c r="S2672" s="21">
        <f t="shared" si="638"/>
        <v>10942.699999999999</v>
      </c>
      <c r="T2672" s="19">
        <v>50</v>
      </c>
      <c r="U2672" s="19">
        <f t="shared" si="635"/>
        <v>0</v>
      </c>
      <c r="V2672" s="22">
        <f t="shared" si="636"/>
        <v>0</v>
      </c>
      <c r="W2672" s="5">
        <f t="shared" si="641"/>
        <v>368</v>
      </c>
      <c r="X2672" s="21">
        <f t="shared" si="642"/>
        <v>29.735597826086952</v>
      </c>
      <c r="Y2672" s="21">
        <f t="shared" si="643"/>
        <v>356.82717391304345</v>
      </c>
      <c r="Z2672" s="21">
        <f t="shared" si="644"/>
        <v>10585.872826086956</v>
      </c>
      <c r="AA2672" s="21">
        <f t="shared" si="645"/>
        <v>-7.1739130435162224E-3</v>
      </c>
      <c r="AC2672" s="5">
        <v>356.82717391304345</v>
      </c>
      <c r="AD2672" s="5">
        <v>0</v>
      </c>
      <c r="AE2672" s="5">
        <f t="shared" si="637"/>
        <v>356.82717391304345</v>
      </c>
    </row>
    <row r="2673" spans="1:31" ht="12.75" customHeight="1" x14ac:dyDescent="0.35">
      <c r="A2673" s="17" t="s">
        <v>5417</v>
      </c>
      <c r="B2673" s="17" t="s">
        <v>5418</v>
      </c>
      <c r="C2673" s="17" t="s">
        <v>863</v>
      </c>
      <c r="D2673" s="18">
        <v>37377</v>
      </c>
      <c r="E2673" s="17" t="s">
        <v>118</v>
      </c>
      <c r="F2673" s="19">
        <v>50</v>
      </c>
      <c r="G2673" s="17">
        <v>29</v>
      </c>
      <c r="H2673" s="17">
        <v>8</v>
      </c>
      <c r="I2673" s="20">
        <f t="shared" si="631"/>
        <v>356</v>
      </c>
      <c r="J2673" s="21">
        <v>94.29</v>
      </c>
      <c r="K2673" s="18">
        <v>44804</v>
      </c>
      <c r="L2673" s="21">
        <v>38.44</v>
      </c>
      <c r="M2673" s="21">
        <v>55.85</v>
      </c>
      <c r="N2673" s="21">
        <v>1.26</v>
      </c>
      <c r="O2673" s="21">
        <f t="shared" si="632"/>
        <v>0.63</v>
      </c>
      <c r="P2673" s="21">
        <f t="shared" si="633"/>
        <v>1.8900000000000001</v>
      </c>
      <c r="Q2673" s="21">
        <f t="shared" si="634"/>
        <v>55.22</v>
      </c>
      <c r="S2673" s="21">
        <f t="shared" si="638"/>
        <v>57.11</v>
      </c>
      <c r="T2673" s="19">
        <v>50</v>
      </c>
      <c r="U2673" s="19">
        <f t="shared" si="635"/>
        <v>0</v>
      </c>
      <c r="V2673" s="22">
        <f t="shared" si="636"/>
        <v>0</v>
      </c>
      <c r="W2673" s="5">
        <f t="shared" si="641"/>
        <v>364</v>
      </c>
      <c r="X2673" s="21">
        <f t="shared" si="642"/>
        <v>0.1568956043956044</v>
      </c>
      <c r="Y2673" s="21">
        <f t="shared" si="643"/>
        <v>1.8827472527472529</v>
      </c>
      <c r="Z2673" s="21">
        <f t="shared" si="644"/>
        <v>55.227252747252749</v>
      </c>
      <c r="AA2673" s="21">
        <f t="shared" si="645"/>
        <v>7.2527472527497139E-3</v>
      </c>
      <c r="AC2673" s="5">
        <v>1.8827472527472529</v>
      </c>
      <c r="AD2673" s="5">
        <v>0</v>
      </c>
      <c r="AE2673" s="5">
        <f t="shared" si="637"/>
        <v>1.8827472527472529</v>
      </c>
    </row>
    <row r="2674" spans="1:31" ht="12.75" customHeight="1" x14ac:dyDescent="0.35">
      <c r="A2674" s="17" t="s">
        <v>5419</v>
      </c>
      <c r="B2674" s="17" t="s">
        <v>5420</v>
      </c>
      <c r="C2674" s="17" t="s">
        <v>5421</v>
      </c>
      <c r="D2674" s="18">
        <v>38078</v>
      </c>
      <c r="E2674" s="17" t="s">
        <v>118</v>
      </c>
      <c r="F2674" s="19">
        <v>50</v>
      </c>
      <c r="G2674" s="17">
        <v>31</v>
      </c>
      <c r="H2674" s="17">
        <v>7</v>
      </c>
      <c r="I2674" s="20">
        <f t="shared" si="631"/>
        <v>379</v>
      </c>
      <c r="J2674" s="21">
        <v>1900</v>
      </c>
      <c r="K2674" s="18">
        <v>44804</v>
      </c>
      <c r="L2674" s="21">
        <v>699.84</v>
      </c>
      <c r="M2674" s="21">
        <v>1200.1600000000001</v>
      </c>
      <c r="N2674" s="21">
        <v>25.33</v>
      </c>
      <c r="O2674" s="21">
        <f t="shared" si="632"/>
        <v>12.664999999999999</v>
      </c>
      <c r="P2674" s="21">
        <f t="shared" si="633"/>
        <v>37.994999999999997</v>
      </c>
      <c r="Q2674" s="21">
        <f t="shared" si="634"/>
        <v>1187.4950000000001</v>
      </c>
      <c r="S2674" s="21">
        <f t="shared" si="638"/>
        <v>1225.49</v>
      </c>
      <c r="T2674" s="19">
        <v>50</v>
      </c>
      <c r="U2674" s="19">
        <f t="shared" si="635"/>
        <v>0</v>
      </c>
      <c r="V2674" s="22">
        <f t="shared" si="636"/>
        <v>0</v>
      </c>
      <c r="W2674" s="5">
        <f t="shared" si="641"/>
        <v>387</v>
      </c>
      <c r="X2674" s="21">
        <f t="shared" si="642"/>
        <v>3.166640826873385</v>
      </c>
      <c r="Y2674" s="21">
        <f t="shared" si="643"/>
        <v>37.99968992248062</v>
      </c>
      <c r="Z2674" s="21">
        <f t="shared" si="644"/>
        <v>1187.4903100775193</v>
      </c>
      <c r="AA2674" s="21">
        <f t="shared" si="645"/>
        <v>-4.6899224807930295E-3</v>
      </c>
      <c r="AC2674" s="5">
        <v>37.99968992248062</v>
      </c>
      <c r="AD2674" s="5">
        <v>0</v>
      </c>
      <c r="AE2674" s="5">
        <f t="shared" si="637"/>
        <v>37.99968992248062</v>
      </c>
    </row>
    <row r="2675" spans="1:31" ht="12.75" customHeight="1" x14ac:dyDescent="0.35">
      <c r="A2675" s="17" t="s">
        <v>5422</v>
      </c>
      <c r="B2675" s="17" t="s">
        <v>5423</v>
      </c>
      <c r="C2675" s="17" t="s">
        <v>5424</v>
      </c>
      <c r="D2675" s="18">
        <v>38047</v>
      </c>
      <c r="E2675" s="17" t="s">
        <v>118</v>
      </c>
      <c r="F2675" s="19">
        <v>50</v>
      </c>
      <c r="G2675" s="17">
        <v>31</v>
      </c>
      <c r="H2675" s="17">
        <v>6</v>
      </c>
      <c r="I2675" s="20">
        <f t="shared" si="631"/>
        <v>378</v>
      </c>
      <c r="J2675" s="21">
        <v>5850</v>
      </c>
      <c r="K2675" s="18">
        <v>44804</v>
      </c>
      <c r="L2675" s="21">
        <v>2164.5</v>
      </c>
      <c r="M2675" s="21">
        <v>3685.5</v>
      </c>
      <c r="N2675" s="21">
        <v>78</v>
      </c>
      <c r="O2675" s="21">
        <f t="shared" si="632"/>
        <v>39</v>
      </c>
      <c r="P2675" s="21">
        <f t="shared" si="633"/>
        <v>117</v>
      </c>
      <c r="Q2675" s="21">
        <f t="shared" si="634"/>
        <v>3646.5</v>
      </c>
      <c r="S2675" s="21">
        <f t="shared" si="638"/>
        <v>3763.5</v>
      </c>
      <c r="T2675" s="19">
        <v>50</v>
      </c>
      <c r="U2675" s="19">
        <f t="shared" si="635"/>
        <v>0</v>
      </c>
      <c r="V2675" s="22">
        <f t="shared" si="636"/>
        <v>0</v>
      </c>
      <c r="W2675" s="5">
        <f t="shared" si="641"/>
        <v>386</v>
      </c>
      <c r="X2675" s="21">
        <f t="shared" si="642"/>
        <v>9.75</v>
      </c>
      <c r="Y2675" s="21">
        <f t="shared" si="643"/>
        <v>117</v>
      </c>
      <c r="Z2675" s="21">
        <f t="shared" si="644"/>
        <v>3646.5</v>
      </c>
      <c r="AA2675" s="21">
        <f t="shared" si="645"/>
        <v>0</v>
      </c>
      <c r="AC2675" s="5">
        <v>117</v>
      </c>
      <c r="AD2675" s="5">
        <v>0</v>
      </c>
      <c r="AE2675" s="5">
        <f t="shared" si="637"/>
        <v>117</v>
      </c>
    </row>
    <row r="2676" spans="1:31" ht="12.75" customHeight="1" x14ac:dyDescent="0.35">
      <c r="A2676" s="17" t="s">
        <v>5425</v>
      </c>
      <c r="B2676" s="17" t="s">
        <v>5426</v>
      </c>
      <c r="C2676" s="17" t="s">
        <v>5421</v>
      </c>
      <c r="D2676" s="18">
        <v>38718</v>
      </c>
      <c r="E2676" s="17" t="s">
        <v>118</v>
      </c>
      <c r="F2676" s="19">
        <v>50</v>
      </c>
      <c r="G2676" s="17">
        <v>33</v>
      </c>
      <c r="H2676" s="17">
        <v>4</v>
      </c>
      <c r="I2676" s="20">
        <f t="shared" si="631"/>
        <v>400</v>
      </c>
      <c r="J2676" s="21">
        <v>4051.84</v>
      </c>
      <c r="K2676" s="18">
        <v>44804</v>
      </c>
      <c r="L2676" s="21">
        <v>1350.66</v>
      </c>
      <c r="M2676" s="21">
        <v>2701.18</v>
      </c>
      <c r="N2676" s="21">
        <v>54.02</v>
      </c>
      <c r="O2676" s="21">
        <f t="shared" si="632"/>
        <v>27.01</v>
      </c>
      <c r="P2676" s="21">
        <f t="shared" si="633"/>
        <v>81.03</v>
      </c>
      <c r="Q2676" s="21">
        <f t="shared" si="634"/>
        <v>2674.1699999999996</v>
      </c>
      <c r="S2676" s="21">
        <f t="shared" si="638"/>
        <v>2755.2</v>
      </c>
      <c r="T2676" s="19">
        <v>50</v>
      </c>
      <c r="U2676" s="19">
        <f t="shared" si="635"/>
        <v>0</v>
      </c>
      <c r="V2676" s="22">
        <f t="shared" si="636"/>
        <v>0</v>
      </c>
      <c r="W2676" s="5">
        <f t="shared" si="641"/>
        <v>408</v>
      </c>
      <c r="X2676" s="21">
        <f t="shared" si="642"/>
        <v>6.7529411764705882</v>
      </c>
      <c r="Y2676" s="21">
        <f t="shared" si="643"/>
        <v>81.035294117647055</v>
      </c>
      <c r="Z2676" s="21">
        <f t="shared" si="644"/>
        <v>2674.1647058823528</v>
      </c>
      <c r="AA2676" s="21">
        <f t="shared" si="645"/>
        <v>-5.2941176468266349E-3</v>
      </c>
      <c r="AC2676" s="5">
        <v>81.035294117647055</v>
      </c>
      <c r="AD2676" s="5">
        <v>0</v>
      </c>
      <c r="AE2676" s="5">
        <f t="shared" si="637"/>
        <v>81.035294117647055</v>
      </c>
    </row>
    <row r="2677" spans="1:31" ht="12.75" customHeight="1" x14ac:dyDescent="0.35">
      <c r="A2677" s="17" t="s">
        <v>5427</v>
      </c>
      <c r="B2677" s="17" t="s">
        <v>5428</v>
      </c>
      <c r="C2677" s="17" t="s">
        <v>5421</v>
      </c>
      <c r="D2677" s="18">
        <v>38808</v>
      </c>
      <c r="E2677" s="17" t="s">
        <v>118</v>
      </c>
      <c r="F2677" s="19">
        <v>50</v>
      </c>
      <c r="G2677" s="17">
        <v>33</v>
      </c>
      <c r="H2677" s="17">
        <v>7</v>
      </c>
      <c r="I2677" s="20">
        <f t="shared" si="631"/>
        <v>403</v>
      </c>
      <c r="J2677" s="21">
        <v>6480</v>
      </c>
      <c r="K2677" s="18">
        <v>44804</v>
      </c>
      <c r="L2677" s="21">
        <v>2127.6</v>
      </c>
      <c r="M2677" s="21">
        <v>4352.3999999999996</v>
      </c>
      <c r="N2677" s="21">
        <v>86.4</v>
      </c>
      <c r="O2677" s="21">
        <f t="shared" si="632"/>
        <v>43.2</v>
      </c>
      <c r="P2677" s="21">
        <f t="shared" si="633"/>
        <v>129.60000000000002</v>
      </c>
      <c r="Q2677" s="21">
        <f t="shared" si="634"/>
        <v>4309.2</v>
      </c>
      <c r="S2677" s="21">
        <f t="shared" si="638"/>
        <v>4438.7999999999993</v>
      </c>
      <c r="T2677" s="19">
        <v>50</v>
      </c>
      <c r="U2677" s="19">
        <f t="shared" si="635"/>
        <v>0</v>
      </c>
      <c r="V2677" s="22">
        <f t="shared" si="636"/>
        <v>0</v>
      </c>
      <c r="W2677" s="5">
        <f t="shared" si="641"/>
        <v>411</v>
      </c>
      <c r="X2677" s="21">
        <f t="shared" si="642"/>
        <v>10.799999999999999</v>
      </c>
      <c r="Y2677" s="21">
        <f t="shared" si="643"/>
        <v>129.6</v>
      </c>
      <c r="Z2677" s="21">
        <f t="shared" si="644"/>
        <v>4309.1999999999989</v>
      </c>
      <c r="AA2677" s="21">
        <f t="shared" si="645"/>
        <v>0</v>
      </c>
      <c r="AC2677" s="5">
        <v>129.6</v>
      </c>
      <c r="AD2677" s="5">
        <v>0</v>
      </c>
      <c r="AE2677" s="5">
        <f t="shared" si="637"/>
        <v>129.6</v>
      </c>
    </row>
    <row r="2678" spans="1:31" ht="12.75" customHeight="1" x14ac:dyDescent="0.35">
      <c r="A2678" s="17" t="s">
        <v>5429</v>
      </c>
      <c r="B2678" s="17" t="s">
        <v>5430</v>
      </c>
      <c r="C2678" s="17" t="s">
        <v>5431</v>
      </c>
      <c r="D2678" s="18">
        <v>38808</v>
      </c>
      <c r="E2678" s="17" t="s">
        <v>118</v>
      </c>
      <c r="F2678" s="19">
        <v>50</v>
      </c>
      <c r="G2678" s="17">
        <v>33</v>
      </c>
      <c r="H2678" s="17">
        <v>7</v>
      </c>
      <c r="I2678" s="20">
        <f t="shared" si="631"/>
        <v>403</v>
      </c>
      <c r="J2678" s="21">
        <v>2600.8000000000002</v>
      </c>
      <c r="K2678" s="18">
        <v>44804</v>
      </c>
      <c r="L2678" s="21">
        <v>854</v>
      </c>
      <c r="M2678" s="21">
        <v>1746.8</v>
      </c>
      <c r="N2678" s="21">
        <v>34.68</v>
      </c>
      <c r="O2678" s="21">
        <f t="shared" si="632"/>
        <v>17.34</v>
      </c>
      <c r="P2678" s="21">
        <f t="shared" si="633"/>
        <v>52.019999999999996</v>
      </c>
      <c r="Q2678" s="21">
        <f t="shared" si="634"/>
        <v>1729.46</v>
      </c>
      <c r="S2678" s="21">
        <f t="shared" si="638"/>
        <v>1781.48</v>
      </c>
      <c r="T2678" s="19">
        <v>50</v>
      </c>
      <c r="U2678" s="19">
        <f t="shared" si="635"/>
        <v>0</v>
      </c>
      <c r="V2678" s="22">
        <f t="shared" si="636"/>
        <v>0</v>
      </c>
      <c r="W2678" s="5">
        <f t="shared" si="641"/>
        <v>411</v>
      </c>
      <c r="X2678" s="21">
        <f t="shared" si="642"/>
        <v>4.3345012165450125</v>
      </c>
      <c r="Y2678" s="21">
        <f t="shared" si="643"/>
        <v>52.01401459854015</v>
      </c>
      <c r="Z2678" s="21">
        <f t="shared" si="644"/>
        <v>1729.4659854014599</v>
      </c>
      <c r="AA2678" s="21">
        <f t="shared" si="645"/>
        <v>5.9854014598386129E-3</v>
      </c>
      <c r="AC2678" s="5">
        <v>52.01401459854015</v>
      </c>
      <c r="AD2678" s="5">
        <v>0</v>
      </c>
      <c r="AE2678" s="5">
        <f t="shared" si="637"/>
        <v>52.01401459854015</v>
      </c>
    </row>
    <row r="2679" spans="1:31" ht="12.75" customHeight="1" x14ac:dyDescent="0.35">
      <c r="A2679" s="17" t="s">
        <v>5432</v>
      </c>
      <c r="B2679" s="17" t="s">
        <v>5433</v>
      </c>
      <c r="C2679" s="17" t="s">
        <v>5434</v>
      </c>
      <c r="D2679" s="18">
        <v>38899</v>
      </c>
      <c r="E2679" s="17" t="s">
        <v>118</v>
      </c>
      <c r="F2679" s="19">
        <v>50</v>
      </c>
      <c r="G2679" s="17">
        <v>33</v>
      </c>
      <c r="H2679" s="17">
        <v>10</v>
      </c>
      <c r="I2679" s="20">
        <f t="shared" si="631"/>
        <v>406</v>
      </c>
      <c r="J2679" s="21">
        <v>3351.53</v>
      </c>
      <c r="K2679" s="18">
        <v>44804</v>
      </c>
      <c r="L2679" s="21">
        <v>1083.6600000000001</v>
      </c>
      <c r="M2679" s="21">
        <v>2267.87</v>
      </c>
      <c r="N2679" s="21">
        <v>44.68</v>
      </c>
      <c r="O2679" s="21">
        <f t="shared" si="632"/>
        <v>22.34</v>
      </c>
      <c r="P2679" s="21">
        <f t="shared" si="633"/>
        <v>67.02</v>
      </c>
      <c r="Q2679" s="21">
        <f t="shared" si="634"/>
        <v>2245.5299999999997</v>
      </c>
      <c r="S2679" s="21">
        <f t="shared" si="638"/>
        <v>2312.5499999999997</v>
      </c>
      <c r="T2679" s="19">
        <v>50</v>
      </c>
      <c r="U2679" s="19">
        <f t="shared" si="635"/>
        <v>0</v>
      </c>
      <c r="V2679" s="22">
        <f t="shared" si="636"/>
        <v>0</v>
      </c>
      <c r="W2679" s="5">
        <f t="shared" si="641"/>
        <v>414</v>
      </c>
      <c r="X2679" s="21">
        <f t="shared" si="642"/>
        <v>5.5858695652173909</v>
      </c>
      <c r="Y2679" s="21">
        <f t="shared" si="643"/>
        <v>67.030434782608694</v>
      </c>
      <c r="Z2679" s="21">
        <f t="shared" si="644"/>
        <v>2245.5195652173911</v>
      </c>
      <c r="AA2679" s="21">
        <f t="shared" si="645"/>
        <v>-1.0434782608626847E-2</v>
      </c>
      <c r="AC2679" s="5">
        <v>67.030434782608694</v>
      </c>
      <c r="AD2679" s="5">
        <v>0</v>
      </c>
      <c r="AE2679" s="5">
        <f t="shared" si="637"/>
        <v>67.030434782608694</v>
      </c>
    </row>
    <row r="2680" spans="1:31" ht="12.75" customHeight="1" x14ac:dyDescent="0.35">
      <c r="A2680" s="17" t="s">
        <v>5435</v>
      </c>
      <c r="B2680" s="17" t="s">
        <v>5436</v>
      </c>
      <c r="C2680" s="17" t="s">
        <v>5424</v>
      </c>
      <c r="D2680" s="18">
        <v>38899</v>
      </c>
      <c r="E2680" s="17" t="s">
        <v>118</v>
      </c>
      <c r="F2680" s="19">
        <v>50</v>
      </c>
      <c r="G2680" s="17">
        <v>33</v>
      </c>
      <c r="H2680" s="17">
        <v>10</v>
      </c>
      <c r="I2680" s="20">
        <f t="shared" si="631"/>
        <v>406</v>
      </c>
      <c r="J2680" s="21">
        <v>21784.93</v>
      </c>
      <c r="K2680" s="18">
        <v>44804</v>
      </c>
      <c r="L2680" s="21">
        <v>7043.82</v>
      </c>
      <c r="M2680" s="21">
        <v>14741.11</v>
      </c>
      <c r="N2680" s="21">
        <v>290.45999999999998</v>
      </c>
      <c r="O2680" s="21">
        <f t="shared" si="632"/>
        <v>145.22999999999999</v>
      </c>
      <c r="P2680" s="21">
        <f t="shared" si="633"/>
        <v>435.68999999999994</v>
      </c>
      <c r="Q2680" s="21">
        <f t="shared" si="634"/>
        <v>14595.880000000001</v>
      </c>
      <c r="S2680" s="21">
        <f t="shared" si="638"/>
        <v>15031.57</v>
      </c>
      <c r="T2680" s="19">
        <v>50</v>
      </c>
      <c r="U2680" s="19">
        <f t="shared" si="635"/>
        <v>0</v>
      </c>
      <c r="V2680" s="22">
        <f t="shared" si="636"/>
        <v>0</v>
      </c>
      <c r="W2680" s="5">
        <f t="shared" si="641"/>
        <v>414</v>
      </c>
      <c r="X2680" s="21">
        <f t="shared" si="642"/>
        <v>36.308140096618359</v>
      </c>
      <c r="Y2680" s="21">
        <f t="shared" si="643"/>
        <v>435.69768115942031</v>
      </c>
      <c r="Z2680" s="21">
        <f t="shared" si="644"/>
        <v>14595.87231884058</v>
      </c>
      <c r="AA2680" s="21">
        <f t="shared" si="645"/>
        <v>-7.6811594208265888E-3</v>
      </c>
      <c r="AC2680" s="5">
        <v>435.69768115942031</v>
      </c>
      <c r="AD2680" s="5">
        <v>0</v>
      </c>
      <c r="AE2680" s="5">
        <f t="shared" si="637"/>
        <v>435.69768115942031</v>
      </c>
    </row>
    <row r="2681" spans="1:31" ht="12.75" customHeight="1" x14ac:dyDescent="0.35">
      <c r="A2681" s="17" t="s">
        <v>5437</v>
      </c>
      <c r="B2681" s="17" t="s">
        <v>5438</v>
      </c>
      <c r="C2681" s="17" t="s">
        <v>5439</v>
      </c>
      <c r="D2681" s="18">
        <v>38991</v>
      </c>
      <c r="E2681" s="17" t="s">
        <v>118</v>
      </c>
      <c r="F2681" s="19">
        <v>50</v>
      </c>
      <c r="G2681" s="17">
        <v>34</v>
      </c>
      <c r="H2681" s="17">
        <v>1</v>
      </c>
      <c r="I2681" s="20">
        <f t="shared" si="631"/>
        <v>409</v>
      </c>
      <c r="J2681" s="21">
        <v>1411.31</v>
      </c>
      <c r="K2681" s="18">
        <v>44804</v>
      </c>
      <c r="L2681" s="21">
        <v>449.33</v>
      </c>
      <c r="M2681" s="21">
        <v>961.98</v>
      </c>
      <c r="N2681" s="21">
        <v>18.82</v>
      </c>
      <c r="O2681" s="21">
        <f t="shared" si="632"/>
        <v>9.41</v>
      </c>
      <c r="P2681" s="21">
        <f t="shared" si="633"/>
        <v>28.23</v>
      </c>
      <c r="Q2681" s="21">
        <f t="shared" si="634"/>
        <v>952.57</v>
      </c>
      <c r="S2681" s="21">
        <f t="shared" si="638"/>
        <v>980.80000000000007</v>
      </c>
      <c r="T2681" s="19">
        <v>50</v>
      </c>
      <c r="U2681" s="19">
        <f t="shared" si="635"/>
        <v>0</v>
      </c>
      <c r="V2681" s="22">
        <f t="shared" si="636"/>
        <v>0</v>
      </c>
      <c r="W2681" s="5">
        <f t="shared" si="641"/>
        <v>417</v>
      </c>
      <c r="X2681" s="21">
        <f t="shared" si="642"/>
        <v>2.3520383693045566</v>
      </c>
      <c r="Y2681" s="21">
        <f t="shared" si="643"/>
        <v>28.224460431654677</v>
      </c>
      <c r="Z2681" s="21">
        <f t="shared" si="644"/>
        <v>952.57553956834545</v>
      </c>
      <c r="AA2681" s="21">
        <f t="shared" si="645"/>
        <v>5.5395683453980382E-3</v>
      </c>
      <c r="AC2681" s="5">
        <v>28.224460431654677</v>
      </c>
      <c r="AD2681" s="5">
        <v>0</v>
      </c>
      <c r="AE2681" s="5">
        <f t="shared" si="637"/>
        <v>28.224460431654677</v>
      </c>
    </row>
    <row r="2682" spans="1:31" ht="12.75" customHeight="1" x14ac:dyDescent="0.35">
      <c r="A2682" s="17" t="s">
        <v>5440</v>
      </c>
      <c r="B2682" s="17" t="s">
        <v>5441</v>
      </c>
      <c r="C2682" s="17" t="s">
        <v>5442</v>
      </c>
      <c r="D2682" s="18">
        <v>38991</v>
      </c>
      <c r="E2682" s="17" t="s">
        <v>118</v>
      </c>
      <c r="F2682" s="19">
        <v>50</v>
      </c>
      <c r="G2682" s="17">
        <v>34</v>
      </c>
      <c r="H2682" s="17">
        <v>1</v>
      </c>
      <c r="I2682" s="20">
        <f t="shared" si="631"/>
        <v>409</v>
      </c>
      <c r="J2682" s="21">
        <v>934.34</v>
      </c>
      <c r="K2682" s="18">
        <v>44804</v>
      </c>
      <c r="L2682" s="21">
        <v>297.49</v>
      </c>
      <c r="M2682" s="21">
        <v>636.85</v>
      </c>
      <c r="N2682" s="21">
        <v>12.46</v>
      </c>
      <c r="O2682" s="21">
        <f t="shared" si="632"/>
        <v>6.23</v>
      </c>
      <c r="P2682" s="21">
        <f t="shared" si="633"/>
        <v>18.690000000000001</v>
      </c>
      <c r="Q2682" s="21">
        <f t="shared" si="634"/>
        <v>630.62</v>
      </c>
      <c r="S2682" s="21">
        <f t="shared" si="638"/>
        <v>649.31000000000006</v>
      </c>
      <c r="T2682" s="19">
        <v>50</v>
      </c>
      <c r="U2682" s="19">
        <f t="shared" si="635"/>
        <v>0</v>
      </c>
      <c r="V2682" s="22">
        <f t="shared" si="636"/>
        <v>0</v>
      </c>
      <c r="W2682" s="5">
        <f t="shared" si="641"/>
        <v>417</v>
      </c>
      <c r="X2682" s="21">
        <f t="shared" si="642"/>
        <v>1.5570983213429257</v>
      </c>
      <c r="Y2682" s="21">
        <f t="shared" si="643"/>
        <v>18.685179856115109</v>
      </c>
      <c r="Z2682" s="21">
        <f t="shared" si="644"/>
        <v>630.6248201438849</v>
      </c>
      <c r="AA2682" s="21">
        <f t="shared" si="645"/>
        <v>4.8201438848991529E-3</v>
      </c>
      <c r="AC2682" s="5">
        <v>18.685179856115109</v>
      </c>
      <c r="AD2682" s="5">
        <v>0</v>
      </c>
      <c r="AE2682" s="5">
        <f t="shared" si="637"/>
        <v>18.685179856115109</v>
      </c>
    </row>
    <row r="2683" spans="1:31" ht="12.75" customHeight="1" x14ac:dyDescent="0.35">
      <c r="A2683" s="17" t="s">
        <v>5443</v>
      </c>
      <c r="B2683" s="17" t="s">
        <v>5444</v>
      </c>
      <c r="C2683" s="17" t="s">
        <v>5421</v>
      </c>
      <c r="D2683" s="18">
        <v>38991</v>
      </c>
      <c r="E2683" s="17" t="s">
        <v>118</v>
      </c>
      <c r="F2683" s="19">
        <v>50</v>
      </c>
      <c r="G2683" s="17">
        <v>34</v>
      </c>
      <c r="H2683" s="17">
        <v>1</v>
      </c>
      <c r="I2683" s="20">
        <f t="shared" si="631"/>
        <v>409</v>
      </c>
      <c r="J2683" s="21">
        <v>17121.810000000001</v>
      </c>
      <c r="K2683" s="18">
        <v>44804</v>
      </c>
      <c r="L2683" s="21">
        <v>5450.51</v>
      </c>
      <c r="M2683" s="21">
        <v>11671.3</v>
      </c>
      <c r="N2683" s="21">
        <v>228.29</v>
      </c>
      <c r="O2683" s="21">
        <f t="shared" si="632"/>
        <v>114.145</v>
      </c>
      <c r="P2683" s="21">
        <f t="shared" si="633"/>
        <v>342.435</v>
      </c>
      <c r="Q2683" s="21">
        <f t="shared" si="634"/>
        <v>11557.154999999999</v>
      </c>
      <c r="S2683" s="21">
        <f t="shared" si="638"/>
        <v>11899.59</v>
      </c>
      <c r="T2683" s="19">
        <v>50</v>
      </c>
      <c r="U2683" s="19">
        <f t="shared" si="635"/>
        <v>0</v>
      </c>
      <c r="V2683" s="22">
        <f t="shared" si="636"/>
        <v>0</v>
      </c>
      <c r="W2683" s="5">
        <f t="shared" si="641"/>
        <v>417</v>
      </c>
      <c r="X2683" s="21">
        <f t="shared" si="642"/>
        <v>28.536187050359711</v>
      </c>
      <c r="Y2683" s="21">
        <f t="shared" si="643"/>
        <v>342.43424460431652</v>
      </c>
      <c r="Z2683" s="21">
        <f t="shared" si="644"/>
        <v>11557.155755395685</v>
      </c>
      <c r="AA2683" s="21">
        <f t="shared" si="645"/>
        <v>7.5539568570093252E-4</v>
      </c>
      <c r="AC2683" s="5">
        <v>342.43424460431652</v>
      </c>
      <c r="AD2683" s="5">
        <v>0</v>
      </c>
      <c r="AE2683" s="5">
        <f t="shared" si="637"/>
        <v>342.43424460431652</v>
      </c>
    </row>
    <row r="2684" spans="1:31" ht="12.75" customHeight="1" x14ac:dyDescent="0.35">
      <c r="A2684" s="17" t="s">
        <v>5445</v>
      </c>
      <c r="B2684" s="17" t="s">
        <v>5446</v>
      </c>
      <c r="C2684" s="17" t="s">
        <v>5447</v>
      </c>
      <c r="D2684" s="18">
        <v>38991</v>
      </c>
      <c r="E2684" s="17" t="s">
        <v>118</v>
      </c>
      <c r="F2684" s="19">
        <v>50</v>
      </c>
      <c r="G2684" s="17">
        <v>34</v>
      </c>
      <c r="H2684" s="17">
        <v>1</v>
      </c>
      <c r="I2684" s="20">
        <f t="shared" si="631"/>
        <v>409</v>
      </c>
      <c r="J2684" s="21">
        <v>16741.330000000002</v>
      </c>
      <c r="K2684" s="18">
        <v>44804</v>
      </c>
      <c r="L2684" s="21">
        <v>5329.37</v>
      </c>
      <c r="M2684" s="21">
        <v>11411.96</v>
      </c>
      <c r="N2684" s="21">
        <v>223.22</v>
      </c>
      <c r="O2684" s="21">
        <f t="shared" si="632"/>
        <v>111.61</v>
      </c>
      <c r="P2684" s="21">
        <f t="shared" si="633"/>
        <v>334.83</v>
      </c>
      <c r="Q2684" s="21">
        <f t="shared" si="634"/>
        <v>11300.349999999999</v>
      </c>
      <c r="S2684" s="21">
        <f t="shared" si="638"/>
        <v>11635.179999999998</v>
      </c>
      <c r="T2684" s="19">
        <v>50</v>
      </c>
      <c r="U2684" s="19">
        <f t="shared" si="635"/>
        <v>0</v>
      </c>
      <c r="V2684" s="22">
        <f t="shared" si="636"/>
        <v>0</v>
      </c>
      <c r="W2684" s="5">
        <f t="shared" si="641"/>
        <v>417</v>
      </c>
      <c r="X2684" s="21">
        <f t="shared" si="642"/>
        <v>27.902110311750597</v>
      </c>
      <c r="Y2684" s="21">
        <f t="shared" si="643"/>
        <v>334.8253237410072</v>
      </c>
      <c r="Z2684" s="21">
        <f t="shared" si="644"/>
        <v>11300.35467625899</v>
      </c>
      <c r="AA2684" s="21">
        <f t="shared" si="645"/>
        <v>4.676258991821669E-3</v>
      </c>
      <c r="AC2684" s="5">
        <v>334.8253237410072</v>
      </c>
      <c r="AD2684" s="5">
        <v>0</v>
      </c>
      <c r="AE2684" s="5">
        <f t="shared" si="637"/>
        <v>334.8253237410072</v>
      </c>
    </row>
    <row r="2685" spans="1:31" ht="12.75" customHeight="1" x14ac:dyDescent="0.35">
      <c r="A2685" s="17" t="s">
        <v>5448</v>
      </c>
      <c r="B2685" s="17" t="s">
        <v>5449</v>
      </c>
      <c r="C2685" s="17" t="s">
        <v>5450</v>
      </c>
      <c r="D2685" s="18">
        <v>38991</v>
      </c>
      <c r="E2685" s="17" t="s">
        <v>118</v>
      </c>
      <c r="F2685" s="19">
        <v>50</v>
      </c>
      <c r="G2685" s="17">
        <v>34</v>
      </c>
      <c r="H2685" s="17">
        <v>1</v>
      </c>
      <c r="I2685" s="20">
        <f t="shared" si="631"/>
        <v>409</v>
      </c>
      <c r="J2685" s="21">
        <v>12175.51</v>
      </c>
      <c r="K2685" s="18">
        <v>44804</v>
      </c>
      <c r="L2685" s="21">
        <v>3875.87</v>
      </c>
      <c r="M2685" s="21">
        <v>8299.64</v>
      </c>
      <c r="N2685" s="21">
        <v>162.34</v>
      </c>
      <c r="O2685" s="21">
        <f t="shared" si="632"/>
        <v>81.17</v>
      </c>
      <c r="P2685" s="21">
        <f t="shared" si="633"/>
        <v>243.51</v>
      </c>
      <c r="Q2685" s="21">
        <f t="shared" si="634"/>
        <v>8218.4699999999993</v>
      </c>
      <c r="S2685" s="21">
        <f t="shared" si="638"/>
        <v>8461.98</v>
      </c>
      <c r="T2685" s="19">
        <v>50</v>
      </c>
      <c r="U2685" s="19">
        <f t="shared" si="635"/>
        <v>0</v>
      </c>
      <c r="V2685" s="22">
        <f t="shared" si="636"/>
        <v>0</v>
      </c>
      <c r="W2685" s="5">
        <f t="shared" si="641"/>
        <v>417</v>
      </c>
      <c r="X2685" s="21">
        <f t="shared" si="642"/>
        <v>20.292517985611511</v>
      </c>
      <c r="Y2685" s="21">
        <f t="shared" si="643"/>
        <v>243.51021582733813</v>
      </c>
      <c r="Z2685" s="21">
        <f t="shared" si="644"/>
        <v>8218.4697841726611</v>
      </c>
      <c r="AA2685" s="21">
        <f t="shared" si="645"/>
        <v>-2.1582733825198375E-4</v>
      </c>
      <c r="AC2685" s="5">
        <v>243.51021582733813</v>
      </c>
      <c r="AD2685" s="5">
        <v>0</v>
      </c>
      <c r="AE2685" s="5">
        <f t="shared" si="637"/>
        <v>243.51021582733813</v>
      </c>
    </row>
    <row r="2686" spans="1:31" ht="12.75" customHeight="1" x14ac:dyDescent="0.35">
      <c r="A2686" s="17" t="s">
        <v>5451</v>
      </c>
      <c r="B2686" s="17" t="s">
        <v>5452</v>
      </c>
      <c r="C2686" s="17" t="s">
        <v>5453</v>
      </c>
      <c r="D2686" s="18">
        <v>38991</v>
      </c>
      <c r="E2686" s="17" t="s">
        <v>118</v>
      </c>
      <c r="F2686" s="19">
        <v>50</v>
      </c>
      <c r="G2686" s="17">
        <v>34</v>
      </c>
      <c r="H2686" s="17">
        <v>1</v>
      </c>
      <c r="I2686" s="20">
        <f t="shared" si="631"/>
        <v>409</v>
      </c>
      <c r="J2686" s="21">
        <v>726.74</v>
      </c>
      <c r="K2686" s="18">
        <v>44804</v>
      </c>
      <c r="L2686" s="21">
        <v>231.42</v>
      </c>
      <c r="M2686" s="21">
        <v>495.32</v>
      </c>
      <c r="N2686" s="21">
        <v>9.69</v>
      </c>
      <c r="O2686" s="21">
        <f t="shared" si="632"/>
        <v>4.8449999999999998</v>
      </c>
      <c r="P2686" s="21">
        <f t="shared" si="633"/>
        <v>14.535</v>
      </c>
      <c r="Q2686" s="21">
        <f t="shared" si="634"/>
        <v>490.47499999999997</v>
      </c>
      <c r="S2686" s="21">
        <f t="shared" si="638"/>
        <v>505.01</v>
      </c>
      <c r="T2686" s="19">
        <v>50</v>
      </c>
      <c r="U2686" s="19">
        <f t="shared" si="635"/>
        <v>0</v>
      </c>
      <c r="V2686" s="22">
        <f t="shared" si="636"/>
        <v>0</v>
      </c>
      <c r="W2686" s="5">
        <f t="shared" si="641"/>
        <v>417</v>
      </c>
      <c r="X2686" s="21">
        <f t="shared" si="642"/>
        <v>1.2110551558752998</v>
      </c>
      <c r="Y2686" s="21">
        <f t="shared" si="643"/>
        <v>14.532661870503597</v>
      </c>
      <c r="Z2686" s="21">
        <f t="shared" si="644"/>
        <v>490.47733812949639</v>
      </c>
      <c r="AA2686" s="21">
        <f t="shared" si="645"/>
        <v>2.3381294964224253E-3</v>
      </c>
      <c r="AC2686" s="5">
        <v>14.532661870503597</v>
      </c>
      <c r="AD2686" s="5">
        <v>0</v>
      </c>
      <c r="AE2686" s="5">
        <f t="shared" si="637"/>
        <v>14.532661870503597</v>
      </c>
    </row>
    <row r="2687" spans="1:31" ht="12.75" customHeight="1" x14ac:dyDescent="0.35">
      <c r="A2687" s="17" t="s">
        <v>5454</v>
      </c>
      <c r="B2687" s="17" t="s">
        <v>5455</v>
      </c>
      <c r="C2687" s="17" t="s">
        <v>5456</v>
      </c>
      <c r="D2687" s="18">
        <v>38991</v>
      </c>
      <c r="E2687" s="17" t="s">
        <v>118</v>
      </c>
      <c r="F2687" s="19">
        <v>50</v>
      </c>
      <c r="G2687" s="17">
        <v>34</v>
      </c>
      <c r="H2687" s="17">
        <v>1</v>
      </c>
      <c r="I2687" s="20">
        <f t="shared" si="631"/>
        <v>409</v>
      </c>
      <c r="J2687" s="21">
        <v>566.01</v>
      </c>
      <c r="K2687" s="18">
        <v>44804</v>
      </c>
      <c r="L2687" s="21">
        <v>180.17</v>
      </c>
      <c r="M2687" s="21">
        <v>385.84</v>
      </c>
      <c r="N2687" s="21">
        <v>7.54</v>
      </c>
      <c r="O2687" s="21">
        <f t="shared" si="632"/>
        <v>3.77</v>
      </c>
      <c r="P2687" s="21">
        <f t="shared" si="633"/>
        <v>11.31</v>
      </c>
      <c r="Q2687" s="21">
        <f t="shared" si="634"/>
        <v>382.07</v>
      </c>
      <c r="S2687" s="21">
        <f t="shared" si="638"/>
        <v>393.38</v>
      </c>
      <c r="T2687" s="19">
        <v>50</v>
      </c>
      <c r="U2687" s="19">
        <f t="shared" si="635"/>
        <v>0</v>
      </c>
      <c r="V2687" s="22">
        <f t="shared" si="636"/>
        <v>0</v>
      </c>
      <c r="W2687" s="5">
        <f t="shared" si="641"/>
        <v>417</v>
      </c>
      <c r="X2687" s="21">
        <f t="shared" si="642"/>
        <v>0.94335731414868107</v>
      </c>
      <c r="Y2687" s="21">
        <f t="shared" si="643"/>
        <v>11.320287769784173</v>
      </c>
      <c r="Z2687" s="21">
        <f t="shared" si="644"/>
        <v>382.05971223021584</v>
      </c>
      <c r="AA2687" s="21">
        <f t="shared" si="645"/>
        <v>-1.0287769784156353E-2</v>
      </c>
      <c r="AC2687" s="5">
        <v>11.320287769784173</v>
      </c>
      <c r="AD2687" s="5">
        <v>0</v>
      </c>
      <c r="AE2687" s="5">
        <f t="shared" si="637"/>
        <v>11.320287769784173</v>
      </c>
    </row>
    <row r="2688" spans="1:31" ht="12.75" customHeight="1" x14ac:dyDescent="0.35">
      <c r="A2688" s="17" t="s">
        <v>5457</v>
      </c>
      <c r="B2688" s="17" t="s">
        <v>5458</v>
      </c>
      <c r="C2688" s="17" t="s">
        <v>5459</v>
      </c>
      <c r="D2688" s="18">
        <v>38991</v>
      </c>
      <c r="E2688" s="17" t="s">
        <v>118</v>
      </c>
      <c r="F2688" s="19">
        <v>50</v>
      </c>
      <c r="G2688" s="17">
        <v>34</v>
      </c>
      <c r="H2688" s="17">
        <v>1</v>
      </c>
      <c r="I2688" s="20">
        <f t="shared" si="631"/>
        <v>409</v>
      </c>
      <c r="J2688" s="21">
        <v>9960.4599999999991</v>
      </c>
      <c r="K2688" s="18">
        <v>44804</v>
      </c>
      <c r="L2688" s="21">
        <v>3170.54</v>
      </c>
      <c r="M2688" s="21">
        <v>6789.92</v>
      </c>
      <c r="N2688" s="21">
        <v>132.80000000000001</v>
      </c>
      <c r="O2688" s="21">
        <f t="shared" si="632"/>
        <v>66.400000000000006</v>
      </c>
      <c r="P2688" s="21">
        <f t="shared" si="633"/>
        <v>199.20000000000002</v>
      </c>
      <c r="Q2688" s="21">
        <f t="shared" si="634"/>
        <v>6723.52</v>
      </c>
      <c r="S2688" s="21">
        <f t="shared" si="638"/>
        <v>6922.72</v>
      </c>
      <c r="T2688" s="19">
        <v>50</v>
      </c>
      <c r="U2688" s="19">
        <f t="shared" si="635"/>
        <v>0</v>
      </c>
      <c r="V2688" s="22">
        <f t="shared" si="636"/>
        <v>0</v>
      </c>
      <c r="W2688" s="5">
        <f t="shared" si="641"/>
        <v>417</v>
      </c>
      <c r="X2688" s="21">
        <f t="shared" si="642"/>
        <v>16.601247002398082</v>
      </c>
      <c r="Y2688" s="21">
        <f t="shared" si="643"/>
        <v>199.21496402877699</v>
      </c>
      <c r="Z2688" s="21">
        <f t="shared" si="644"/>
        <v>6723.5050359712232</v>
      </c>
      <c r="AA2688" s="21">
        <f t="shared" si="645"/>
        <v>-1.4964028777285421E-2</v>
      </c>
      <c r="AC2688" s="5">
        <v>199.21496402877699</v>
      </c>
      <c r="AD2688" s="5">
        <v>0</v>
      </c>
      <c r="AE2688" s="5">
        <f t="shared" si="637"/>
        <v>199.21496402877699</v>
      </c>
    </row>
    <row r="2689" spans="1:31" ht="12.75" customHeight="1" x14ac:dyDescent="0.35">
      <c r="A2689" s="17" t="s">
        <v>5460</v>
      </c>
      <c r="B2689" s="17" t="s">
        <v>5461</v>
      </c>
      <c r="C2689" s="17" t="s">
        <v>5424</v>
      </c>
      <c r="D2689" s="18">
        <v>38991</v>
      </c>
      <c r="E2689" s="17" t="s">
        <v>118</v>
      </c>
      <c r="F2689" s="19">
        <v>50</v>
      </c>
      <c r="G2689" s="17">
        <v>34</v>
      </c>
      <c r="H2689" s="17">
        <v>1</v>
      </c>
      <c r="I2689" s="20">
        <f t="shared" si="631"/>
        <v>409</v>
      </c>
      <c r="J2689" s="21">
        <v>15092.56</v>
      </c>
      <c r="K2689" s="18">
        <v>44804</v>
      </c>
      <c r="L2689" s="21">
        <v>4804.4399999999996</v>
      </c>
      <c r="M2689" s="21">
        <v>10288.120000000001</v>
      </c>
      <c r="N2689" s="21">
        <v>201.23</v>
      </c>
      <c r="O2689" s="21">
        <f t="shared" si="632"/>
        <v>100.61499999999999</v>
      </c>
      <c r="P2689" s="21">
        <f t="shared" si="633"/>
        <v>301.84499999999997</v>
      </c>
      <c r="Q2689" s="21">
        <f t="shared" si="634"/>
        <v>10187.505000000001</v>
      </c>
      <c r="S2689" s="21">
        <f t="shared" si="638"/>
        <v>10489.35</v>
      </c>
      <c r="T2689" s="19">
        <v>50</v>
      </c>
      <c r="U2689" s="19">
        <f t="shared" si="635"/>
        <v>0</v>
      </c>
      <c r="V2689" s="22">
        <f t="shared" si="636"/>
        <v>0</v>
      </c>
      <c r="W2689" s="5">
        <f t="shared" si="641"/>
        <v>417</v>
      </c>
      <c r="X2689" s="21">
        <f t="shared" si="642"/>
        <v>25.15431654676259</v>
      </c>
      <c r="Y2689" s="21">
        <f t="shared" si="643"/>
        <v>301.8517985611511</v>
      </c>
      <c r="Z2689" s="21">
        <f t="shared" si="644"/>
        <v>10187.49820143885</v>
      </c>
      <c r="AA2689" s="21">
        <f t="shared" si="645"/>
        <v>-6.7985611512995092E-3</v>
      </c>
      <c r="AC2689" s="5">
        <v>301.8517985611511</v>
      </c>
      <c r="AD2689" s="5">
        <v>0</v>
      </c>
      <c r="AE2689" s="5">
        <f t="shared" si="637"/>
        <v>301.8517985611511</v>
      </c>
    </row>
    <row r="2690" spans="1:31" ht="12.75" customHeight="1" x14ac:dyDescent="0.35">
      <c r="A2690" s="17" t="s">
        <v>5462</v>
      </c>
      <c r="B2690" s="17" t="s">
        <v>5463</v>
      </c>
      <c r="C2690" s="17" t="s">
        <v>5464</v>
      </c>
      <c r="D2690" s="18">
        <v>38991</v>
      </c>
      <c r="E2690" s="17" t="s">
        <v>118</v>
      </c>
      <c r="F2690" s="19">
        <v>50</v>
      </c>
      <c r="G2690" s="17">
        <v>34</v>
      </c>
      <c r="H2690" s="17">
        <v>1</v>
      </c>
      <c r="I2690" s="20">
        <f t="shared" si="631"/>
        <v>409</v>
      </c>
      <c r="J2690" s="21">
        <v>1897.1</v>
      </c>
      <c r="K2690" s="18">
        <v>44804</v>
      </c>
      <c r="L2690" s="21">
        <v>603.88</v>
      </c>
      <c r="M2690" s="21">
        <v>1293.22</v>
      </c>
      <c r="N2690" s="21">
        <v>25.29</v>
      </c>
      <c r="O2690" s="21">
        <f t="shared" si="632"/>
        <v>12.645</v>
      </c>
      <c r="P2690" s="21">
        <f t="shared" si="633"/>
        <v>37.935000000000002</v>
      </c>
      <c r="Q2690" s="21">
        <f t="shared" si="634"/>
        <v>1280.575</v>
      </c>
      <c r="S2690" s="21">
        <f t="shared" si="638"/>
        <v>1318.51</v>
      </c>
      <c r="T2690" s="19">
        <v>50</v>
      </c>
      <c r="U2690" s="19">
        <f t="shared" si="635"/>
        <v>0</v>
      </c>
      <c r="V2690" s="22">
        <f t="shared" si="636"/>
        <v>0</v>
      </c>
      <c r="W2690" s="5">
        <f t="shared" si="641"/>
        <v>417</v>
      </c>
      <c r="X2690" s="21">
        <f t="shared" si="642"/>
        <v>3.1618944844124699</v>
      </c>
      <c r="Y2690" s="21">
        <f t="shared" si="643"/>
        <v>37.942733812949641</v>
      </c>
      <c r="Z2690" s="21">
        <f t="shared" si="644"/>
        <v>1280.5672661870503</v>
      </c>
      <c r="AA2690" s="21">
        <f t="shared" si="645"/>
        <v>-7.7338129497093178E-3</v>
      </c>
      <c r="AC2690" s="5">
        <v>37.942733812949641</v>
      </c>
      <c r="AD2690" s="5">
        <v>0</v>
      </c>
      <c r="AE2690" s="5">
        <f t="shared" si="637"/>
        <v>37.942733812949641</v>
      </c>
    </row>
    <row r="2691" spans="1:31" ht="12.75" customHeight="1" x14ac:dyDescent="0.35">
      <c r="A2691" s="17" t="s">
        <v>5465</v>
      </c>
      <c r="B2691" s="17" t="s">
        <v>5466</v>
      </c>
      <c r="C2691" s="17" t="s">
        <v>5421</v>
      </c>
      <c r="D2691" s="18">
        <v>39022</v>
      </c>
      <c r="E2691" s="17" t="s">
        <v>118</v>
      </c>
      <c r="F2691" s="19">
        <v>50</v>
      </c>
      <c r="G2691" s="17">
        <v>34</v>
      </c>
      <c r="H2691" s="17">
        <v>2</v>
      </c>
      <c r="I2691" s="20">
        <f t="shared" si="631"/>
        <v>410</v>
      </c>
      <c r="J2691" s="21">
        <v>1800</v>
      </c>
      <c r="K2691" s="18">
        <v>44804</v>
      </c>
      <c r="L2691" s="21">
        <v>570</v>
      </c>
      <c r="M2691" s="21">
        <v>1230</v>
      </c>
      <c r="N2691" s="21">
        <v>24</v>
      </c>
      <c r="O2691" s="21">
        <f t="shared" si="632"/>
        <v>12</v>
      </c>
      <c r="P2691" s="21">
        <f t="shared" si="633"/>
        <v>36</v>
      </c>
      <c r="Q2691" s="21">
        <f t="shared" si="634"/>
        <v>1218</v>
      </c>
      <c r="S2691" s="21">
        <f t="shared" si="638"/>
        <v>1254</v>
      </c>
      <c r="T2691" s="19">
        <v>50</v>
      </c>
      <c r="U2691" s="19">
        <f t="shared" si="635"/>
        <v>0</v>
      </c>
      <c r="V2691" s="22">
        <f t="shared" si="636"/>
        <v>0</v>
      </c>
      <c r="W2691" s="5">
        <f t="shared" si="641"/>
        <v>418</v>
      </c>
      <c r="X2691" s="21">
        <f t="shared" si="642"/>
        <v>3</v>
      </c>
      <c r="Y2691" s="21">
        <f t="shared" si="643"/>
        <v>36</v>
      </c>
      <c r="Z2691" s="21">
        <f t="shared" si="644"/>
        <v>1218</v>
      </c>
      <c r="AA2691" s="21">
        <f t="shared" si="645"/>
        <v>0</v>
      </c>
      <c r="AC2691" s="5">
        <v>36</v>
      </c>
      <c r="AD2691" s="5">
        <v>0</v>
      </c>
      <c r="AE2691" s="5">
        <f t="shared" si="637"/>
        <v>36</v>
      </c>
    </row>
    <row r="2692" spans="1:31" ht="12.75" customHeight="1" x14ac:dyDescent="0.35">
      <c r="A2692" s="17" t="s">
        <v>5467</v>
      </c>
      <c r="B2692" s="17" t="s">
        <v>5468</v>
      </c>
      <c r="C2692" s="17" t="s">
        <v>5469</v>
      </c>
      <c r="D2692" s="18">
        <v>26481</v>
      </c>
      <c r="E2692" s="17" t="s">
        <v>44</v>
      </c>
      <c r="F2692" s="19">
        <v>0</v>
      </c>
      <c r="G2692" s="17">
        <v>0</v>
      </c>
      <c r="H2692" s="17">
        <v>0</v>
      </c>
      <c r="I2692" s="20">
        <f t="shared" si="631"/>
        <v>0</v>
      </c>
      <c r="J2692" s="21">
        <v>-1441</v>
      </c>
      <c r="K2692" s="18">
        <v>44804</v>
      </c>
      <c r="L2692" s="21">
        <v>-1441</v>
      </c>
      <c r="M2692" s="21">
        <v>0</v>
      </c>
      <c r="N2692" s="21">
        <v>0</v>
      </c>
      <c r="O2692" s="21">
        <f t="shared" si="632"/>
        <v>0</v>
      </c>
      <c r="P2692" s="21">
        <f t="shared" si="633"/>
        <v>0</v>
      </c>
      <c r="Q2692" s="21">
        <f t="shared" si="634"/>
        <v>0</v>
      </c>
      <c r="S2692" s="21">
        <f t="shared" si="638"/>
        <v>0</v>
      </c>
      <c r="T2692" s="19">
        <v>0</v>
      </c>
      <c r="U2692" s="19">
        <f t="shared" si="635"/>
        <v>0</v>
      </c>
      <c r="V2692" s="22">
        <f t="shared" si="636"/>
        <v>0</v>
      </c>
      <c r="W2692" s="5">
        <v>0</v>
      </c>
      <c r="X2692" s="21">
        <v>0</v>
      </c>
      <c r="Y2692" s="21">
        <v>0</v>
      </c>
      <c r="Z2692" s="21">
        <f t="shared" si="644"/>
        <v>0</v>
      </c>
      <c r="AA2692" s="21">
        <f t="shared" si="645"/>
        <v>0</v>
      </c>
      <c r="AC2692" s="5">
        <v>0</v>
      </c>
      <c r="AD2692" s="5">
        <v>0</v>
      </c>
      <c r="AE2692" s="5">
        <f t="shared" si="637"/>
        <v>0</v>
      </c>
    </row>
    <row r="2693" spans="1:31" ht="12.75" customHeight="1" x14ac:dyDescent="0.35">
      <c r="A2693" s="17" t="s">
        <v>5470</v>
      </c>
      <c r="B2693" s="17" t="s">
        <v>5471</v>
      </c>
      <c r="C2693" s="17" t="s">
        <v>5472</v>
      </c>
      <c r="D2693" s="18">
        <v>26481</v>
      </c>
      <c r="E2693" s="17" t="s">
        <v>118</v>
      </c>
      <c r="F2693" s="19">
        <v>50</v>
      </c>
      <c r="G2693" s="17">
        <v>0</v>
      </c>
      <c r="H2693" s="17">
        <v>0</v>
      </c>
      <c r="I2693" s="20">
        <f t="shared" si="631"/>
        <v>0</v>
      </c>
      <c r="J2693" s="21">
        <v>-1441</v>
      </c>
      <c r="K2693" s="18">
        <v>44804</v>
      </c>
      <c r="L2693" s="21">
        <v>-1440.71</v>
      </c>
      <c r="M2693" s="21">
        <v>-0.28999999999999998</v>
      </c>
      <c r="N2693" s="21">
        <v>-14.41</v>
      </c>
      <c r="O2693" s="21">
        <v>0</v>
      </c>
      <c r="P2693" s="21">
        <f t="shared" si="633"/>
        <v>-14.41</v>
      </c>
      <c r="Q2693" s="21">
        <f t="shared" si="634"/>
        <v>-0.28999999999999998</v>
      </c>
      <c r="S2693" s="21">
        <f t="shared" si="638"/>
        <v>-14.7</v>
      </c>
      <c r="T2693" s="19">
        <v>50</v>
      </c>
      <c r="U2693" s="19">
        <f t="shared" si="635"/>
        <v>0</v>
      </c>
      <c r="V2693" s="22">
        <f t="shared" si="636"/>
        <v>0</v>
      </c>
      <c r="W2693" s="5">
        <v>6</v>
      </c>
      <c r="X2693" s="21">
        <f t="shared" si="642"/>
        <v>-2.4499999999999997</v>
      </c>
      <c r="Y2693" s="21">
        <f t="shared" si="643"/>
        <v>-29.4</v>
      </c>
      <c r="Z2693" s="21">
        <f t="shared" si="644"/>
        <v>14.7</v>
      </c>
      <c r="AA2693" s="21">
        <f t="shared" si="645"/>
        <v>14.989999999999998</v>
      </c>
      <c r="AC2693" s="5">
        <v>-29.4</v>
      </c>
      <c r="AD2693" s="5">
        <v>0</v>
      </c>
      <c r="AE2693" s="5">
        <f t="shared" si="637"/>
        <v>-29.4</v>
      </c>
    </row>
    <row r="2694" spans="1:31" ht="12.75" customHeight="1" x14ac:dyDescent="0.35">
      <c r="A2694" s="17" t="s">
        <v>5473</v>
      </c>
      <c r="B2694" s="17" t="s">
        <v>5474</v>
      </c>
      <c r="C2694" s="17" t="s">
        <v>5472</v>
      </c>
      <c r="D2694" s="18">
        <v>26481</v>
      </c>
      <c r="E2694" s="17" t="s">
        <v>44</v>
      </c>
      <c r="F2694" s="19">
        <v>0</v>
      </c>
      <c r="G2694" s="17">
        <v>0</v>
      </c>
      <c r="H2694" s="17">
        <v>0</v>
      </c>
      <c r="I2694" s="20">
        <f t="shared" si="631"/>
        <v>0</v>
      </c>
      <c r="J2694" s="21">
        <v>1441</v>
      </c>
      <c r="K2694" s="18">
        <v>44804</v>
      </c>
      <c r="L2694" s="21">
        <v>994</v>
      </c>
      <c r="M2694" s="21">
        <v>447</v>
      </c>
      <c r="N2694" s="21">
        <v>0</v>
      </c>
      <c r="O2694" s="21">
        <f t="shared" si="632"/>
        <v>0</v>
      </c>
      <c r="P2694" s="21">
        <f t="shared" si="633"/>
        <v>0</v>
      </c>
      <c r="Q2694" s="21">
        <f t="shared" si="634"/>
        <v>447</v>
      </c>
      <c r="S2694" s="21">
        <f t="shared" si="638"/>
        <v>447</v>
      </c>
      <c r="T2694" s="19">
        <v>0</v>
      </c>
      <c r="U2694" s="19">
        <f t="shared" si="635"/>
        <v>0</v>
      </c>
      <c r="V2694" s="22">
        <f t="shared" si="636"/>
        <v>0</v>
      </c>
      <c r="W2694" s="5">
        <v>0</v>
      </c>
      <c r="X2694" s="21">
        <v>0</v>
      </c>
      <c r="Y2694" s="21">
        <f t="shared" si="643"/>
        <v>0</v>
      </c>
      <c r="Z2694" s="21">
        <f t="shared" si="644"/>
        <v>447</v>
      </c>
      <c r="AA2694" s="21">
        <f t="shared" si="645"/>
        <v>0</v>
      </c>
      <c r="AC2694" s="5">
        <v>0</v>
      </c>
      <c r="AD2694" s="5">
        <v>0</v>
      </c>
      <c r="AE2694" s="5">
        <f t="shared" si="637"/>
        <v>0</v>
      </c>
    </row>
    <row r="2695" spans="1:31" ht="12.75" customHeight="1" x14ac:dyDescent="0.35">
      <c r="A2695" s="17" t="s">
        <v>5475</v>
      </c>
      <c r="B2695" s="17" t="s">
        <v>5476</v>
      </c>
      <c r="C2695" s="17" t="s">
        <v>5424</v>
      </c>
      <c r="D2695" s="18">
        <v>39264</v>
      </c>
      <c r="E2695" s="17" t="s">
        <v>118</v>
      </c>
      <c r="F2695" s="19">
        <v>50</v>
      </c>
      <c r="G2695" s="17">
        <v>34</v>
      </c>
      <c r="H2695" s="17">
        <v>10</v>
      </c>
      <c r="I2695" s="20">
        <f t="shared" si="631"/>
        <v>418</v>
      </c>
      <c r="J2695" s="21">
        <v>43419.82</v>
      </c>
      <c r="K2695" s="18">
        <v>44804</v>
      </c>
      <c r="L2695" s="21">
        <v>13170.74</v>
      </c>
      <c r="M2695" s="21">
        <v>30249.08</v>
      </c>
      <c r="N2695" s="21">
        <v>578.92999999999995</v>
      </c>
      <c r="O2695" s="21">
        <f t="shared" si="632"/>
        <v>289.46499999999997</v>
      </c>
      <c r="P2695" s="21">
        <f t="shared" si="633"/>
        <v>868.39499999999998</v>
      </c>
      <c r="Q2695" s="21">
        <f t="shared" si="634"/>
        <v>29959.615000000002</v>
      </c>
      <c r="S2695" s="21">
        <f t="shared" si="638"/>
        <v>30828.010000000002</v>
      </c>
      <c r="T2695" s="19">
        <v>50</v>
      </c>
      <c r="U2695" s="19">
        <f t="shared" si="635"/>
        <v>0</v>
      </c>
      <c r="V2695" s="22">
        <f t="shared" si="636"/>
        <v>0</v>
      </c>
      <c r="W2695" s="5">
        <f t="shared" si="641"/>
        <v>426</v>
      </c>
      <c r="X2695" s="21">
        <f t="shared" si="642"/>
        <v>72.366220657276997</v>
      </c>
      <c r="Y2695" s="21">
        <f t="shared" si="643"/>
        <v>868.39464788732403</v>
      </c>
      <c r="Z2695" s="21">
        <f t="shared" si="644"/>
        <v>29959.615352112676</v>
      </c>
      <c r="AA2695" s="21">
        <f t="shared" si="645"/>
        <v>3.5211267459089868E-4</v>
      </c>
      <c r="AC2695" s="5">
        <v>868.39464788732403</v>
      </c>
      <c r="AD2695" s="5">
        <v>0</v>
      </c>
      <c r="AE2695" s="5">
        <f t="shared" si="637"/>
        <v>868.39464788732403</v>
      </c>
    </row>
    <row r="2696" spans="1:31" ht="12.75" customHeight="1" x14ac:dyDescent="0.35">
      <c r="A2696" s="17" t="s">
        <v>5477</v>
      </c>
      <c r="B2696" s="17" t="s">
        <v>5478</v>
      </c>
      <c r="C2696" s="17" t="s">
        <v>5479</v>
      </c>
      <c r="D2696" s="18">
        <v>37803</v>
      </c>
      <c r="E2696" s="17" t="s">
        <v>118</v>
      </c>
      <c r="F2696" s="19">
        <v>50</v>
      </c>
      <c r="G2696" s="17">
        <v>30</v>
      </c>
      <c r="H2696" s="17">
        <v>10</v>
      </c>
      <c r="I2696" s="20">
        <f t="shared" si="631"/>
        <v>370</v>
      </c>
      <c r="J2696" s="21">
        <v>-1900</v>
      </c>
      <c r="K2696" s="18">
        <v>44804</v>
      </c>
      <c r="L2696" s="21">
        <v>-1900</v>
      </c>
      <c r="M2696" s="21">
        <v>0</v>
      </c>
      <c r="N2696" s="21">
        <v>0</v>
      </c>
      <c r="O2696" s="21">
        <f t="shared" si="632"/>
        <v>0</v>
      </c>
      <c r="P2696" s="21">
        <f t="shared" si="633"/>
        <v>0</v>
      </c>
      <c r="Q2696" s="21">
        <f t="shared" si="634"/>
        <v>0</v>
      </c>
      <c r="S2696" s="21">
        <f t="shared" si="638"/>
        <v>0</v>
      </c>
      <c r="T2696" s="19">
        <v>50</v>
      </c>
      <c r="U2696" s="19">
        <f t="shared" si="635"/>
        <v>0</v>
      </c>
      <c r="V2696" s="22">
        <f t="shared" si="636"/>
        <v>0</v>
      </c>
      <c r="W2696" s="5">
        <f t="shared" si="641"/>
        <v>378</v>
      </c>
      <c r="X2696" s="21">
        <f t="shared" si="642"/>
        <v>0</v>
      </c>
      <c r="Y2696" s="21">
        <f t="shared" si="643"/>
        <v>0</v>
      </c>
      <c r="Z2696" s="21">
        <f t="shared" si="644"/>
        <v>0</v>
      </c>
      <c r="AA2696" s="21">
        <f t="shared" si="645"/>
        <v>0</v>
      </c>
      <c r="AC2696" s="5">
        <v>0</v>
      </c>
      <c r="AD2696" s="5">
        <v>0</v>
      </c>
      <c r="AE2696" s="5">
        <f t="shared" si="637"/>
        <v>0</v>
      </c>
    </row>
    <row r="2697" spans="1:31" ht="12.75" customHeight="1" x14ac:dyDescent="0.35">
      <c r="A2697" s="17" t="s">
        <v>5480</v>
      </c>
      <c r="B2697" s="17" t="s">
        <v>5481</v>
      </c>
      <c r="C2697" s="17" t="s">
        <v>5482</v>
      </c>
      <c r="D2697" s="18">
        <v>37803</v>
      </c>
      <c r="E2697" s="17" t="s">
        <v>118</v>
      </c>
      <c r="F2697" s="19">
        <v>50</v>
      </c>
      <c r="G2697" s="17">
        <v>30</v>
      </c>
      <c r="H2697" s="17">
        <v>10</v>
      </c>
      <c r="I2697" s="20">
        <f t="shared" si="631"/>
        <v>370</v>
      </c>
      <c r="J2697" s="21">
        <v>1900</v>
      </c>
      <c r="K2697" s="18">
        <v>44804</v>
      </c>
      <c r="L2697" s="21">
        <v>728.34</v>
      </c>
      <c r="M2697" s="21">
        <v>1171.6600000000001</v>
      </c>
      <c r="N2697" s="21">
        <v>25.33</v>
      </c>
      <c r="O2697" s="21">
        <f t="shared" si="632"/>
        <v>12.664999999999999</v>
      </c>
      <c r="P2697" s="21">
        <f t="shared" si="633"/>
        <v>37.994999999999997</v>
      </c>
      <c r="Q2697" s="21">
        <f t="shared" si="634"/>
        <v>1158.9950000000001</v>
      </c>
      <c r="S2697" s="21">
        <f t="shared" si="638"/>
        <v>1196.99</v>
      </c>
      <c r="T2697" s="19">
        <v>50</v>
      </c>
      <c r="U2697" s="19">
        <f t="shared" si="635"/>
        <v>0</v>
      </c>
      <c r="V2697" s="22">
        <f t="shared" si="636"/>
        <v>0</v>
      </c>
      <c r="W2697" s="5">
        <f t="shared" si="641"/>
        <v>378</v>
      </c>
      <c r="X2697" s="21">
        <f t="shared" si="642"/>
        <v>3.1666402116402117</v>
      </c>
      <c r="Y2697" s="21">
        <f t="shared" si="643"/>
        <v>37.999682539682539</v>
      </c>
      <c r="Z2697" s="21">
        <f t="shared" si="644"/>
        <v>1158.9903174603176</v>
      </c>
      <c r="AA2697" s="21">
        <f t="shared" si="645"/>
        <v>-4.6825396825624921E-3</v>
      </c>
      <c r="AC2697" s="5">
        <v>37.999682539682539</v>
      </c>
      <c r="AD2697" s="5">
        <v>0</v>
      </c>
      <c r="AE2697" s="5">
        <f t="shared" si="637"/>
        <v>37.999682539682539</v>
      </c>
    </row>
    <row r="2698" spans="1:31" ht="12.75" customHeight="1" x14ac:dyDescent="0.35">
      <c r="A2698" s="17" t="s">
        <v>5483</v>
      </c>
      <c r="B2698" s="17" t="s">
        <v>5484</v>
      </c>
      <c r="C2698" s="17" t="s">
        <v>5482</v>
      </c>
      <c r="D2698" s="18">
        <v>37803</v>
      </c>
      <c r="E2698" s="17" t="s">
        <v>118</v>
      </c>
      <c r="F2698" s="19">
        <v>50</v>
      </c>
      <c r="G2698" s="17">
        <v>30</v>
      </c>
      <c r="H2698" s="17">
        <v>10</v>
      </c>
      <c r="I2698" s="20">
        <f t="shared" si="631"/>
        <v>370</v>
      </c>
      <c r="J2698" s="21">
        <v>-1900</v>
      </c>
      <c r="K2698" s="18">
        <v>44804</v>
      </c>
      <c r="L2698" s="21">
        <v>-728.34</v>
      </c>
      <c r="M2698" s="21">
        <v>-1171.6600000000001</v>
      </c>
      <c r="N2698" s="21">
        <v>-25.33</v>
      </c>
      <c r="O2698" s="21">
        <f t="shared" si="632"/>
        <v>-12.664999999999999</v>
      </c>
      <c r="P2698" s="21">
        <f t="shared" si="633"/>
        <v>-37.994999999999997</v>
      </c>
      <c r="Q2698" s="21">
        <f t="shared" si="634"/>
        <v>-1158.9950000000001</v>
      </c>
      <c r="S2698" s="21">
        <f t="shared" si="638"/>
        <v>-1196.99</v>
      </c>
      <c r="T2698" s="19">
        <v>50</v>
      </c>
      <c r="U2698" s="19">
        <f t="shared" si="635"/>
        <v>0</v>
      </c>
      <c r="V2698" s="22">
        <f t="shared" si="636"/>
        <v>0</v>
      </c>
      <c r="W2698" s="5">
        <f t="shared" si="641"/>
        <v>378</v>
      </c>
      <c r="X2698" s="21">
        <f t="shared" si="642"/>
        <v>-3.1666402116402117</v>
      </c>
      <c r="Y2698" s="21">
        <f t="shared" si="643"/>
        <v>-37.999682539682539</v>
      </c>
      <c r="Z2698" s="21">
        <f t="shared" si="644"/>
        <v>-1158.9903174603176</v>
      </c>
      <c r="AA2698" s="21">
        <f t="shared" si="645"/>
        <v>4.6825396825624921E-3</v>
      </c>
      <c r="AC2698" s="5">
        <v>-37.999682539682539</v>
      </c>
      <c r="AD2698" s="5">
        <v>0</v>
      </c>
      <c r="AE2698" s="5">
        <f t="shared" si="637"/>
        <v>-37.999682539682539</v>
      </c>
    </row>
    <row r="2699" spans="1:31" ht="12.75" customHeight="1" x14ac:dyDescent="0.35">
      <c r="A2699" s="17" t="s">
        <v>5485</v>
      </c>
      <c r="B2699" s="17" t="s">
        <v>5486</v>
      </c>
      <c r="C2699" s="17" t="s">
        <v>5424</v>
      </c>
      <c r="D2699" s="18">
        <v>39448</v>
      </c>
      <c r="E2699" s="17" t="s">
        <v>118</v>
      </c>
      <c r="F2699" s="19">
        <v>50</v>
      </c>
      <c r="G2699" s="17">
        <v>35</v>
      </c>
      <c r="H2699" s="17">
        <v>4</v>
      </c>
      <c r="I2699" s="20">
        <f t="shared" si="631"/>
        <v>424</v>
      </c>
      <c r="J2699" s="21">
        <v>3528.52</v>
      </c>
      <c r="K2699" s="18">
        <v>44804</v>
      </c>
      <c r="L2699" s="21">
        <v>1035.02</v>
      </c>
      <c r="M2699" s="21">
        <v>2493.5</v>
      </c>
      <c r="N2699" s="21">
        <v>47.04</v>
      </c>
      <c r="O2699" s="21">
        <f t="shared" si="632"/>
        <v>23.52</v>
      </c>
      <c r="P2699" s="21">
        <f t="shared" si="633"/>
        <v>70.56</v>
      </c>
      <c r="Q2699" s="21">
        <f t="shared" si="634"/>
        <v>2469.98</v>
      </c>
      <c r="S2699" s="21">
        <f t="shared" si="638"/>
        <v>2540.54</v>
      </c>
      <c r="T2699" s="19">
        <v>50</v>
      </c>
      <c r="U2699" s="19">
        <f t="shared" si="635"/>
        <v>0</v>
      </c>
      <c r="V2699" s="22">
        <f t="shared" si="636"/>
        <v>0</v>
      </c>
      <c r="W2699" s="5">
        <f t="shared" si="641"/>
        <v>432</v>
      </c>
      <c r="X2699" s="21">
        <f t="shared" si="642"/>
        <v>5.8808796296296295</v>
      </c>
      <c r="Y2699" s="21">
        <f t="shared" si="643"/>
        <v>70.570555555555558</v>
      </c>
      <c r="Z2699" s="21">
        <f t="shared" si="644"/>
        <v>2469.9694444444444</v>
      </c>
      <c r="AA2699" s="21">
        <f t="shared" si="645"/>
        <v>-1.0555555555583851E-2</v>
      </c>
      <c r="AC2699" s="5">
        <v>70.570555555555558</v>
      </c>
      <c r="AD2699" s="5">
        <v>0</v>
      </c>
      <c r="AE2699" s="5">
        <f t="shared" si="637"/>
        <v>70.570555555555558</v>
      </c>
    </row>
    <row r="2700" spans="1:31" ht="12.75" customHeight="1" x14ac:dyDescent="0.35">
      <c r="A2700" s="17" t="s">
        <v>5487</v>
      </c>
      <c r="B2700" s="17" t="s">
        <v>5488</v>
      </c>
      <c r="C2700" s="17" t="s">
        <v>5424</v>
      </c>
      <c r="D2700" s="18">
        <v>39448</v>
      </c>
      <c r="E2700" s="17" t="s">
        <v>118</v>
      </c>
      <c r="F2700" s="19">
        <v>50</v>
      </c>
      <c r="G2700" s="17">
        <v>35</v>
      </c>
      <c r="H2700" s="17">
        <v>4</v>
      </c>
      <c r="I2700" s="20">
        <f t="shared" si="631"/>
        <v>424</v>
      </c>
      <c r="J2700" s="21">
        <v>4589.04</v>
      </c>
      <c r="K2700" s="18">
        <v>44804</v>
      </c>
      <c r="L2700" s="21">
        <v>1346.11</v>
      </c>
      <c r="M2700" s="21">
        <v>3242.93</v>
      </c>
      <c r="N2700" s="21">
        <v>61.18</v>
      </c>
      <c r="O2700" s="21">
        <f t="shared" si="632"/>
        <v>30.59</v>
      </c>
      <c r="P2700" s="21">
        <f t="shared" si="633"/>
        <v>91.77</v>
      </c>
      <c r="Q2700" s="21">
        <f t="shared" si="634"/>
        <v>3212.3399999999997</v>
      </c>
      <c r="S2700" s="21">
        <f t="shared" si="638"/>
        <v>3304.1099999999997</v>
      </c>
      <c r="T2700" s="19">
        <v>50</v>
      </c>
      <c r="U2700" s="19">
        <f t="shared" si="635"/>
        <v>0</v>
      </c>
      <c r="V2700" s="22">
        <f t="shared" si="636"/>
        <v>0</v>
      </c>
      <c r="W2700" s="5">
        <f t="shared" si="641"/>
        <v>432</v>
      </c>
      <c r="X2700" s="21">
        <f t="shared" si="642"/>
        <v>7.6484027777777772</v>
      </c>
      <c r="Y2700" s="21">
        <f t="shared" si="643"/>
        <v>91.780833333333334</v>
      </c>
      <c r="Z2700" s="21">
        <f t="shared" si="644"/>
        <v>3212.3291666666664</v>
      </c>
      <c r="AA2700" s="21">
        <f t="shared" si="645"/>
        <v>-1.0833333333266637E-2</v>
      </c>
      <c r="AC2700" s="5">
        <v>91.780833333333334</v>
      </c>
      <c r="AD2700" s="5">
        <v>0</v>
      </c>
      <c r="AE2700" s="5">
        <f t="shared" si="637"/>
        <v>91.780833333333334</v>
      </c>
    </row>
    <row r="2701" spans="1:31" ht="12.75" customHeight="1" x14ac:dyDescent="0.35">
      <c r="A2701" s="17" t="s">
        <v>5489</v>
      </c>
      <c r="B2701" s="17" t="s">
        <v>5490</v>
      </c>
      <c r="C2701" s="17" t="s">
        <v>5431</v>
      </c>
      <c r="D2701" s="18">
        <v>39630</v>
      </c>
      <c r="E2701" s="17" t="s">
        <v>118</v>
      </c>
      <c r="F2701" s="19">
        <v>50</v>
      </c>
      <c r="G2701" s="17">
        <v>35</v>
      </c>
      <c r="H2701" s="17">
        <v>10</v>
      </c>
      <c r="I2701" s="20">
        <f t="shared" si="631"/>
        <v>430</v>
      </c>
      <c r="J2701" s="21">
        <v>2568.9299999999998</v>
      </c>
      <c r="K2701" s="18">
        <v>44804</v>
      </c>
      <c r="L2701" s="21">
        <v>727.82</v>
      </c>
      <c r="M2701" s="21">
        <v>1841.11</v>
      </c>
      <c r="N2701" s="21">
        <v>34.25</v>
      </c>
      <c r="O2701" s="21">
        <f t="shared" si="632"/>
        <v>17.125</v>
      </c>
      <c r="P2701" s="21">
        <f t="shared" si="633"/>
        <v>51.375</v>
      </c>
      <c r="Q2701" s="21">
        <f t="shared" si="634"/>
        <v>1823.9849999999999</v>
      </c>
      <c r="S2701" s="21">
        <f t="shared" si="638"/>
        <v>1875.36</v>
      </c>
      <c r="T2701" s="19">
        <v>50</v>
      </c>
      <c r="U2701" s="19">
        <f t="shared" si="635"/>
        <v>0</v>
      </c>
      <c r="V2701" s="22">
        <f t="shared" si="636"/>
        <v>0</v>
      </c>
      <c r="W2701" s="5">
        <f t="shared" si="641"/>
        <v>438</v>
      </c>
      <c r="X2701" s="21">
        <f t="shared" si="642"/>
        <v>4.2816438356164381</v>
      </c>
      <c r="Y2701" s="21">
        <f t="shared" si="643"/>
        <v>51.379726027397254</v>
      </c>
      <c r="Z2701" s="21">
        <f t="shared" si="644"/>
        <v>1823.9802739726026</v>
      </c>
      <c r="AA2701" s="21">
        <f t="shared" si="645"/>
        <v>-4.7260273972824507E-3</v>
      </c>
      <c r="AC2701" s="5">
        <v>51.379726027397254</v>
      </c>
      <c r="AD2701" s="5">
        <v>0</v>
      </c>
      <c r="AE2701" s="5">
        <f t="shared" si="637"/>
        <v>51.379726027397254</v>
      </c>
    </row>
    <row r="2702" spans="1:31" ht="12.75" customHeight="1" x14ac:dyDescent="0.35">
      <c r="A2702" s="17" t="s">
        <v>5491</v>
      </c>
      <c r="B2702" s="17" t="s">
        <v>5492</v>
      </c>
      <c r="C2702" s="17" t="s">
        <v>5493</v>
      </c>
      <c r="D2702" s="18">
        <v>39630</v>
      </c>
      <c r="E2702" s="17" t="s">
        <v>118</v>
      </c>
      <c r="F2702" s="19">
        <v>50</v>
      </c>
      <c r="G2702" s="17">
        <v>35</v>
      </c>
      <c r="H2702" s="17">
        <v>10</v>
      </c>
      <c r="I2702" s="20">
        <f t="shared" si="631"/>
        <v>430</v>
      </c>
      <c r="J2702" s="21">
        <v>6658.2</v>
      </c>
      <c r="K2702" s="18">
        <v>44804</v>
      </c>
      <c r="L2702" s="21">
        <v>1886.44</v>
      </c>
      <c r="M2702" s="21">
        <v>4771.76</v>
      </c>
      <c r="N2702" s="21">
        <v>88.77</v>
      </c>
      <c r="O2702" s="21">
        <f t="shared" si="632"/>
        <v>44.384999999999998</v>
      </c>
      <c r="P2702" s="21">
        <f t="shared" si="633"/>
        <v>133.155</v>
      </c>
      <c r="Q2702" s="21">
        <f t="shared" si="634"/>
        <v>4727.375</v>
      </c>
      <c r="S2702" s="21">
        <f t="shared" si="638"/>
        <v>4860.5300000000007</v>
      </c>
      <c r="T2702" s="19">
        <v>50</v>
      </c>
      <c r="U2702" s="19">
        <f t="shared" si="635"/>
        <v>0</v>
      </c>
      <c r="V2702" s="22">
        <f t="shared" si="636"/>
        <v>0</v>
      </c>
      <c r="W2702" s="5">
        <f t="shared" si="641"/>
        <v>438</v>
      </c>
      <c r="X2702" s="21">
        <f t="shared" si="642"/>
        <v>11.097100456621005</v>
      </c>
      <c r="Y2702" s="21">
        <f t="shared" si="643"/>
        <v>133.16520547945206</v>
      </c>
      <c r="Z2702" s="21">
        <f t="shared" si="644"/>
        <v>4727.3647945205485</v>
      </c>
      <c r="AA2702" s="21">
        <f t="shared" si="645"/>
        <v>-1.0205479451542487E-2</v>
      </c>
      <c r="AC2702" s="5">
        <v>133.16520547945206</v>
      </c>
      <c r="AD2702" s="5">
        <v>0</v>
      </c>
      <c r="AE2702" s="5">
        <f t="shared" si="637"/>
        <v>133.16520547945206</v>
      </c>
    </row>
    <row r="2703" spans="1:31" ht="12.75" customHeight="1" x14ac:dyDescent="0.35">
      <c r="A2703" s="17" t="s">
        <v>5494</v>
      </c>
      <c r="B2703" s="17" t="s">
        <v>5495</v>
      </c>
      <c r="C2703" s="17" t="s">
        <v>5496</v>
      </c>
      <c r="D2703" s="18">
        <v>39630</v>
      </c>
      <c r="E2703" s="17" t="s">
        <v>118</v>
      </c>
      <c r="F2703" s="19">
        <v>50</v>
      </c>
      <c r="G2703" s="17">
        <v>35</v>
      </c>
      <c r="H2703" s="17">
        <v>10</v>
      </c>
      <c r="I2703" s="20">
        <f t="shared" si="631"/>
        <v>430</v>
      </c>
      <c r="J2703" s="21">
        <v>416.14</v>
      </c>
      <c r="K2703" s="18">
        <v>44804</v>
      </c>
      <c r="L2703" s="21">
        <v>117.86</v>
      </c>
      <c r="M2703" s="21">
        <v>298.27999999999997</v>
      </c>
      <c r="N2703" s="21">
        <v>5.54</v>
      </c>
      <c r="O2703" s="21">
        <f t="shared" si="632"/>
        <v>2.77</v>
      </c>
      <c r="P2703" s="21">
        <f t="shared" si="633"/>
        <v>8.31</v>
      </c>
      <c r="Q2703" s="21">
        <f t="shared" si="634"/>
        <v>295.51</v>
      </c>
      <c r="S2703" s="21">
        <f t="shared" si="638"/>
        <v>303.82</v>
      </c>
      <c r="T2703" s="19">
        <v>50</v>
      </c>
      <c r="U2703" s="19">
        <f t="shared" si="635"/>
        <v>0</v>
      </c>
      <c r="V2703" s="22">
        <f t="shared" si="636"/>
        <v>0</v>
      </c>
      <c r="W2703" s="5">
        <f t="shared" si="641"/>
        <v>438</v>
      </c>
      <c r="X2703" s="21">
        <f t="shared" si="642"/>
        <v>0.69365296803652965</v>
      </c>
      <c r="Y2703" s="21">
        <f t="shared" si="643"/>
        <v>8.3238356164383553</v>
      </c>
      <c r="Z2703" s="21">
        <f t="shared" si="644"/>
        <v>295.49616438356162</v>
      </c>
      <c r="AA2703" s="21">
        <f t="shared" si="645"/>
        <v>-1.3835616438370835E-2</v>
      </c>
      <c r="AC2703" s="5">
        <v>8.3238356164383553</v>
      </c>
      <c r="AD2703" s="5">
        <v>0</v>
      </c>
      <c r="AE2703" s="5">
        <f t="shared" si="637"/>
        <v>8.3238356164383553</v>
      </c>
    </row>
    <row r="2704" spans="1:31" ht="12.75" customHeight="1" x14ac:dyDescent="0.35">
      <c r="A2704" s="17" t="s">
        <v>5497</v>
      </c>
      <c r="B2704" s="17" t="s">
        <v>5498</v>
      </c>
      <c r="C2704" s="17" t="s">
        <v>5424</v>
      </c>
      <c r="D2704" s="18">
        <v>39692</v>
      </c>
      <c r="E2704" s="17" t="s">
        <v>118</v>
      </c>
      <c r="F2704" s="19">
        <v>50</v>
      </c>
      <c r="G2704" s="17">
        <v>36</v>
      </c>
      <c r="H2704" s="17">
        <v>0</v>
      </c>
      <c r="I2704" s="20">
        <f t="shared" si="631"/>
        <v>432</v>
      </c>
      <c r="J2704" s="21">
        <v>5800</v>
      </c>
      <c r="K2704" s="18">
        <v>44804</v>
      </c>
      <c r="L2704" s="21">
        <v>1624.01</v>
      </c>
      <c r="M2704" s="21">
        <v>4175.99</v>
      </c>
      <c r="N2704" s="21">
        <v>77.33</v>
      </c>
      <c r="O2704" s="21">
        <f t="shared" si="632"/>
        <v>38.664999999999999</v>
      </c>
      <c r="P2704" s="21">
        <f t="shared" si="633"/>
        <v>115.995</v>
      </c>
      <c r="Q2704" s="21">
        <f t="shared" si="634"/>
        <v>4137.3249999999998</v>
      </c>
      <c r="S2704" s="21">
        <f t="shared" si="638"/>
        <v>4253.32</v>
      </c>
      <c r="T2704" s="19">
        <v>50</v>
      </c>
      <c r="U2704" s="19">
        <f t="shared" si="635"/>
        <v>0</v>
      </c>
      <c r="V2704" s="22">
        <f t="shared" si="636"/>
        <v>0</v>
      </c>
      <c r="W2704" s="5">
        <f t="shared" si="641"/>
        <v>440</v>
      </c>
      <c r="X2704" s="21">
        <f t="shared" si="642"/>
        <v>9.6666363636363624</v>
      </c>
      <c r="Y2704" s="21">
        <f t="shared" si="643"/>
        <v>115.99963636363634</v>
      </c>
      <c r="Z2704" s="21">
        <f t="shared" si="644"/>
        <v>4137.3203636363633</v>
      </c>
      <c r="AA2704" s="21">
        <f t="shared" si="645"/>
        <v>-4.6363636365640559E-3</v>
      </c>
      <c r="AC2704" s="5">
        <v>115.99963636363634</v>
      </c>
      <c r="AD2704" s="5">
        <v>0</v>
      </c>
      <c r="AE2704" s="5">
        <f t="shared" si="637"/>
        <v>115.99963636363634</v>
      </c>
    </row>
    <row r="2705" spans="1:31" ht="12.75" customHeight="1" x14ac:dyDescent="0.35">
      <c r="A2705" s="17" t="s">
        <v>5499</v>
      </c>
      <c r="B2705" s="17" t="s">
        <v>5500</v>
      </c>
      <c r="C2705" s="17" t="s">
        <v>5501</v>
      </c>
      <c r="D2705" s="18">
        <v>39722</v>
      </c>
      <c r="E2705" s="17" t="s">
        <v>118</v>
      </c>
      <c r="F2705" s="19">
        <v>50</v>
      </c>
      <c r="G2705" s="17">
        <v>36</v>
      </c>
      <c r="H2705" s="17">
        <v>1</v>
      </c>
      <c r="I2705" s="20">
        <f t="shared" si="631"/>
        <v>433</v>
      </c>
      <c r="J2705" s="21">
        <v>241.83</v>
      </c>
      <c r="K2705" s="18">
        <v>44804</v>
      </c>
      <c r="L2705" s="21">
        <v>67.349999999999994</v>
      </c>
      <c r="M2705" s="21">
        <v>174.48</v>
      </c>
      <c r="N2705" s="21">
        <v>3.22</v>
      </c>
      <c r="O2705" s="21">
        <f t="shared" si="632"/>
        <v>1.61</v>
      </c>
      <c r="P2705" s="21">
        <f t="shared" si="633"/>
        <v>4.83</v>
      </c>
      <c r="Q2705" s="21">
        <f t="shared" si="634"/>
        <v>172.86999999999998</v>
      </c>
      <c r="S2705" s="21">
        <f t="shared" si="638"/>
        <v>177.7</v>
      </c>
      <c r="T2705" s="19">
        <v>50</v>
      </c>
      <c r="U2705" s="19">
        <f t="shared" si="635"/>
        <v>0</v>
      </c>
      <c r="V2705" s="22">
        <f t="shared" si="636"/>
        <v>0</v>
      </c>
      <c r="W2705" s="5">
        <f t="shared" si="641"/>
        <v>441</v>
      </c>
      <c r="X2705" s="21">
        <f t="shared" si="642"/>
        <v>0.40294784580498866</v>
      </c>
      <c r="Y2705" s="21">
        <f t="shared" si="643"/>
        <v>4.8353741496598639</v>
      </c>
      <c r="Z2705" s="21">
        <f t="shared" si="644"/>
        <v>172.86462585034013</v>
      </c>
      <c r="AA2705" s="21">
        <f t="shared" si="645"/>
        <v>-5.3741496598433969E-3</v>
      </c>
      <c r="AC2705" s="5">
        <v>4.8353741496598639</v>
      </c>
      <c r="AD2705" s="5">
        <v>0</v>
      </c>
      <c r="AE2705" s="5">
        <f t="shared" si="637"/>
        <v>4.8353741496598639</v>
      </c>
    </row>
    <row r="2706" spans="1:31" ht="12.75" customHeight="1" x14ac:dyDescent="0.35">
      <c r="A2706" s="17" t="s">
        <v>5502</v>
      </c>
      <c r="B2706" s="17" t="s">
        <v>5503</v>
      </c>
      <c r="C2706" s="17" t="s">
        <v>5504</v>
      </c>
      <c r="D2706" s="18">
        <v>39813</v>
      </c>
      <c r="E2706" s="17" t="s">
        <v>118</v>
      </c>
      <c r="F2706" s="19">
        <v>50</v>
      </c>
      <c r="G2706" s="17">
        <v>36</v>
      </c>
      <c r="H2706" s="17">
        <v>4</v>
      </c>
      <c r="I2706" s="20">
        <f t="shared" si="631"/>
        <v>436</v>
      </c>
      <c r="J2706" s="21">
        <v>-736</v>
      </c>
      <c r="K2706" s="18">
        <v>44804</v>
      </c>
      <c r="L2706" s="21">
        <v>-736</v>
      </c>
      <c r="M2706" s="21">
        <v>0</v>
      </c>
      <c r="N2706" s="21">
        <v>0</v>
      </c>
      <c r="O2706" s="21">
        <f t="shared" si="632"/>
        <v>0</v>
      </c>
      <c r="P2706" s="21">
        <f t="shared" si="633"/>
        <v>0</v>
      </c>
      <c r="Q2706" s="21">
        <f t="shared" si="634"/>
        <v>0</v>
      </c>
      <c r="S2706" s="21">
        <f t="shared" si="638"/>
        <v>0</v>
      </c>
      <c r="T2706" s="19">
        <v>50</v>
      </c>
      <c r="U2706" s="19">
        <f t="shared" si="635"/>
        <v>0</v>
      </c>
      <c r="V2706" s="22">
        <f t="shared" si="636"/>
        <v>0</v>
      </c>
      <c r="W2706" s="5">
        <f t="shared" si="641"/>
        <v>444</v>
      </c>
      <c r="X2706" s="21">
        <f t="shared" si="642"/>
        <v>0</v>
      </c>
      <c r="Y2706" s="21">
        <f t="shared" si="643"/>
        <v>0</v>
      </c>
      <c r="Z2706" s="21">
        <f t="shared" si="644"/>
        <v>0</v>
      </c>
      <c r="AA2706" s="21">
        <f t="shared" si="645"/>
        <v>0</v>
      </c>
      <c r="AC2706" s="5">
        <v>0</v>
      </c>
      <c r="AD2706" s="5">
        <v>0</v>
      </c>
      <c r="AE2706" s="5">
        <f t="shared" si="637"/>
        <v>0</v>
      </c>
    </row>
    <row r="2707" spans="1:31" ht="12.75" customHeight="1" x14ac:dyDescent="0.35">
      <c r="A2707" s="17" t="s">
        <v>5505</v>
      </c>
      <c r="B2707" s="17" t="s">
        <v>5506</v>
      </c>
      <c r="C2707" s="17" t="s">
        <v>5507</v>
      </c>
      <c r="D2707" s="18">
        <v>39813</v>
      </c>
      <c r="E2707" s="17" t="s">
        <v>44</v>
      </c>
      <c r="F2707" s="19">
        <v>0</v>
      </c>
      <c r="G2707" s="17">
        <v>0</v>
      </c>
      <c r="H2707" s="17">
        <v>0</v>
      </c>
      <c r="I2707" s="20">
        <f t="shared" si="631"/>
        <v>0</v>
      </c>
      <c r="J2707" s="21">
        <v>493</v>
      </c>
      <c r="K2707" s="18">
        <v>44804</v>
      </c>
      <c r="L2707" s="21">
        <v>0</v>
      </c>
      <c r="M2707" s="21">
        <v>493</v>
      </c>
      <c r="N2707" s="21">
        <v>0</v>
      </c>
      <c r="O2707" s="21">
        <f t="shared" si="632"/>
        <v>0</v>
      </c>
      <c r="P2707" s="21">
        <f t="shared" si="633"/>
        <v>0</v>
      </c>
      <c r="Q2707" s="21">
        <f t="shared" si="634"/>
        <v>493</v>
      </c>
      <c r="S2707" s="21">
        <f t="shared" si="638"/>
        <v>493</v>
      </c>
      <c r="T2707" s="19">
        <v>0</v>
      </c>
      <c r="U2707" s="19">
        <f t="shared" si="635"/>
        <v>0</v>
      </c>
      <c r="V2707" s="22">
        <f t="shared" si="636"/>
        <v>0</v>
      </c>
      <c r="W2707" s="5">
        <v>0</v>
      </c>
      <c r="X2707" s="21">
        <v>0</v>
      </c>
      <c r="Y2707" s="21">
        <f t="shared" si="643"/>
        <v>0</v>
      </c>
      <c r="Z2707" s="21">
        <f t="shared" si="644"/>
        <v>493</v>
      </c>
      <c r="AA2707" s="21">
        <f t="shared" si="645"/>
        <v>0</v>
      </c>
      <c r="AC2707" s="5">
        <v>0</v>
      </c>
      <c r="AD2707" s="5">
        <v>0</v>
      </c>
      <c r="AE2707" s="5">
        <f t="shared" si="637"/>
        <v>0</v>
      </c>
    </row>
    <row r="2708" spans="1:31" ht="12.75" customHeight="1" x14ac:dyDescent="0.35">
      <c r="A2708" s="17" t="s">
        <v>5508</v>
      </c>
      <c r="B2708" s="17" t="s">
        <v>5509</v>
      </c>
      <c r="C2708" s="17" t="s">
        <v>5507</v>
      </c>
      <c r="D2708" s="18">
        <v>39813</v>
      </c>
      <c r="E2708" s="17" t="s">
        <v>118</v>
      </c>
      <c r="F2708" s="19">
        <v>33.5</v>
      </c>
      <c r="G2708" s="17">
        <v>19</v>
      </c>
      <c r="H2708" s="17">
        <v>10</v>
      </c>
      <c r="I2708" s="20">
        <f t="shared" si="631"/>
        <v>238</v>
      </c>
      <c r="J2708" s="21">
        <v>-493</v>
      </c>
      <c r="K2708" s="18">
        <v>44804</v>
      </c>
      <c r="L2708" s="21">
        <v>-201.18</v>
      </c>
      <c r="M2708" s="21">
        <v>-291.82</v>
      </c>
      <c r="N2708" s="21">
        <v>-9.81</v>
      </c>
      <c r="O2708" s="21">
        <f t="shared" si="632"/>
        <v>-4.9050000000000002</v>
      </c>
      <c r="P2708" s="21">
        <f t="shared" si="633"/>
        <v>-14.715</v>
      </c>
      <c r="Q2708" s="21">
        <f t="shared" si="634"/>
        <v>-286.91500000000002</v>
      </c>
      <c r="S2708" s="21">
        <f t="shared" si="638"/>
        <v>-301.63</v>
      </c>
      <c r="T2708" s="19">
        <v>33.5</v>
      </c>
      <c r="U2708" s="19">
        <f t="shared" si="635"/>
        <v>0</v>
      </c>
      <c r="V2708" s="22">
        <f t="shared" si="636"/>
        <v>0</v>
      </c>
      <c r="W2708" s="5">
        <f t="shared" si="641"/>
        <v>246</v>
      </c>
      <c r="X2708" s="21">
        <f t="shared" si="642"/>
        <v>-1.2261382113821138</v>
      </c>
      <c r="Y2708" s="21">
        <f t="shared" si="643"/>
        <v>-14.713658536585365</v>
      </c>
      <c r="Z2708" s="21">
        <f t="shared" si="644"/>
        <v>-286.91634146341465</v>
      </c>
      <c r="AA2708" s="21">
        <f t="shared" si="645"/>
        <v>-1.3414634146329263E-3</v>
      </c>
      <c r="AC2708" s="5">
        <v>-14.713658536585365</v>
      </c>
      <c r="AD2708" s="5">
        <v>0</v>
      </c>
      <c r="AE2708" s="5">
        <f t="shared" si="637"/>
        <v>-14.713658536585365</v>
      </c>
    </row>
    <row r="2709" spans="1:31" ht="12.75" customHeight="1" x14ac:dyDescent="0.35">
      <c r="A2709" s="17" t="s">
        <v>5510</v>
      </c>
      <c r="B2709" s="17" t="s">
        <v>5511</v>
      </c>
      <c r="C2709" s="17" t="s">
        <v>5512</v>
      </c>
      <c r="D2709" s="18">
        <v>39934</v>
      </c>
      <c r="E2709" s="17" t="s">
        <v>118</v>
      </c>
      <c r="F2709" s="19">
        <v>47</v>
      </c>
      <c r="G2709" s="17">
        <v>33</v>
      </c>
      <c r="H2709" s="17">
        <v>8</v>
      </c>
      <c r="I2709" s="20">
        <f t="shared" si="631"/>
        <v>404</v>
      </c>
      <c r="J2709" s="21">
        <v>5556.82</v>
      </c>
      <c r="K2709" s="18">
        <v>44804</v>
      </c>
      <c r="L2709" s="21">
        <v>1576.4</v>
      </c>
      <c r="M2709" s="21">
        <v>3980.42</v>
      </c>
      <c r="N2709" s="21">
        <v>78.819999999999993</v>
      </c>
      <c r="O2709" s="21">
        <f t="shared" si="632"/>
        <v>39.409999999999997</v>
      </c>
      <c r="P2709" s="21">
        <f t="shared" si="633"/>
        <v>118.22999999999999</v>
      </c>
      <c r="Q2709" s="21">
        <f t="shared" si="634"/>
        <v>3941.01</v>
      </c>
      <c r="S2709" s="21">
        <f t="shared" si="638"/>
        <v>4059.2400000000002</v>
      </c>
      <c r="T2709" s="19">
        <v>47</v>
      </c>
      <c r="U2709" s="19">
        <f t="shared" si="635"/>
        <v>0</v>
      </c>
      <c r="V2709" s="22">
        <f t="shared" si="636"/>
        <v>0</v>
      </c>
      <c r="W2709" s="5">
        <f t="shared" si="641"/>
        <v>412</v>
      </c>
      <c r="X2709" s="21">
        <f t="shared" si="642"/>
        <v>9.8525242718446613</v>
      </c>
      <c r="Y2709" s="21">
        <f t="shared" si="643"/>
        <v>118.23029126213594</v>
      </c>
      <c r="Z2709" s="21">
        <f t="shared" si="644"/>
        <v>3941.0097087378645</v>
      </c>
      <c r="AA2709" s="21">
        <f t="shared" si="645"/>
        <v>-2.9126213576091686E-4</v>
      </c>
      <c r="AC2709" s="5">
        <v>118.23029126213594</v>
      </c>
      <c r="AD2709" s="5">
        <v>0</v>
      </c>
      <c r="AE2709" s="5">
        <f t="shared" si="637"/>
        <v>118.23029126213594</v>
      </c>
    </row>
    <row r="2710" spans="1:31" ht="12.75" customHeight="1" x14ac:dyDescent="0.35">
      <c r="A2710" s="17" t="s">
        <v>5513</v>
      </c>
      <c r="B2710" s="17" t="s">
        <v>5514</v>
      </c>
      <c r="C2710" s="17" t="s">
        <v>5515</v>
      </c>
      <c r="D2710" s="18">
        <v>40148</v>
      </c>
      <c r="E2710" s="17" t="s">
        <v>118</v>
      </c>
      <c r="F2710" s="19">
        <v>50</v>
      </c>
      <c r="G2710" s="17">
        <v>37</v>
      </c>
      <c r="H2710" s="17">
        <v>3</v>
      </c>
      <c r="I2710" s="20">
        <f t="shared" si="631"/>
        <v>447</v>
      </c>
      <c r="J2710" s="21">
        <v>3500</v>
      </c>
      <c r="K2710" s="18">
        <v>44804</v>
      </c>
      <c r="L2710" s="21">
        <v>892.49</v>
      </c>
      <c r="M2710" s="21">
        <v>2607.5100000000002</v>
      </c>
      <c r="N2710" s="21">
        <v>46.66</v>
      </c>
      <c r="O2710" s="21">
        <f t="shared" si="632"/>
        <v>23.33</v>
      </c>
      <c r="P2710" s="21">
        <f t="shared" si="633"/>
        <v>69.989999999999995</v>
      </c>
      <c r="Q2710" s="21">
        <f t="shared" si="634"/>
        <v>2584.1800000000003</v>
      </c>
      <c r="S2710" s="21">
        <f t="shared" si="638"/>
        <v>2654.17</v>
      </c>
      <c r="T2710" s="19">
        <v>50</v>
      </c>
      <c r="U2710" s="19">
        <f t="shared" si="635"/>
        <v>0</v>
      </c>
      <c r="V2710" s="22">
        <f t="shared" si="636"/>
        <v>0</v>
      </c>
      <c r="W2710" s="5">
        <f t="shared" si="641"/>
        <v>455</v>
      </c>
      <c r="X2710" s="21">
        <f t="shared" si="642"/>
        <v>5.8333406593406592</v>
      </c>
      <c r="Y2710" s="21">
        <f t="shared" si="643"/>
        <v>70.000087912087906</v>
      </c>
      <c r="Z2710" s="21">
        <f t="shared" si="644"/>
        <v>2584.1699120879121</v>
      </c>
      <c r="AA2710" s="21">
        <f t="shared" si="645"/>
        <v>-1.0087912088238227E-2</v>
      </c>
      <c r="AC2710" s="5">
        <v>70.000087912087906</v>
      </c>
      <c r="AD2710" s="5">
        <v>0</v>
      </c>
      <c r="AE2710" s="5">
        <f t="shared" si="637"/>
        <v>70.000087912087906</v>
      </c>
    </row>
    <row r="2711" spans="1:31" ht="12.75" customHeight="1" x14ac:dyDescent="0.35">
      <c r="A2711" s="17" t="s">
        <v>5516</v>
      </c>
      <c r="B2711" s="17" t="s">
        <v>5517</v>
      </c>
      <c r="C2711" s="17" t="s">
        <v>5518</v>
      </c>
      <c r="D2711" s="18">
        <v>40179</v>
      </c>
      <c r="E2711" s="17" t="s">
        <v>118</v>
      </c>
      <c r="F2711" s="19">
        <v>50</v>
      </c>
      <c r="G2711" s="17">
        <v>37</v>
      </c>
      <c r="H2711" s="17">
        <v>4</v>
      </c>
      <c r="I2711" s="20">
        <f t="shared" si="631"/>
        <v>448</v>
      </c>
      <c r="J2711" s="21">
        <v>98236.88</v>
      </c>
      <c r="K2711" s="18">
        <v>44804</v>
      </c>
      <c r="L2711" s="21">
        <v>24886.71</v>
      </c>
      <c r="M2711" s="21">
        <v>73350.17</v>
      </c>
      <c r="N2711" s="21">
        <v>1309.82</v>
      </c>
      <c r="O2711" s="21">
        <f t="shared" si="632"/>
        <v>654.91</v>
      </c>
      <c r="P2711" s="21">
        <f t="shared" si="633"/>
        <v>1964.73</v>
      </c>
      <c r="Q2711" s="21">
        <f t="shared" si="634"/>
        <v>72695.259999999995</v>
      </c>
      <c r="S2711" s="21">
        <f t="shared" si="638"/>
        <v>74659.990000000005</v>
      </c>
      <c r="T2711" s="19">
        <v>50</v>
      </c>
      <c r="U2711" s="19">
        <f t="shared" si="635"/>
        <v>0</v>
      </c>
      <c r="V2711" s="22">
        <f t="shared" si="636"/>
        <v>0</v>
      </c>
      <c r="W2711" s="5">
        <f t="shared" si="641"/>
        <v>456</v>
      </c>
      <c r="X2711" s="21">
        <f t="shared" si="642"/>
        <v>163.72804824561405</v>
      </c>
      <c r="Y2711" s="21">
        <f t="shared" si="643"/>
        <v>1964.7365789473686</v>
      </c>
      <c r="Z2711" s="21">
        <f t="shared" si="644"/>
        <v>72695.253421052636</v>
      </c>
      <c r="AA2711" s="21">
        <f t="shared" si="645"/>
        <v>-6.5789473592303693E-3</v>
      </c>
      <c r="AC2711" s="5">
        <v>1964.7365789473686</v>
      </c>
      <c r="AD2711" s="5">
        <v>0</v>
      </c>
      <c r="AE2711" s="5">
        <f t="shared" si="637"/>
        <v>1964.7365789473686</v>
      </c>
    </row>
    <row r="2712" spans="1:31" ht="12.75" customHeight="1" x14ac:dyDescent="0.35">
      <c r="A2712" s="17" t="s">
        <v>5519</v>
      </c>
      <c r="B2712" s="17" t="s">
        <v>5520</v>
      </c>
      <c r="C2712" s="17" t="s">
        <v>5521</v>
      </c>
      <c r="D2712" s="18">
        <v>40179</v>
      </c>
      <c r="E2712" s="17" t="s">
        <v>118</v>
      </c>
      <c r="F2712" s="19">
        <v>50</v>
      </c>
      <c r="G2712" s="17">
        <v>37</v>
      </c>
      <c r="H2712" s="17">
        <v>4</v>
      </c>
      <c r="I2712" s="20">
        <f t="shared" si="631"/>
        <v>448</v>
      </c>
      <c r="J2712" s="21">
        <v>7633.11</v>
      </c>
      <c r="K2712" s="18">
        <v>44804</v>
      </c>
      <c r="L2712" s="21">
        <v>1933.69</v>
      </c>
      <c r="M2712" s="21">
        <v>5699.42</v>
      </c>
      <c r="N2712" s="21">
        <v>101.77</v>
      </c>
      <c r="O2712" s="21">
        <f t="shared" si="632"/>
        <v>50.884999999999998</v>
      </c>
      <c r="P2712" s="21">
        <f t="shared" si="633"/>
        <v>152.655</v>
      </c>
      <c r="Q2712" s="21">
        <f t="shared" si="634"/>
        <v>5648.5349999999999</v>
      </c>
      <c r="S2712" s="21">
        <f t="shared" si="638"/>
        <v>5801.1900000000005</v>
      </c>
      <c r="T2712" s="19">
        <v>50</v>
      </c>
      <c r="U2712" s="19">
        <f t="shared" si="635"/>
        <v>0</v>
      </c>
      <c r="V2712" s="22">
        <f t="shared" si="636"/>
        <v>0</v>
      </c>
      <c r="W2712" s="5">
        <f t="shared" si="641"/>
        <v>456</v>
      </c>
      <c r="X2712" s="21">
        <f t="shared" si="642"/>
        <v>12.721907894736843</v>
      </c>
      <c r="Y2712" s="21">
        <f t="shared" si="643"/>
        <v>152.66289473684211</v>
      </c>
      <c r="Z2712" s="21">
        <f t="shared" si="644"/>
        <v>5648.5271052631588</v>
      </c>
      <c r="AA2712" s="21">
        <f t="shared" si="645"/>
        <v>-7.8947368410808849E-3</v>
      </c>
      <c r="AC2712" s="5">
        <v>152.66289473684211</v>
      </c>
      <c r="AD2712" s="5">
        <v>0</v>
      </c>
      <c r="AE2712" s="5">
        <f t="shared" si="637"/>
        <v>152.66289473684211</v>
      </c>
    </row>
    <row r="2713" spans="1:31" ht="12.75" customHeight="1" x14ac:dyDescent="0.35">
      <c r="A2713" s="17" t="s">
        <v>5522</v>
      </c>
      <c r="B2713" s="17" t="s">
        <v>5523</v>
      </c>
      <c r="C2713" s="17" t="s">
        <v>5524</v>
      </c>
      <c r="D2713" s="18">
        <v>40178</v>
      </c>
      <c r="E2713" s="17" t="s">
        <v>44</v>
      </c>
      <c r="F2713" s="19">
        <v>0</v>
      </c>
      <c r="G2713" s="17">
        <v>0</v>
      </c>
      <c r="H2713" s="17">
        <v>0</v>
      </c>
      <c r="I2713" s="20">
        <f t="shared" si="631"/>
        <v>0</v>
      </c>
      <c r="J2713" s="21">
        <v>-284</v>
      </c>
      <c r="K2713" s="18">
        <v>44804</v>
      </c>
      <c r="L2713" s="21">
        <v>-284</v>
      </c>
      <c r="M2713" s="21">
        <v>0</v>
      </c>
      <c r="N2713" s="21">
        <v>0</v>
      </c>
      <c r="O2713" s="21">
        <f t="shared" si="632"/>
        <v>0</v>
      </c>
      <c r="P2713" s="21">
        <f t="shared" si="633"/>
        <v>0</v>
      </c>
      <c r="Q2713" s="21">
        <f t="shared" si="634"/>
        <v>0</v>
      </c>
      <c r="S2713" s="21">
        <f t="shared" si="638"/>
        <v>0</v>
      </c>
      <c r="T2713" s="19">
        <v>0</v>
      </c>
      <c r="U2713" s="19">
        <f t="shared" si="635"/>
        <v>0</v>
      </c>
      <c r="V2713" s="22">
        <f t="shared" si="636"/>
        <v>0</v>
      </c>
      <c r="W2713" s="5">
        <v>0</v>
      </c>
      <c r="X2713" s="21">
        <v>0</v>
      </c>
      <c r="Y2713" s="21">
        <f t="shared" si="643"/>
        <v>0</v>
      </c>
      <c r="Z2713" s="21">
        <f t="shared" si="644"/>
        <v>0</v>
      </c>
      <c r="AA2713" s="21">
        <f t="shared" si="645"/>
        <v>0</v>
      </c>
      <c r="AC2713" s="5">
        <v>0</v>
      </c>
      <c r="AD2713" s="5">
        <v>0</v>
      </c>
      <c r="AE2713" s="5">
        <f t="shared" si="637"/>
        <v>0</v>
      </c>
    </row>
    <row r="2714" spans="1:31" ht="12.75" customHeight="1" x14ac:dyDescent="0.35">
      <c r="A2714" s="17" t="s">
        <v>5525</v>
      </c>
      <c r="B2714" s="17" t="s">
        <v>5526</v>
      </c>
      <c r="C2714" s="17" t="s">
        <v>5527</v>
      </c>
      <c r="D2714" s="18">
        <v>40179</v>
      </c>
      <c r="E2714" s="17" t="s">
        <v>118</v>
      </c>
      <c r="F2714" s="19">
        <v>50</v>
      </c>
      <c r="G2714" s="17">
        <v>37</v>
      </c>
      <c r="H2714" s="17">
        <v>4</v>
      </c>
      <c r="I2714" s="20">
        <f t="shared" si="631"/>
        <v>448</v>
      </c>
      <c r="J2714" s="21">
        <v>-57</v>
      </c>
      <c r="K2714" s="18">
        <v>44804</v>
      </c>
      <c r="L2714" s="21">
        <v>-14.45</v>
      </c>
      <c r="M2714" s="21">
        <v>-42.55</v>
      </c>
      <c r="N2714" s="21">
        <v>-0.76</v>
      </c>
      <c r="O2714" s="21">
        <f t="shared" si="632"/>
        <v>-0.38</v>
      </c>
      <c r="P2714" s="21">
        <f t="shared" si="633"/>
        <v>-1.1400000000000001</v>
      </c>
      <c r="Q2714" s="21">
        <f t="shared" si="634"/>
        <v>-42.169999999999995</v>
      </c>
      <c r="S2714" s="21">
        <f t="shared" si="638"/>
        <v>-43.309999999999995</v>
      </c>
      <c r="T2714" s="19">
        <v>50</v>
      </c>
      <c r="U2714" s="19">
        <f t="shared" si="635"/>
        <v>0</v>
      </c>
      <c r="V2714" s="22">
        <f t="shared" si="636"/>
        <v>0</v>
      </c>
      <c r="W2714" s="5">
        <f t="shared" si="641"/>
        <v>456</v>
      </c>
      <c r="X2714" s="21">
        <f t="shared" si="642"/>
        <v>-9.4978070175438592E-2</v>
      </c>
      <c r="Y2714" s="21">
        <f t="shared" si="643"/>
        <v>-1.1397368421052632</v>
      </c>
      <c r="Z2714" s="21">
        <f t="shared" si="644"/>
        <v>-42.17026315789473</v>
      </c>
      <c r="AA2714" s="21">
        <f t="shared" si="645"/>
        <v>-2.6315789473585482E-4</v>
      </c>
      <c r="AC2714" s="5">
        <v>-1.1397368421052632</v>
      </c>
      <c r="AD2714" s="5">
        <v>0</v>
      </c>
      <c r="AE2714" s="5">
        <f t="shared" si="637"/>
        <v>-1.1397368421052632</v>
      </c>
    </row>
    <row r="2715" spans="1:31" ht="12.75" customHeight="1" x14ac:dyDescent="0.35">
      <c r="A2715" s="17" t="s">
        <v>5528</v>
      </c>
      <c r="B2715" s="17" t="s">
        <v>5529</v>
      </c>
      <c r="C2715" s="17" t="s">
        <v>5527</v>
      </c>
      <c r="D2715" s="18">
        <v>40179</v>
      </c>
      <c r="E2715" s="17" t="s">
        <v>44</v>
      </c>
      <c r="F2715" s="19">
        <v>0</v>
      </c>
      <c r="G2715" s="17">
        <v>0</v>
      </c>
      <c r="H2715" s="17">
        <v>0</v>
      </c>
      <c r="I2715" s="20">
        <f t="shared" si="631"/>
        <v>0</v>
      </c>
      <c r="J2715" s="21">
        <v>57</v>
      </c>
      <c r="K2715" s="18">
        <v>44804</v>
      </c>
      <c r="L2715" s="21">
        <v>0</v>
      </c>
      <c r="M2715" s="21">
        <v>57</v>
      </c>
      <c r="N2715" s="21">
        <v>0</v>
      </c>
      <c r="O2715" s="21">
        <f t="shared" si="632"/>
        <v>0</v>
      </c>
      <c r="P2715" s="21">
        <f t="shared" si="633"/>
        <v>0</v>
      </c>
      <c r="Q2715" s="21">
        <f t="shared" si="634"/>
        <v>57</v>
      </c>
      <c r="S2715" s="21">
        <f t="shared" si="638"/>
        <v>57</v>
      </c>
      <c r="T2715" s="19">
        <v>0</v>
      </c>
      <c r="U2715" s="19">
        <f t="shared" si="635"/>
        <v>0</v>
      </c>
      <c r="V2715" s="22">
        <f t="shared" si="636"/>
        <v>0</v>
      </c>
      <c r="W2715" s="5">
        <v>0</v>
      </c>
      <c r="X2715" s="21">
        <v>0</v>
      </c>
      <c r="Y2715" s="21">
        <f t="shared" si="643"/>
        <v>0</v>
      </c>
      <c r="Z2715" s="21">
        <f t="shared" si="644"/>
        <v>57</v>
      </c>
      <c r="AA2715" s="21">
        <f t="shared" si="645"/>
        <v>0</v>
      </c>
      <c r="AC2715" s="5">
        <v>0</v>
      </c>
      <c r="AD2715" s="5">
        <v>0</v>
      </c>
      <c r="AE2715" s="5">
        <f t="shared" si="637"/>
        <v>0</v>
      </c>
    </row>
    <row r="2716" spans="1:31" ht="12.75" customHeight="1" x14ac:dyDescent="0.35">
      <c r="A2716" s="17" t="s">
        <v>5530</v>
      </c>
      <c r="B2716" s="17" t="s">
        <v>5531</v>
      </c>
      <c r="C2716" s="17" t="s">
        <v>5532</v>
      </c>
      <c r="D2716" s="18">
        <v>40269</v>
      </c>
      <c r="E2716" s="17" t="s">
        <v>118</v>
      </c>
      <c r="F2716" s="19">
        <v>50</v>
      </c>
      <c r="G2716" s="17">
        <v>37</v>
      </c>
      <c r="H2716" s="17">
        <v>7</v>
      </c>
      <c r="I2716" s="20">
        <f t="shared" ref="I2716:I2753" si="646">(G2716*12)+H2716</f>
        <v>451</v>
      </c>
      <c r="J2716" s="21">
        <v>18000</v>
      </c>
      <c r="K2716" s="18">
        <v>44804</v>
      </c>
      <c r="L2716" s="21">
        <v>4470</v>
      </c>
      <c r="M2716" s="21">
        <v>13530</v>
      </c>
      <c r="N2716" s="21">
        <v>240</v>
      </c>
      <c r="O2716" s="21">
        <f t="shared" ref="O2716:O2752" si="647">+N2716/8*4</f>
        <v>120</v>
      </c>
      <c r="P2716" s="21">
        <f t="shared" ref="P2716:P2753" si="648">+N2716+O2716</f>
        <v>360</v>
      </c>
      <c r="Q2716" s="21">
        <f t="shared" ref="Q2716:Q2753" si="649">+M2716-O2716</f>
        <v>13410</v>
      </c>
      <c r="S2716" s="21">
        <f t="shared" si="638"/>
        <v>13770</v>
      </c>
      <c r="T2716" s="19">
        <v>50</v>
      </c>
      <c r="U2716" s="19">
        <f t="shared" ref="U2716:U2753" si="650">+T2716-F2716</f>
        <v>0</v>
      </c>
      <c r="V2716" s="22">
        <f t="shared" ref="V2716:V2753" si="651">+U2716*12</f>
        <v>0</v>
      </c>
      <c r="W2716" s="5">
        <f t="shared" ref="W2716:W2752" si="652">+I2716+8+V2716</f>
        <v>459</v>
      </c>
      <c r="X2716" s="21">
        <f t="shared" si="642"/>
        <v>30</v>
      </c>
      <c r="Y2716" s="21">
        <f t="shared" si="643"/>
        <v>360</v>
      </c>
      <c r="Z2716" s="21">
        <f t="shared" si="644"/>
        <v>13410</v>
      </c>
      <c r="AA2716" s="21">
        <f t="shared" si="645"/>
        <v>0</v>
      </c>
      <c r="AC2716" s="5">
        <v>360</v>
      </c>
      <c r="AD2716" s="5">
        <v>0</v>
      </c>
      <c r="AE2716" s="5">
        <f t="shared" ref="AE2716:AE2753" si="653">+AC2716+AD2716</f>
        <v>360</v>
      </c>
    </row>
    <row r="2717" spans="1:31" ht="12.75" customHeight="1" x14ac:dyDescent="0.35">
      <c r="A2717" s="17" t="s">
        <v>5533</v>
      </c>
      <c r="B2717" s="17" t="s">
        <v>5534</v>
      </c>
      <c r="C2717" s="17" t="s">
        <v>5535</v>
      </c>
      <c r="D2717" s="18">
        <v>40543</v>
      </c>
      <c r="E2717" s="17" t="s">
        <v>118</v>
      </c>
      <c r="F2717" s="19">
        <v>50</v>
      </c>
      <c r="G2717" s="17">
        <v>38</v>
      </c>
      <c r="H2717" s="17">
        <v>4</v>
      </c>
      <c r="I2717" s="20">
        <f t="shared" si="646"/>
        <v>460</v>
      </c>
      <c r="J2717" s="21">
        <v>-863</v>
      </c>
      <c r="K2717" s="18">
        <v>44804</v>
      </c>
      <c r="L2717" s="21">
        <v>-863</v>
      </c>
      <c r="M2717" s="21">
        <v>0</v>
      </c>
      <c r="N2717" s="21">
        <v>0</v>
      </c>
      <c r="O2717" s="21">
        <f t="shared" si="647"/>
        <v>0</v>
      </c>
      <c r="P2717" s="21">
        <f t="shared" si="648"/>
        <v>0</v>
      </c>
      <c r="Q2717" s="21">
        <f t="shared" si="649"/>
        <v>0</v>
      </c>
      <c r="S2717" s="21">
        <f t="shared" ref="S2717:S2753" si="654">+M2717+N2717</f>
        <v>0</v>
      </c>
      <c r="T2717" s="19">
        <v>50</v>
      </c>
      <c r="U2717" s="19">
        <f t="shared" si="650"/>
        <v>0</v>
      </c>
      <c r="V2717" s="22">
        <f t="shared" si="651"/>
        <v>0</v>
      </c>
      <c r="W2717" s="5">
        <f t="shared" si="652"/>
        <v>468</v>
      </c>
      <c r="X2717" s="21">
        <f t="shared" si="642"/>
        <v>0</v>
      </c>
      <c r="Y2717" s="21">
        <f t="shared" si="643"/>
        <v>0</v>
      </c>
      <c r="Z2717" s="21">
        <f t="shared" si="644"/>
        <v>0</v>
      </c>
      <c r="AA2717" s="21">
        <f t="shared" si="645"/>
        <v>0</v>
      </c>
      <c r="AC2717" s="5">
        <v>0</v>
      </c>
      <c r="AD2717" s="5">
        <v>0</v>
      </c>
      <c r="AE2717" s="5">
        <f t="shared" si="653"/>
        <v>0</v>
      </c>
    </row>
    <row r="2718" spans="1:31" ht="12.75" customHeight="1" x14ac:dyDescent="0.35">
      <c r="A2718" s="17" t="s">
        <v>5536</v>
      </c>
      <c r="B2718" s="17" t="s">
        <v>5537</v>
      </c>
      <c r="C2718" s="17" t="s">
        <v>5538</v>
      </c>
      <c r="D2718" s="18">
        <v>40544</v>
      </c>
      <c r="E2718" s="17" t="s">
        <v>118</v>
      </c>
      <c r="F2718" s="19">
        <v>50</v>
      </c>
      <c r="G2718" s="17">
        <v>38</v>
      </c>
      <c r="H2718" s="17">
        <v>4</v>
      </c>
      <c r="I2718" s="20">
        <f t="shared" si="646"/>
        <v>460</v>
      </c>
      <c r="J2718" s="21">
        <v>-190</v>
      </c>
      <c r="K2718" s="18">
        <v>44804</v>
      </c>
      <c r="L2718" s="21">
        <v>-44.34</v>
      </c>
      <c r="M2718" s="21">
        <v>-145.66</v>
      </c>
      <c r="N2718" s="21">
        <v>-2.5299999999999998</v>
      </c>
      <c r="O2718" s="21">
        <f t="shared" si="647"/>
        <v>-1.2649999999999999</v>
      </c>
      <c r="P2718" s="21">
        <f t="shared" si="648"/>
        <v>-3.7949999999999999</v>
      </c>
      <c r="Q2718" s="21">
        <f t="shared" si="649"/>
        <v>-144.39500000000001</v>
      </c>
      <c r="S2718" s="21">
        <f t="shared" si="654"/>
        <v>-148.19</v>
      </c>
      <c r="T2718" s="19">
        <v>50</v>
      </c>
      <c r="U2718" s="19">
        <f t="shared" si="650"/>
        <v>0</v>
      </c>
      <c r="V2718" s="22">
        <f t="shared" si="651"/>
        <v>0</v>
      </c>
      <c r="W2718" s="5">
        <f t="shared" si="652"/>
        <v>468</v>
      </c>
      <c r="X2718" s="21">
        <f t="shared" si="642"/>
        <v>-0.31664529914529915</v>
      </c>
      <c r="Y2718" s="21">
        <f t="shared" si="643"/>
        <v>-3.7997435897435898</v>
      </c>
      <c r="Z2718" s="21">
        <f t="shared" si="644"/>
        <v>-144.3902564102564</v>
      </c>
      <c r="AA2718" s="21">
        <f t="shared" si="645"/>
        <v>4.7435897436116647E-3</v>
      </c>
      <c r="AC2718" s="5">
        <v>-3.7997435897435898</v>
      </c>
      <c r="AD2718" s="5">
        <v>0</v>
      </c>
      <c r="AE2718" s="5">
        <f t="shared" si="653"/>
        <v>-3.7997435897435898</v>
      </c>
    </row>
    <row r="2719" spans="1:31" ht="12.75" customHeight="1" x14ac:dyDescent="0.35">
      <c r="A2719" s="17" t="s">
        <v>5539</v>
      </c>
      <c r="B2719" s="17" t="s">
        <v>5540</v>
      </c>
      <c r="C2719" s="17" t="s">
        <v>5538</v>
      </c>
      <c r="D2719" s="18">
        <v>40544</v>
      </c>
      <c r="E2719" s="17" t="s">
        <v>44</v>
      </c>
      <c r="F2719" s="19">
        <v>0</v>
      </c>
      <c r="G2719" s="17">
        <v>0</v>
      </c>
      <c r="H2719" s="17">
        <v>0</v>
      </c>
      <c r="I2719" s="20">
        <f t="shared" si="646"/>
        <v>0</v>
      </c>
      <c r="J2719" s="21">
        <v>190</v>
      </c>
      <c r="K2719" s="18">
        <v>44804</v>
      </c>
      <c r="L2719" s="21">
        <v>0</v>
      </c>
      <c r="M2719" s="21">
        <v>190</v>
      </c>
      <c r="N2719" s="21">
        <v>0</v>
      </c>
      <c r="O2719" s="21">
        <f t="shared" si="647"/>
        <v>0</v>
      </c>
      <c r="P2719" s="21">
        <f t="shared" si="648"/>
        <v>0</v>
      </c>
      <c r="Q2719" s="21">
        <f t="shared" si="649"/>
        <v>190</v>
      </c>
      <c r="S2719" s="21">
        <f t="shared" si="654"/>
        <v>190</v>
      </c>
      <c r="T2719" s="19">
        <v>0</v>
      </c>
      <c r="U2719" s="19">
        <f t="shared" si="650"/>
        <v>0</v>
      </c>
      <c r="V2719" s="22">
        <f t="shared" si="651"/>
        <v>0</v>
      </c>
      <c r="W2719" s="5">
        <v>0</v>
      </c>
      <c r="X2719" s="21">
        <v>0</v>
      </c>
      <c r="Y2719" s="21">
        <f t="shared" si="643"/>
        <v>0</v>
      </c>
      <c r="Z2719" s="21">
        <f t="shared" si="644"/>
        <v>190</v>
      </c>
      <c r="AA2719" s="21">
        <f t="shared" si="645"/>
        <v>0</v>
      </c>
      <c r="AC2719" s="5">
        <v>0</v>
      </c>
      <c r="AD2719" s="5">
        <v>0</v>
      </c>
      <c r="AE2719" s="5">
        <f t="shared" si="653"/>
        <v>0</v>
      </c>
    </row>
    <row r="2720" spans="1:31" ht="12.75" customHeight="1" x14ac:dyDescent="0.35">
      <c r="A2720" s="17" t="s">
        <v>5541</v>
      </c>
      <c r="B2720" s="17" t="s">
        <v>5542</v>
      </c>
      <c r="C2720" s="17" t="s">
        <v>5543</v>
      </c>
      <c r="D2720" s="18">
        <v>40544</v>
      </c>
      <c r="E2720" s="17" t="s">
        <v>118</v>
      </c>
      <c r="F2720" s="19">
        <v>50</v>
      </c>
      <c r="G2720" s="17">
        <v>38</v>
      </c>
      <c r="H2720" s="17">
        <v>4</v>
      </c>
      <c r="I2720" s="20">
        <f t="shared" si="646"/>
        <v>460</v>
      </c>
      <c r="J2720" s="21">
        <v>11911.33</v>
      </c>
      <c r="K2720" s="18">
        <v>44804</v>
      </c>
      <c r="L2720" s="21">
        <v>2779.35</v>
      </c>
      <c r="M2720" s="21">
        <v>9131.98</v>
      </c>
      <c r="N2720" s="21">
        <v>158.82</v>
      </c>
      <c r="O2720" s="21">
        <f t="shared" si="647"/>
        <v>79.41</v>
      </c>
      <c r="P2720" s="21">
        <f t="shared" si="648"/>
        <v>238.23</v>
      </c>
      <c r="Q2720" s="21">
        <f t="shared" si="649"/>
        <v>9052.57</v>
      </c>
      <c r="S2720" s="21">
        <f t="shared" si="654"/>
        <v>9290.7999999999993</v>
      </c>
      <c r="T2720" s="19">
        <v>50</v>
      </c>
      <c r="U2720" s="19">
        <f t="shared" si="650"/>
        <v>0</v>
      </c>
      <c r="V2720" s="22">
        <f t="shared" si="651"/>
        <v>0</v>
      </c>
      <c r="W2720" s="5">
        <f t="shared" si="652"/>
        <v>468</v>
      </c>
      <c r="X2720" s="21">
        <f t="shared" ref="X2720:X2753" si="655">+S2720/W2720</f>
        <v>19.852136752136751</v>
      </c>
      <c r="Y2720" s="21">
        <f t="shared" ref="Y2720:Y2752" si="656">+X2720*12</f>
        <v>238.22564102564101</v>
      </c>
      <c r="Z2720" s="21">
        <f t="shared" ref="Z2720:Z2753" si="657">+S2720-Y2720</f>
        <v>9052.5743589743579</v>
      </c>
      <c r="AA2720" s="21">
        <f t="shared" ref="AA2720:AA2752" si="658">+Z2720-Q2720</f>
        <v>4.3589743581833318E-3</v>
      </c>
      <c r="AC2720" s="5">
        <v>238.22564102564101</v>
      </c>
      <c r="AD2720" s="5">
        <v>0</v>
      </c>
      <c r="AE2720" s="5">
        <f t="shared" si="653"/>
        <v>238.22564102564101</v>
      </c>
    </row>
    <row r="2721" spans="1:31" ht="12.75" customHeight="1" x14ac:dyDescent="0.35">
      <c r="A2721" s="17" t="s">
        <v>5544</v>
      </c>
      <c r="B2721" s="17" t="s">
        <v>5545</v>
      </c>
      <c r="C2721" s="17" t="s">
        <v>5546</v>
      </c>
      <c r="D2721" s="18">
        <v>40634</v>
      </c>
      <c r="E2721" s="17" t="s">
        <v>118</v>
      </c>
      <c r="F2721" s="19">
        <v>50</v>
      </c>
      <c r="G2721" s="17">
        <v>38</v>
      </c>
      <c r="H2721" s="17">
        <v>7</v>
      </c>
      <c r="I2721" s="20">
        <f t="shared" si="646"/>
        <v>463</v>
      </c>
      <c r="J2721" s="21">
        <v>6775.2</v>
      </c>
      <c r="K2721" s="18">
        <v>44804</v>
      </c>
      <c r="L2721" s="21">
        <v>1546.96</v>
      </c>
      <c r="M2721" s="21">
        <v>5228.24</v>
      </c>
      <c r="N2721" s="21">
        <v>90.33</v>
      </c>
      <c r="O2721" s="21">
        <f t="shared" si="647"/>
        <v>45.164999999999999</v>
      </c>
      <c r="P2721" s="21">
        <f t="shared" si="648"/>
        <v>135.495</v>
      </c>
      <c r="Q2721" s="21">
        <f t="shared" si="649"/>
        <v>5183.0749999999998</v>
      </c>
      <c r="S2721" s="21">
        <f t="shared" si="654"/>
        <v>5318.57</v>
      </c>
      <c r="T2721" s="19">
        <v>50</v>
      </c>
      <c r="U2721" s="19">
        <f t="shared" si="650"/>
        <v>0</v>
      </c>
      <c r="V2721" s="22">
        <f t="shared" si="651"/>
        <v>0</v>
      </c>
      <c r="W2721" s="5">
        <f t="shared" si="652"/>
        <v>471</v>
      </c>
      <c r="X2721" s="21">
        <f t="shared" si="655"/>
        <v>11.292080679405519</v>
      </c>
      <c r="Y2721" s="21">
        <f t="shared" si="656"/>
        <v>135.50496815286624</v>
      </c>
      <c r="Z2721" s="21">
        <f t="shared" si="657"/>
        <v>5183.0650318471335</v>
      </c>
      <c r="AA2721" s="21">
        <f t="shared" si="658"/>
        <v>-9.9681528663495556E-3</v>
      </c>
      <c r="AC2721" s="5">
        <v>135.50496815286624</v>
      </c>
      <c r="AD2721" s="5">
        <v>0</v>
      </c>
      <c r="AE2721" s="5">
        <f t="shared" si="653"/>
        <v>135.50496815286624</v>
      </c>
    </row>
    <row r="2722" spans="1:31" ht="12.75" customHeight="1" x14ac:dyDescent="0.35">
      <c r="A2722" s="17" t="s">
        <v>5547</v>
      </c>
      <c r="B2722" s="17" t="s">
        <v>5548</v>
      </c>
      <c r="C2722" s="17" t="s">
        <v>5549</v>
      </c>
      <c r="D2722" s="18">
        <v>40725</v>
      </c>
      <c r="E2722" s="17" t="s">
        <v>118</v>
      </c>
      <c r="F2722" s="19">
        <v>50</v>
      </c>
      <c r="G2722" s="17">
        <v>38</v>
      </c>
      <c r="H2722" s="17">
        <v>10</v>
      </c>
      <c r="I2722" s="20">
        <f t="shared" si="646"/>
        <v>466</v>
      </c>
      <c r="J2722" s="21">
        <v>3635.08</v>
      </c>
      <c r="K2722" s="18">
        <v>44804</v>
      </c>
      <c r="L2722" s="21">
        <v>805.76</v>
      </c>
      <c r="M2722" s="21">
        <v>2829.32</v>
      </c>
      <c r="N2722" s="21">
        <v>48.46</v>
      </c>
      <c r="O2722" s="21">
        <f t="shared" si="647"/>
        <v>24.23</v>
      </c>
      <c r="P2722" s="21">
        <f t="shared" si="648"/>
        <v>72.69</v>
      </c>
      <c r="Q2722" s="21">
        <f t="shared" si="649"/>
        <v>2805.09</v>
      </c>
      <c r="S2722" s="21">
        <f t="shared" si="654"/>
        <v>2877.78</v>
      </c>
      <c r="T2722" s="19">
        <v>50</v>
      </c>
      <c r="U2722" s="19">
        <f t="shared" si="650"/>
        <v>0</v>
      </c>
      <c r="V2722" s="22">
        <f t="shared" si="651"/>
        <v>0</v>
      </c>
      <c r="W2722" s="5">
        <f t="shared" si="652"/>
        <v>474</v>
      </c>
      <c r="X2722" s="21">
        <f t="shared" si="655"/>
        <v>6.0712658227848104</v>
      </c>
      <c r="Y2722" s="21">
        <f t="shared" si="656"/>
        <v>72.855189873417729</v>
      </c>
      <c r="Z2722" s="21">
        <f t="shared" si="657"/>
        <v>2804.9248101265825</v>
      </c>
      <c r="AA2722" s="21">
        <f t="shared" si="658"/>
        <v>-0.16518987341760294</v>
      </c>
      <c r="AC2722" s="5">
        <v>72.855189873417729</v>
      </c>
      <c r="AD2722" s="5">
        <v>0</v>
      </c>
      <c r="AE2722" s="5">
        <f t="shared" si="653"/>
        <v>72.855189873417729</v>
      </c>
    </row>
    <row r="2723" spans="1:31" ht="12.75" customHeight="1" x14ac:dyDescent="0.35">
      <c r="A2723" s="17" t="s">
        <v>5550</v>
      </c>
      <c r="B2723" s="17" t="s">
        <v>5551</v>
      </c>
      <c r="C2723" s="17" t="s">
        <v>5493</v>
      </c>
      <c r="D2723" s="18">
        <v>40756</v>
      </c>
      <c r="E2723" s="17" t="s">
        <v>118</v>
      </c>
      <c r="F2723" s="19">
        <v>50</v>
      </c>
      <c r="G2723" s="17">
        <v>38</v>
      </c>
      <c r="H2723" s="17">
        <v>11</v>
      </c>
      <c r="I2723" s="20">
        <f t="shared" si="646"/>
        <v>467</v>
      </c>
      <c r="J2723" s="21">
        <v>17600</v>
      </c>
      <c r="K2723" s="18">
        <v>44804</v>
      </c>
      <c r="L2723" s="21">
        <v>3901.33</v>
      </c>
      <c r="M2723" s="21">
        <v>13698.67</v>
      </c>
      <c r="N2723" s="21">
        <v>234.66</v>
      </c>
      <c r="O2723" s="21">
        <f t="shared" si="647"/>
        <v>117.33</v>
      </c>
      <c r="P2723" s="21">
        <f t="shared" si="648"/>
        <v>351.99</v>
      </c>
      <c r="Q2723" s="21">
        <f t="shared" si="649"/>
        <v>13581.34</v>
      </c>
      <c r="S2723" s="21">
        <f t="shared" si="654"/>
        <v>13933.33</v>
      </c>
      <c r="T2723" s="19">
        <v>50</v>
      </c>
      <c r="U2723" s="19">
        <f t="shared" si="650"/>
        <v>0</v>
      </c>
      <c r="V2723" s="22">
        <f t="shared" si="651"/>
        <v>0</v>
      </c>
      <c r="W2723" s="5">
        <f t="shared" si="652"/>
        <v>475</v>
      </c>
      <c r="X2723" s="21">
        <f t="shared" si="655"/>
        <v>29.333326315789474</v>
      </c>
      <c r="Y2723" s="21">
        <f t="shared" si="656"/>
        <v>351.99991578947368</v>
      </c>
      <c r="Z2723" s="21">
        <f t="shared" si="657"/>
        <v>13581.330084210525</v>
      </c>
      <c r="AA2723" s="21">
        <f t="shared" si="658"/>
        <v>-9.9157894746895181E-3</v>
      </c>
      <c r="AC2723" s="5">
        <v>351.99991578947368</v>
      </c>
      <c r="AD2723" s="5">
        <v>0</v>
      </c>
      <c r="AE2723" s="5">
        <f t="shared" si="653"/>
        <v>351.99991578947368</v>
      </c>
    </row>
    <row r="2724" spans="1:31" ht="12.75" customHeight="1" x14ac:dyDescent="0.35">
      <c r="A2724" s="17" t="s">
        <v>5552</v>
      </c>
      <c r="B2724" s="17" t="s">
        <v>5553</v>
      </c>
      <c r="C2724" s="17" t="s">
        <v>2039</v>
      </c>
      <c r="D2724" s="18">
        <v>41274</v>
      </c>
      <c r="E2724" s="17" t="s">
        <v>118</v>
      </c>
      <c r="F2724" s="19">
        <v>50</v>
      </c>
      <c r="G2724" s="17">
        <v>40</v>
      </c>
      <c r="H2724" s="17">
        <v>4</v>
      </c>
      <c r="I2724" s="20">
        <f t="shared" si="646"/>
        <v>484</v>
      </c>
      <c r="J2724" s="21">
        <v>-3329</v>
      </c>
      <c r="K2724" s="18">
        <v>44804</v>
      </c>
      <c r="L2724" s="21">
        <v>-3329</v>
      </c>
      <c r="M2724" s="21">
        <v>0</v>
      </c>
      <c r="N2724" s="21">
        <v>0</v>
      </c>
      <c r="O2724" s="21">
        <f t="shared" si="647"/>
        <v>0</v>
      </c>
      <c r="P2724" s="21">
        <f t="shared" si="648"/>
        <v>0</v>
      </c>
      <c r="Q2724" s="21">
        <f t="shared" si="649"/>
        <v>0</v>
      </c>
      <c r="S2724" s="21">
        <f t="shared" si="654"/>
        <v>0</v>
      </c>
      <c r="T2724" s="19">
        <v>50</v>
      </c>
      <c r="U2724" s="19">
        <f t="shared" si="650"/>
        <v>0</v>
      </c>
      <c r="V2724" s="22">
        <f t="shared" si="651"/>
        <v>0</v>
      </c>
      <c r="W2724" s="5">
        <f t="shared" si="652"/>
        <v>492</v>
      </c>
      <c r="X2724" s="21">
        <f t="shared" si="655"/>
        <v>0</v>
      </c>
      <c r="Y2724" s="21">
        <f t="shared" si="656"/>
        <v>0</v>
      </c>
      <c r="Z2724" s="21">
        <f t="shared" si="657"/>
        <v>0</v>
      </c>
      <c r="AA2724" s="21">
        <f t="shared" si="658"/>
        <v>0</v>
      </c>
      <c r="AC2724" s="5">
        <v>0</v>
      </c>
      <c r="AD2724" s="5">
        <v>0</v>
      </c>
      <c r="AE2724" s="5">
        <f t="shared" si="653"/>
        <v>0</v>
      </c>
    </row>
    <row r="2725" spans="1:31" ht="12.75" customHeight="1" x14ac:dyDescent="0.35">
      <c r="A2725" s="17" t="s">
        <v>5554</v>
      </c>
      <c r="B2725" s="17" t="s">
        <v>5555</v>
      </c>
      <c r="C2725" s="17" t="s">
        <v>5556</v>
      </c>
      <c r="D2725" s="18">
        <v>41275</v>
      </c>
      <c r="E2725" s="17" t="s">
        <v>118</v>
      </c>
      <c r="F2725" s="19">
        <v>50</v>
      </c>
      <c r="G2725" s="17">
        <v>40</v>
      </c>
      <c r="H2725" s="17">
        <v>4</v>
      </c>
      <c r="I2725" s="20">
        <f t="shared" si="646"/>
        <v>484</v>
      </c>
      <c r="J2725" s="21">
        <v>9583.18</v>
      </c>
      <c r="K2725" s="18">
        <v>44804</v>
      </c>
      <c r="L2725" s="21">
        <v>1852.71</v>
      </c>
      <c r="M2725" s="21">
        <v>7730.47</v>
      </c>
      <c r="N2725" s="21">
        <v>127.77</v>
      </c>
      <c r="O2725" s="21">
        <f t="shared" si="647"/>
        <v>63.884999999999998</v>
      </c>
      <c r="P2725" s="21">
        <f t="shared" si="648"/>
        <v>191.655</v>
      </c>
      <c r="Q2725" s="21">
        <f t="shared" si="649"/>
        <v>7666.585</v>
      </c>
      <c r="S2725" s="21">
        <f t="shared" si="654"/>
        <v>7858.2400000000007</v>
      </c>
      <c r="T2725" s="19">
        <v>50</v>
      </c>
      <c r="U2725" s="19">
        <f t="shared" si="650"/>
        <v>0</v>
      </c>
      <c r="V2725" s="22">
        <f t="shared" si="651"/>
        <v>0</v>
      </c>
      <c r="W2725" s="5">
        <f t="shared" si="652"/>
        <v>492</v>
      </c>
      <c r="X2725" s="21">
        <f t="shared" si="655"/>
        <v>15.972032520325204</v>
      </c>
      <c r="Y2725" s="21">
        <f t="shared" si="656"/>
        <v>191.66439024390246</v>
      </c>
      <c r="Z2725" s="21">
        <f t="shared" si="657"/>
        <v>7666.5756097560979</v>
      </c>
      <c r="AA2725" s="21">
        <f t="shared" si="658"/>
        <v>-9.3902439020894235E-3</v>
      </c>
      <c r="AC2725" s="5">
        <v>191.66439024390246</v>
      </c>
      <c r="AD2725" s="5">
        <v>0</v>
      </c>
      <c r="AE2725" s="5">
        <f t="shared" si="653"/>
        <v>191.66439024390246</v>
      </c>
    </row>
    <row r="2726" spans="1:31" ht="12.75" customHeight="1" x14ac:dyDescent="0.35">
      <c r="A2726" s="17" t="s">
        <v>5557</v>
      </c>
      <c r="B2726" s="17" t="s">
        <v>5558</v>
      </c>
      <c r="C2726" s="17" t="s">
        <v>2042</v>
      </c>
      <c r="D2726" s="18">
        <v>41274</v>
      </c>
      <c r="E2726" s="17" t="s">
        <v>118</v>
      </c>
      <c r="F2726" s="19">
        <v>50</v>
      </c>
      <c r="G2726" s="17">
        <v>40</v>
      </c>
      <c r="H2726" s="17">
        <v>4</v>
      </c>
      <c r="I2726" s="20">
        <f t="shared" si="646"/>
        <v>484</v>
      </c>
      <c r="J2726" s="21">
        <v>-3329</v>
      </c>
      <c r="K2726" s="18">
        <v>44804</v>
      </c>
      <c r="L2726" s="21">
        <v>-3329</v>
      </c>
      <c r="M2726" s="21">
        <v>0</v>
      </c>
      <c r="N2726" s="21">
        <v>0</v>
      </c>
      <c r="O2726" s="21">
        <f t="shared" si="647"/>
        <v>0</v>
      </c>
      <c r="P2726" s="21">
        <f t="shared" si="648"/>
        <v>0</v>
      </c>
      <c r="Q2726" s="21">
        <f t="shared" si="649"/>
        <v>0</v>
      </c>
      <c r="S2726" s="21">
        <f t="shared" si="654"/>
        <v>0</v>
      </c>
      <c r="T2726" s="19">
        <v>50</v>
      </c>
      <c r="U2726" s="19">
        <f t="shared" si="650"/>
        <v>0</v>
      </c>
      <c r="V2726" s="22">
        <f t="shared" si="651"/>
        <v>0</v>
      </c>
      <c r="W2726" s="5">
        <f t="shared" si="652"/>
        <v>492</v>
      </c>
      <c r="X2726" s="21">
        <f t="shared" si="655"/>
        <v>0</v>
      </c>
      <c r="Y2726" s="21">
        <f t="shared" si="656"/>
        <v>0</v>
      </c>
      <c r="Z2726" s="21">
        <f t="shared" si="657"/>
        <v>0</v>
      </c>
      <c r="AA2726" s="21">
        <f t="shared" si="658"/>
        <v>0</v>
      </c>
      <c r="AC2726" s="5">
        <v>0</v>
      </c>
      <c r="AD2726" s="5">
        <v>0</v>
      </c>
      <c r="AE2726" s="5">
        <f t="shared" si="653"/>
        <v>0</v>
      </c>
    </row>
    <row r="2727" spans="1:31" ht="12.75" customHeight="1" x14ac:dyDescent="0.35">
      <c r="A2727" s="17" t="s">
        <v>5559</v>
      </c>
      <c r="B2727" s="17" t="s">
        <v>5560</v>
      </c>
      <c r="C2727" s="17" t="s">
        <v>2045</v>
      </c>
      <c r="D2727" s="18">
        <v>41274</v>
      </c>
      <c r="E2727" s="17" t="s">
        <v>44</v>
      </c>
      <c r="F2727" s="19">
        <v>0</v>
      </c>
      <c r="G2727" s="17">
        <v>0</v>
      </c>
      <c r="H2727" s="17">
        <v>0</v>
      </c>
      <c r="I2727" s="20">
        <f t="shared" si="646"/>
        <v>0</v>
      </c>
      <c r="J2727" s="21">
        <v>3062</v>
      </c>
      <c r="K2727" s="18">
        <v>44804</v>
      </c>
      <c r="L2727" s="21">
        <v>0</v>
      </c>
      <c r="M2727" s="21">
        <v>3062</v>
      </c>
      <c r="N2727" s="21">
        <v>0</v>
      </c>
      <c r="O2727" s="21">
        <f t="shared" si="647"/>
        <v>0</v>
      </c>
      <c r="P2727" s="21">
        <f t="shared" si="648"/>
        <v>0</v>
      </c>
      <c r="Q2727" s="21">
        <f t="shared" si="649"/>
        <v>3062</v>
      </c>
      <c r="S2727" s="21">
        <f t="shared" si="654"/>
        <v>3062</v>
      </c>
      <c r="T2727" s="19">
        <v>0</v>
      </c>
      <c r="U2727" s="19">
        <f t="shared" si="650"/>
        <v>0</v>
      </c>
      <c r="V2727" s="22">
        <f t="shared" si="651"/>
        <v>0</v>
      </c>
      <c r="W2727" s="5">
        <v>0</v>
      </c>
      <c r="X2727" s="21">
        <v>0</v>
      </c>
      <c r="Y2727" s="21">
        <f t="shared" si="656"/>
        <v>0</v>
      </c>
      <c r="Z2727" s="21">
        <f t="shared" si="657"/>
        <v>3062</v>
      </c>
      <c r="AA2727" s="21">
        <f t="shared" si="658"/>
        <v>0</v>
      </c>
      <c r="AC2727" s="5">
        <v>0</v>
      </c>
      <c r="AD2727" s="5">
        <v>0</v>
      </c>
      <c r="AE2727" s="5">
        <f t="shared" si="653"/>
        <v>0</v>
      </c>
    </row>
    <row r="2728" spans="1:31" ht="12.75" customHeight="1" x14ac:dyDescent="0.35">
      <c r="A2728" s="17" t="s">
        <v>5561</v>
      </c>
      <c r="B2728" s="17" t="s">
        <v>5562</v>
      </c>
      <c r="C2728" s="17" t="s">
        <v>2045</v>
      </c>
      <c r="D2728" s="18">
        <v>41274</v>
      </c>
      <c r="E2728" s="17" t="s">
        <v>118</v>
      </c>
      <c r="F2728" s="19">
        <v>50</v>
      </c>
      <c r="G2728" s="17">
        <v>40</v>
      </c>
      <c r="H2728" s="17">
        <v>4</v>
      </c>
      <c r="I2728" s="20">
        <f t="shared" si="646"/>
        <v>484</v>
      </c>
      <c r="J2728" s="21">
        <v>-3062</v>
      </c>
      <c r="K2728" s="18">
        <v>44804</v>
      </c>
      <c r="L2728" s="21">
        <v>-591.98</v>
      </c>
      <c r="M2728" s="21">
        <v>-2470.02</v>
      </c>
      <c r="N2728" s="21">
        <v>-40.82</v>
      </c>
      <c r="O2728" s="21">
        <f t="shared" si="647"/>
        <v>-20.41</v>
      </c>
      <c r="P2728" s="21">
        <f t="shared" si="648"/>
        <v>-61.230000000000004</v>
      </c>
      <c r="Q2728" s="21">
        <f t="shared" si="649"/>
        <v>-2449.61</v>
      </c>
      <c r="S2728" s="21">
        <f t="shared" si="654"/>
        <v>-2510.84</v>
      </c>
      <c r="T2728" s="19">
        <v>50</v>
      </c>
      <c r="U2728" s="19">
        <f t="shared" si="650"/>
        <v>0</v>
      </c>
      <c r="V2728" s="22">
        <f t="shared" si="651"/>
        <v>0</v>
      </c>
      <c r="W2728" s="5">
        <f t="shared" si="652"/>
        <v>492</v>
      </c>
      <c r="X2728" s="21">
        <f t="shared" si="655"/>
        <v>-5.1033333333333335</v>
      </c>
      <c r="Y2728" s="21">
        <f t="shared" si="656"/>
        <v>-61.24</v>
      </c>
      <c r="Z2728" s="21">
        <f t="shared" si="657"/>
        <v>-2449.6000000000004</v>
      </c>
      <c r="AA2728" s="21">
        <f t="shared" si="658"/>
        <v>9.9999999997635314E-3</v>
      </c>
      <c r="AC2728" s="5">
        <v>-61.24</v>
      </c>
      <c r="AD2728" s="5">
        <v>0</v>
      </c>
      <c r="AE2728" s="5">
        <f t="shared" si="653"/>
        <v>-61.24</v>
      </c>
    </row>
    <row r="2729" spans="1:31" ht="12.75" customHeight="1" x14ac:dyDescent="0.35">
      <c r="A2729" s="17" t="s">
        <v>5563</v>
      </c>
      <c r="B2729" s="17" t="s">
        <v>5564</v>
      </c>
      <c r="C2729" s="17" t="s">
        <v>2031</v>
      </c>
      <c r="D2729" s="18">
        <v>41274</v>
      </c>
      <c r="E2729" s="17" t="s">
        <v>44</v>
      </c>
      <c r="F2729" s="19">
        <v>0</v>
      </c>
      <c r="G2729" s="17">
        <v>0</v>
      </c>
      <c r="H2729" s="17">
        <v>0</v>
      </c>
      <c r="I2729" s="20">
        <f t="shared" si="646"/>
        <v>0</v>
      </c>
      <c r="J2729" s="21">
        <v>2996</v>
      </c>
      <c r="K2729" s="18">
        <v>44804</v>
      </c>
      <c r="L2729" s="21">
        <v>0</v>
      </c>
      <c r="M2729" s="21">
        <v>2996</v>
      </c>
      <c r="N2729" s="21">
        <v>0</v>
      </c>
      <c r="O2729" s="21">
        <f t="shared" si="647"/>
        <v>0</v>
      </c>
      <c r="P2729" s="21">
        <f t="shared" si="648"/>
        <v>0</v>
      </c>
      <c r="Q2729" s="21">
        <f t="shared" si="649"/>
        <v>2996</v>
      </c>
      <c r="S2729" s="21">
        <f t="shared" si="654"/>
        <v>2996</v>
      </c>
      <c r="T2729" s="19">
        <v>0</v>
      </c>
      <c r="U2729" s="19">
        <f t="shared" si="650"/>
        <v>0</v>
      </c>
      <c r="V2729" s="22">
        <f t="shared" si="651"/>
        <v>0</v>
      </c>
      <c r="W2729" s="5">
        <v>0</v>
      </c>
      <c r="X2729" s="21">
        <v>0</v>
      </c>
      <c r="Y2729" s="21">
        <f t="shared" si="656"/>
        <v>0</v>
      </c>
      <c r="Z2729" s="21">
        <f t="shared" si="657"/>
        <v>2996</v>
      </c>
      <c r="AA2729" s="21">
        <f t="shared" si="658"/>
        <v>0</v>
      </c>
      <c r="AC2729" s="5">
        <v>0</v>
      </c>
      <c r="AD2729" s="5">
        <v>0</v>
      </c>
      <c r="AE2729" s="5">
        <f t="shared" si="653"/>
        <v>0</v>
      </c>
    </row>
    <row r="2730" spans="1:31" ht="12.75" customHeight="1" x14ac:dyDescent="0.35">
      <c r="A2730" s="17" t="s">
        <v>5565</v>
      </c>
      <c r="B2730" s="17" t="s">
        <v>5566</v>
      </c>
      <c r="C2730" s="17" t="s">
        <v>2031</v>
      </c>
      <c r="D2730" s="18">
        <v>41274</v>
      </c>
      <c r="E2730" s="17" t="s">
        <v>118</v>
      </c>
      <c r="F2730" s="19">
        <v>50</v>
      </c>
      <c r="G2730" s="17">
        <v>40</v>
      </c>
      <c r="H2730" s="17">
        <v>4</v>
      </c>
      <c r="I2730" s="20">
        <f t="shared" si="646"/>
        <v>484</v>
      </c>
      <c r="J2730" s="21">
        <v>-2996</v>
      </c>
      <c r="K2730" s="18">
        <v>44804</v>
      </c>
      <c r="L2730" s="21">
        <v>-579.22</v>
      </c>
      <c r="M2730" s="21">
        <v>-2416.7800000000002</v>
      </c>
      <c r="N2730" s="21">
        <v>-39.94</v>
      </c>
      <c r="O2730" s="21">
        <f t="shared" si="647"/>
        <v>-19.97</v>
      </c>
      <c r="P2730" s="21">
        <f t="shared" si="648"/>
        <v>-59.91</v>
      </c>
      <c r="Q2730" s="21">
        <f t="shared" si="649"/>
        <v>-2396.8100000000004</v>
      </c>
      <c r="S2730" s="21">
        <f t="shared" si="654"/>
        <v>-2456.7200000000003</v>
      </c>
      <c r="T2730" s="19">
        <v>50</v>
      </c>
      <c r="U2730" s="19">
        <f t="shared" si="650"/>
        <v>0</v>
      </c>
      <c r="V2730" s="22">
        <f t="shared" si="651"/>
        <v>0</v>
      </c>
      <c r="W2730" s="5">
        <f t="shared" si="652"/>
        <v>492</v>
      </c>
      <c r="X2730" s="21">
        <f t="shared" si="655"/>
        <v>-4.9933333333333341</v>
      </c>
      <c r="Y2730" s="21">
        <f t="shared" si="656"/>
        <v>-59.920000000000009</v>
      </c>
      <c r="Z2730" s="21">
        <f t="shared" si="657"/>
        <v>-2396.8000000000002</v>
      </c>
      <c r="AA2730" s="21">
        <f t="shared" si="658"/>
        <v>1.0000000000218279E-2</v>
      </c>
      <c r="AC2730" s="5">
        <v>-59.920000000000009</v>
      </c>
      <c r="AD2730" s="5">
        <v>0</v>
      </c>
      <c r="AE2730" s="5">
        <f t="shared" si="653"/>
        <v>-59.920000000000009</v>
      </c>
    </row>
    <row r="2731" spans="1:31" ht="12.75" customHeight="1" x14ac:dyDescent="0.35">
      <c r="A2731" s="17" t="s">
        <v>5567</v>
      </c>
      <c r="B2731" s="17" t="s">
        <v>5568</v>
      </c>
      <c r="C2731" s="17" t="s">
        <v>5569</v>
      </c>
      <c r="D2731" s="18">
        <v>41275</v>
      </c>
      <c r="E2731" s="17" t="s">
        <v>118</v>
      </c>
      <c r="F2731" s="19">
        <v>50</v>
      </c>
      <c r="G2731" s="17">
        <v>40</v>
      </c>
      <c r="H2731" s="17">
        <v>4</v>
      </c>
      <c r="I2731" s="20">
        <f t="shared" si="646"/>
        <v>484</v>
      </c>
      <c r="J2731" s="21">
        <v>-6365.07</v>
      </c>
      <c r="K2731" s="18">
        <v>44804</v>
      </c>
      <c r="L2731" s="21">
        <v>-1230.57</v>
      </c>
      <c r="M2731" s="21">
        <v>-5134.5</v>
      </c>
      <c r="N2731" s="21">
        <v>-84.86</v>
      </c>
      <c r="O2731" s="21">
        <f t="shared" si="647"/>
        <v>-42.43</v>
      </c>
      <c r="P2731" s="21">
        <f t="shared" si="648"/>
        <v>-127.28999999999999</v>
      </c>
      <c r="Q2731" s="21">
        <f t="shared" si="649"/>
        <v>-5092.07</v>
      </c>
      <c r="S2731" s="21">
        <f t="shared" si="654"/>
        <v>-5219.3599999999997</v>
      </c>
      <c r="T2731" s="19">
        <v>50</v>
      </c>
      <c r="U2731" s="19">
        <f t="shared" si="650"/>
        <v>0</v>
      </c>
      <c r="V2731" s="22">
        <f t="shared" si="651"/>
        <v>0</v>
      </c>
      <c r="W2731" s="5">
        <f t="shared" si="652"/>
        <v>492</v>
      </c>
      <c r="X2731" s="21">
        <f t="shared" si="655"/>
        <v>-10.608455284552845</v>
      </c>
      <c r="Y2731" s="21">
        <f t="shared" si="656"/>
        <v>-127.30146341463413</v>
      </c>
      <c r="Z2731" s="21">
        <f t="shared" si="657"/>
        <v>-5092.0585365853658</v>
      </c>
      <c r="AA2731" s="21">
        <f t="shared" si="658"/>
        <v>1.1463414633908542E-2</v>
      </c>
      <c r="AC2731" s="5">
        <v>-127.30146341463413</v>
      </c>
      <c r="AD2731" s="5">
        <v>0</v>
      </c>
      <c r="AE2731" s="5">
        <f t="shared" si="653"/>
        <v>-127.30146341463413</v>
      </c>
    </row>
    <row r="2732" spans="1:31" ht="12.75" customHeight="1" x14ac:dyDescent="0.35">
      <c r="A2732" s="17" t="s">
        <v>5570</v>
      </c>
      <c r="B2732" s="17" t="s">
        <v>5571</v>
      </c>
      <c r="C2732" s="17" t="s">
        <v>5572</v>
      </c>
      <c r="D2732" s="18">
        <v>41365</v>
      </c>
      <c r="E2732" s="17" t="s">
        <v>118</v>
      </c>
      <c r="F2732" s="19">
        <v>50</v>
      </c>
      <c r="G2732" s="17">
        <v>40</v>
      </c>
      <c r="H2732" s="17">
        <v>7</v>
      </c>
      <c r="I2732" s="20">
        <f t="shared" si="646"/>
        <v>487</v>
      </c>
      <c r="J2732" s="21">
        <v>5802.26</v>
      </c>
      <c r="K2732" s="18">
        <v>44804</v>
      </c>
      <c r="L2732" s="21">
        <v>1092.79</v>
      </c>
      <c r="M2732" s="21">
        <v>4709.47</v>
      </c>
      <c r="N2732" s="21">
        <v>77.36</v>
      </c>
      <c r="O2732" s="21">
        <f t="shared" si="647"/>
        <v>38.68</v>
      </c>
      <c r="P2732" s="21">
        <f t="shared" si="648"/>
        <v>116.03999999999999</v>
      </c>
      <c r="Q2732" s="21">
        <f t="shared" si="649"/>
        <v>4670.79</v>
      </c>
      <c r="S2732" s="21">
        <f t="shared" si="654"/>
        <v>4786.83</v>
      </c>
      <c r="T2732" s="19">
        <v>50</v>
      </c>
      <c r="U2732" s="19">
        <f t="shared" si="650"/>
        <v>0</v>
      </c>
      <c r="V2732" s="22">
        <f t="shared" si="651"/>
        <v>0</v>
      </c>
      <c r="W2732" s="5">
        <f t="shared" si="652"/>
        <v>495</v>
      </c>
      <c r="X2732" s="21">
        <f t="shared" si="655"/>
        <v>9.6703636363636356</v>
      </c>
      <c r="Y2732" s="21">
        <f t="shared" si="656"/>
        <v>116.04436363636363</v>
      </c>
      <c r="Z2732" s="21">
        <f t="shared" si="657"/>
        <v>4670.7856363636365</v>
      </c>
      <c r="AA2732" s="21">
        <f t="shared" si="658"/>
        <v>-4.363636363450496E-3</v>
      </c>
      <c r="AC2732" s="5">
        <v>116.04436363636363</v>
      </c>
      <c r="AD2732" s="5">
        <v>0</v>
      </c>
      <c r="AE2732" s="5">
        <f t="shared" si="653"/>
        <v>116.04436363636363</v>
      </c>
    </row>
    <row r="2733" spans="1:31" ht="12.75" customHeight="1" x14ac:dyDescent="0.35">
      <c r="A2733" s="17" t="s">
        <v>5573</v>
      </c>
      <c r="B2733" s="17" t="s">
        <v>5574</v>
      </c>
      <c r="C2733" s="17" t="s">
        <v>5575</v>
      </c>
      <c r="D2733" s="18">
        <v>41548</v>
      </c>
      <c r="E2733" s="17" t="s">
        <v>118</v>
      </c>
      <c r="F2733" s="19">
        <v>50</v>
      </c>
      <c r="G2733" s="17">
        <v>41</v>
      </c>
      <c r="H2733" s="17">
        <v>1</v>
      </c>
      <c r="I2733" s="20">
        <f t="shared" si="646"/>
        <v>493</v>
      </c>
      <c r="J2733" s="21">
        <v>9751.32</v>
      </c>
      <c r="K2733" s="18">
        <v>44804</v>
      </c>
      <c r="L2733" s="21">
        <v>1739.02</v>
      </c>
      <c r="M2733" s="21">
        <v>8012.3</v>
      </c>
      <c r="N2733" s="21">
        <v>130.02000000000001</v>
      </c>
      <c r="O2733" s="21">
        <f t="shared" si="647"/>
        <v>65.010000000000005</v>
      </c>
      <c r="P2733" s="21">
        <f t="shared" si="648"/>
        <v>195.03000000000003</v>
      </c>
      <c r="Q2733" s="21">
        <f t="shared" si="649"/>
        <v>7947.29</v>
      </c>
      <c r="S2733" s="21">
        <f t="shared" si="654"/>
        <v>8142.3200000000006</v>
      </c>
      <c r="T2733" s="19">
        <v>50</v>
      </c>
      <c r="U2733" s="19">
        <f t="shared" si="650"/>
        <v>0</v>
      </c>
      <c r="V2733" s="22">
        <f t="shared" si="651"/>
        <v>0</v>
      </c>
      <c r="W2733" s="5">
        <f t="shared" si="652"/>
        <v>501</v>
      </c>
      <c r="X2733" s="21">
        <f t="shared" si="655"/>
        <v>16.252135728542914</v>
      </c>
      <c r="Y2733" s="21">
        <f t="shared" si="656"/>
        <v>195.02562874251498</v>
      </c>
      <c r="Z2733" s="21">
        <f t="shared" si="657"/>
        <v>7947.2943712574852</v>
      </c>
      <c r="AA2733" s="21">
        <f t="shared" si="658"/>
        <v>4.3712574852179387E-3</v>
      </c>
      <c r="AC2733" s="5">
        <v>195.02562874251498</v>
      </c>
      <c r="AD2733" s="5">
        <v>0</v>
      </c>
      <c r="AE2733" s="5">
        <f t="shared" si="653"/>
        <v>195.02562874251498</v>
      </c>
    </row>
    <row r="2734" spans="1:31" ht="12.75" customHeight="1" x14ac:dyDescent="0.35">
      <c r="A2734" s="17" t="s">
        <v>5576</v>
      </c>
      <c r="B2734" s="17" t="s">
        <v>5577</v>
      </c>
      <c r="C2734" s="17" t="s">
        <v>5578</v>
      </c>
      <c r="D2734" s="18">
        <v>41548</v>
      </c>
      <c r="E2734" s="17" t="s">
        <v>118</v>
      </c>
      <c r="F2734" s="19">
        <v>50</v>
      </c>
      <c r="G2734" s="17">
        <v>41</v>
      </c>
      <c r="H2734" s="17">
        <v>1</v>
      </c>
      <c r="I2734" s="20">
        <f t="shared" si="646"/>
        <v>493</v>
      </c>
      <c r="J2734" s="21">
        <v>25830</v>
      </c>
      <c r="K2734" s="18">
        <v>44804</v>
      </c>
      <c r="L2734" s="21">
        <v>4606.3500000000004</v>
      </c>
      <c r="M2734" s="21">
        <v>21223.65</v>
      </c>
      <c r="N2734" s="21">
        <v>344.4</v>
      </c>
      <c r="O2734" s="21">
        <f t="shared" si="647"/>
        <v>172.2</v>
      </c>
      <c r="P2734" s="21">
        <f t="shared" si="648"/>
        <v>516.59999999999991</v>
      </c>
      <c r="Q2734" s="21">
        <f t="shared" si="649"/>
        <v>21051.45</v>
      </c>
      <c r="S2734" s="21">
        <f t="shared" si="654"/>
        <v>21568.050000000003</v>
      </c>
      <c r="T2734" s="19">
        <v>50</v>
      </c>
      <c r="U2734" s="19">
        <f t="shared" si="650"/>
        <v>0</v>
      </c>
      <c r="V2734" s="22">
        <f t="shared" si="651"/>
        <v>0</v>
      </c>
      <c r="W2734" s="5">
        <f t="shared" si="652"/>
        <v>501</v>
      </c>
      <c r="X2734" s="21">
        <f t="shared" si="655"/>
        <v>43.050000000000004</v>
      </c>
      <c r="Y2734" s="21">
        <f t="shared" si="656"/>
        <v>516.6</v>
      </c>
      <c r="Z2734" s="21">
        <f t="shared" si="657"/>
        <v>21051.450000000004</v>
      </c>
      <c r="AA2734" s="21">
        <f t="shared" si="658"/>
        <v>0</v>
      </c>
      <c r="AC2734" s="5">
        <v>516.6</v>
      </c>
      <c r="AD2734" s="5">
        <v>0</v>
      </c>
      <c r="AE2734" s="5">
        <f t="shared" si="653"/>
        <v>516.6</v>
      </c>
    </row>
    <row r="2735" spans="1:31" ht="12.75" customHeight="1" x14ac:dyDescent="0.35">
      <c r="A2735" s="17" t="s">
        <v>5579</v>
      </c>
      <c r="B2735" s="17" t="s">
        <v>2134</v>
      </c>
      <c r="C2735" s="17" t="s">
        <v>5493</v>
      </c>
      <c r="D2735" s="18">
        <v>41579</v>
      </c>
      <c r="E2735" s="17" t="s">
        <v>118</v>
      </c>
      <c r="F2735" s="19">
        <v>50</v>
      </c>
      <c r="G2735" s="17">
        <v>41</v>
      </c>
      <c r="H2735" s="17">
        <v>2</v>
      </c>
      <c r="I2735" s="20">
        <f t="shared" si="646"/>
        <v>494</v>
      </c>
      <c r="J2735" s="21">
        <v>2800</v>
      </c>
      <c r="K2735" s="18">
        <v>44804</v>
      </c>
      <c r="L2735" s="21">
        <v>494.67</v>
      </c>
      <c r="M2735" s="21">
        <v>2305.33</v>
      </c>
      <c r="N2735" s="21">
        <v>37.33</v>
      </c>
      <c r="O2735" s="21">
        <f t="shared" si="647"/>
        <v>18.664999999999999</v>
      </c>
      <c r="P2735" s="21">
        <f t="shared" si="648"/>
        <v>55.994999999999997</v>
      </c>
      <c r="Q2735" s="21">
        <f t="shared" si="649"/>
        <v>2286.665</v>
      </c>
      <c r="S2735" s="21">
        <f t="shared" si="654"/>
        <v>2342.66</v>
      </c>
      <c r="T2735" s="19">
        <v>50</v>
      </c>
      <c r="U2735" s="19">
        <f t="shared" si="650"/>
        <v>0</v>
      </c>
      <c r="V2735" s="22">
        <f t="shared" si="651"/>
        <v>0</v>
      </c>
      <c r="W2735" s="5">
        <f t="shared" si="652"/>
        <v>502</v>
      </c>
      <c r="X2735" s="21">
        <f t="shared" si="655"/>
        <v>4.6666533864541826</v>
      </c>
      <c r="Y2735" s="21">
        <f t="shared" si="656"/>
        <v>55.999840637450191</v>
      </c>
      <c r="Z2735" s="21">
        <f t="shared" si="657"/>
        <v>2286.6601593625496</v>
      </c>
      <c r="AA2735" s="21">
        <f t="shared" si="658"/>
        <v>-4.8406374503429106E-3</v>
      </c>
      <c r="AC2735" s="5">
        <v>55.999840637450191</v>
      </c>
      <c r="AD2735" s="5">
        <v>0</v>
      </c>
      <c r="AE2735" s="5">
        <f t="shared" si="653"/>
        <v>55.999840637450191</v>
      </c>
    </row>
    <row r="2736" spans="1:31" ht="12.75" customHeight="1" x14ac:dyDescent="0.35">
      <c r="A2736" s="17" t="s">
        <v>5580</v>
      </c>
      <c r="B2736" s="17" t="s">
        <v>5581</v>
      </c>
      <c r="C2736" s="17" t="s">
        <v>2076</v>
      </c>
      <c r="D2736" s="18">
        <v>41639</v>
      </c>
      <c r="E2736" s="17" t="s">
        <v>44</v>
      </c>
      <c r="F2736" s="19">
        <v>0</v>
      </c>
      <c r="G2736" s="17">
        <v>0</v>
      </c>
      <c r="H2736" s="17">
        <v>0</v>
      </c>
      <c r="I2736" s="20">
        <f t="shared" si="646"/>
        <v>0</v>
      </c>
      <c r="J2736" s="21">
        <v>-6480</v>
      </c>
      <c r="K2736" s="18">
        <v>44804</v>
      </c>
      <c r="L2736" s="21">
        <v>-6480</v>
      </c>
      <c r="M2736" s="21">
        <v>0</v>
      </c>
      <c r="N2736" s="21">
        <v>0</v>
      </c>
      <c r="O2736" s="21">
        <f t="shared" si="647"/>
        <v>0</v>
      </c>
      <c r="P2736" s="21">
        <f t="shared" si="648"/>
        <v>0</v>
      </c>
      <c r="Q2736" s="21">
        <f t="shared" si="649"/>
        <v>0</v>
      </c>
      <c r="S2736" s="21">
        <f t="shared" si="654"/>
        <v>0</v>
      </c>
      <c r="T2736" s="19">
        <v>0</v>
      </c>
      <c r="U2736" s="19">
        <f t="shared" si="650"/>
        <v>0</v>
      </c>
      <c r="V2736" s="22">
        <f t="shared" si="651"/>
        <v>0</v>
      </c>
      <c r="W2736" s="5">
        <v>0</v>
      </c>
      <c r="X2736" s="21">
        <v>0</v>
      </c>
      <c r="Y2736" s="21">
        <f t="shared" si="656"/>
        <v>0</v>
      </c>
      <c r="Z2736" s="21">
        <f t="shared" si="657"/>
        <v>0</v>
      </c>
      <c r="AA2736" s="21">
        <f t="shared" si="658"/>
        <v>0</v>
      </c>
      <c r="AC2736" s="5">
        <v>0</v>
      </c>
      <c r="AD2736" s="5">
        <v>0</v>
      </c>
      <c r="AE2736" s="5">
        <f t="shared" si="653"/>
        <v>0</v>
      </c>
    </row>
    <row r="2737" spans="1:31" ht="12.75" customHeight="1" x14ac:dyDescent="0.35">
      <c r="A2737" s="17" t="s">
        <v>5582</v>
      </c>
      <c r="B2737" s="17" t="s">
        <v>5583</v>
      </c>
      <c r="C2737" s="17" t="s">
        <v>2079</v>
      </c>
      <c r="D2737" s="18">
        <v>41640</v>
      </c>
      <c r="E2737" s="17" t="s">
        <v>118</v>
      </c>
      <c r="F2737" s="19">
        <v>50</v>
      </c>
      <c r="G2737" s="17">
        <v>41</v>
      </c>
      <c r="H2737" s="17">
        <v>4</v>
      </c>
      <c r="I2737" s="20">
        <f t="shared" si="646"/>
        <v>496</v>
      </c>
      <c r="J2737" s="21">
        <v>-5573</v>
      </c>
      <c r="K2737" s="18">
        <v>44804</v>
      </c>
      <c r="L2737" s="21">
        <v>-965.99</v>
      </c>
      <c r="M2737" s="21">
        <v>-4607.01</v>
      </c>
      <c r="N2737" s="21">
        <v>-74.3</v>
      </c>
      <c r="O2737" s="21">
        <f t="shared" si="647"/>
        <v>-37.15</v>
      </c>
      <c r="P2737" s="21">
        <f t="shared" si="648"/>
        <v>-111.44999999999999</v>
      </c>
      <c r="Q2737" s="21">
        <f t="shared" si="649"/>
        <v>-4569.8600000000006</v>
      </c>
      <c r="S2737" s="21">
        <f t="shared" si="654"/>
        <v>-4681.3100000000004</v>
      </c>
      <c r="T2737" s="19">
        <v>50</v>
      </c>
      <c r="U2737" s="19">
        <f t="shared" si="650"/>
        <v>0</v>
      </c>
      <c r="V2737" s="22">
        <f t="shared" si="651"/>
        <v>0</v>
      </c>
      <c r="W2737" s="5">
        <f t="shared" si="652"/>
        <v>504</v>
      </c>
      <c r="X2737" s="21">
        <f t="shared" si="655"/>
        <v>-9.2883134920634927</v>
      </c>
      <c r="Y2737" s="21">
        <f t="shared" si="656"/>
        <v>-111.4597619047619</v>
      </c>
      <c r="Z2737" s="21">
        <f t="shared" si="657"/>
        <v>-4569.8502380952386</v>
      </c>
      <c r="AA2737" s="21">
        <f t="shared" si="658"/>
        <v>9.7619047619446064E-3</v>
      </c>
      <c r="AC2737" s="5">
        <v>-111.4597619047619</v>
      </c>
      <c r="AD2737" s="5">
        <v>0</v>
      </c>
      <c r="AE2737" s="5">
        <f t="shared" si="653"/>
        <v>-111.4597619047619</v>
      </c>
    </row>
    <row r="2738" spans="1:31" ht="12.75" customHeight="1" x14ac:dyDescent="0.35">
      <c r="A2738" s="17" t="s">
        <v>5584</v>
      </c>
      <c r="B2738" s="17" t="s">
        <v>5585</v>
      </c>
      <c r="C2738" s="17" t="s">
        <v>2079</v>
      </c>
      <c r="D2738" s="18">
        <v>41640</v>
      </c>
      <c r="E2738" s="17" t="s">
        <v>44</v>
      </c>
      <c r="F2738" s="19">
        <v>0</v>
      </c>
      <c r="G2738" s="17">
        <v>0</v>
      </c>
      <c r="H2738" s="17">
        <v>0</v>
      </c>
      <c r="I2738" s="20">
        <f t="shared" si="646"/>
        <v>0</v>
      </c>
      <c r="J2738" s="21">
        <v>5573</v>
      </c>
      <c r="K2738" s="18">
        <v>44804</v>
      </c>
      <c r="L2738" s="21">
        <v>0</v>
      </c>
      <c r="M2738" s="21">
        <v>5573</v>
      </c>
      <c r="N2738" s="21">
        <v>0</v>
      </c>
      <c r="O2738" s="21">
        <f t="shared" si="647"/>
        <v>0</v>
      </c>
      <c r="P2738" s="21">
        <f t="shared" si="648"/>
        <v>0</v>
      </c>
      <c r="Q2738" s="21">
        <f t="shared" si="649"/>
        <v>5573</v>
      </c>
      <c r="S2738" s="21">
        <f t="shared" si="654"/>
        <v>5573</v>
      </c>
      <c r="T2738" s="19">
        <v>0</v>
      </c>
      <c r="U2738" s="19">
        <f t="shared" si="650"/>
        <v>0</v>
      </c>
      <c r="V2738" s="22">
        <f t="shared" si="651"/>
        <v>0</v>
      </c>
      <c r="W2738" s="5">
        <v>0</v>
      </c>
      <c r="X2738" s="21">
        <v>0</v>
      </c>
      <c r="Y2738" s="21">
        <f t="shared" si="656"/>
        <v>0</v>
      </c>
      <c r="Z2738" s="21">
        <f t="shared" si="657"/>
        <v>5573</v>
      </c>
      <c r="AA2738" s="21">
        <f t="shared" si="658"/>
        <v>0</v>
      </c>
      <c r="AC2738" s="5">
        <v>0</v>
      </c>
      <c r="AD2738" s="5">
        <v>0</v>
      </c>
      <c r="AE2738" s="5">
        <f t="shared" si="653"/>
        <v>0</v>
      </c>
    </row>
    <row r="2739" spans="1:31" ht="12.75" customHeight="1" x14ac:dyDescent="0.35">
      <c r="A2739" s="17" t="s">
        <v>5586</v>
      </c>
      <c r="B2739" s="17" t="s">
        <v>2134</v>
      </c>
      <c r="C2739" s="17" t="s">
        <v>5493</v>
      </c>
      <c r="D2739" s="18">
        <v>41913</v>
      </c>
      <c r="E2739" s="17" t="s">
        <v>118</v>
      </c>
      <c r="F2739" s="19">
        <v>50</v>
      </c>
      <c r="G2739" s="17">
        <v>42</v>
      </c>
      <c r="H2739" s="17">
        <v>1</v>
      </c>
      <c r="I2739" s="20">
        <f t="shared" si="646"/>
        <v>505</v>
      </c>
      <c r="J2739" s="21">
        <v>14769.67</v>
      </c>
      <c r="K2739" s="18">
        <v>44804</v>
      </c>
      <c r="L2739" s="21">
        <v>2338.5</v>
      </c>
      <c r="M2739" s="21">
        <v>12431.17</v>
      </c>
      <c r="N2739" s="21">
        <v>196.92</v>
      </c>
      <c r="O2739" s="21">
        <f t="shared" si="647"/>
        <v>98.46</v>
      </c>
      <c r="P2739" s="21">
        <f t="shared" si="648"/>
        <v>295.38</v>
      </c>
      <c r="Q2739" s="21">
        <f t="shared" si="649"/>
        <v>12332.710000000001</v>
      </c>
      <c r="S2739" s="21">
        <f t="shared" si="654"/>
        <v>12628.09</v>
      </c>
      <c r="T2739" s="19">
        <v>50</v>
      </c>
      <c r="U2739" s="19">
        <f t="shared" si="650"/>
        <v>0</v>
      </c>
      <c r="V2739" s="22">
        <f t="shared" si="651"/>
        <v>0</v>
      </c>
      <c r="W2739" s="5">
        <f t="shared" si="652"/>
        <v>513</v>
      </c>
      <c r="X2739" s="21">
        <f t="shared" si="655"/>
        <v>24.616159844054582</v>
      </c>
      <c r="Y2739" s="21">
        <f t="shared" si="656"/>
        <v>295.393918128655</v>
      </c>
      <c r="Z2739" s="21">
        <f t="shared" si="657"/>
        <v>12332.696081871345</v>
      </c>
      <c r="AA2739" s="21">
        <f t="shared" si="658"/>
        <v>-1.3918128655859618E-2</v>
      </c>
      <c r="AC2739" s="5">
        <v>295.393918128655</v>
      </c>
      <c r="AD2739" s="5">
        <v>0</v>
      </c>
      <c r="AE2739" s="5">
        <f t="shared" si="653"/>
        <v>295.393918128655</v>
      </c>
    </row>
    <row r="2740" spans="1:31" ht="12.75" customHeight="1" x14ac:dyDescent="0.35">
      <c r="A2740" s="17" t="s">
        <v>5587</v>
      </c>
      <c r="B2740" s="17" t="s">
        <v>2134</v>
      </c>
      <c r="C2740" s="17" t="s">
        <v>5493</v>
      </c>
      <c r="D2740" s="18">
        <v>42401</v>
      </c>
      <c r="E2740" s="17" t="s">
        <v>118</v>
      </c>
      <c r="F2740" s="19">
        <v>50</v>
      </c>
      <c r="G2740" s="17">
        <v>43</v>
      </c>
      <c r="H2740" s="17">
        <v>5</v>
      </c>
      <c r="I2740" s="20">
        <f t="shared" si="646"/>
        <v>521</v>
      </c>
      <c r="J2740" s="21">
        <v>29660</v>
      </c>
      <c r="K2740" s="18">
        <v>44804</v>
      </c>
      <c r="L2740" s="21">
        <v>3905.23</v>
      </c>
      <c r="M2740" s="21">
        <v>25754.77</v>
      </c>
      <c r="N2740" s="21">
        <v>395.46</v>
      </c>
      <c r="O2740" s="21">
        <f t="shared" si="647"/>
        <v>197.73</v>
      </c>
      <c r="P2740" s="21">
        <f t="shared" si="648"/>
        <v>593.18999999999994</v>
      </c>
      <c r="Q2740" s="21">
        <f t="shared" si="649"/>
        <v>25557.040000000001</v>
      </c>
      <c r="S2740" s="21">
        <f t="shared" si="654"/>
        <v>26150.23</v>
      </c>
      <c r="T2740" s="19">
        <v>50</v>
      </c>
      <c r="U2740" s="19">
        <f t="shared" si="650"/>
        <v>0</v>
      </c>
      <c r="V2740" s="22">
        <f t="shared" si="651"/>
        <v>0</v>
      </c>
      <c r="W2740" s="5">
        <f t="shared" si="652"/>
        <v>529</v>
      </c>
      <c r="X2740" s="21">
        <f t="shared" si="655"/>
        <v>49.433327032136106</v>
      </c>
      <c r="Y2740" s="21">
        <f t="shared" si="656"/>
        <v>593.19992438563327</v>
      </c>
      <c r="Z2740" s="21">
        <f t="shared" si="657"/>
        <v>25557.030075614366</v>
      </c>
      <c r="AA2740" s="21">
        <f t="shared" si="658"/>
        <v>-9.9243856348039117E-3</v>
      </c>
      <c r="AC2740" s="5">
        <v>593.19992438563327</v>
      </c>
      <c r="AD2740" s="5">
        <v>0</v>
      </c>
      <c r="AE2740" s="5">
        <f t="shared" si="653"/>
        <v>593.19992438563327</v>
      </c>
    </row>
    <row r="2741" spans="1:31" ht="12.75" customHeight="1" x14ac:dyDescent="0.35">
      <c r="A2741" s="17" t="s">
        <v>5588</v>
      </c>
      <c r="B2741" s="17" t="s">
        <v>2134</v>
      </c>
      <c r="C2741" s="17" t="s">
        <v>3675</v>
      </c>
      <c r="D2741" s="18">
        <v>42369</v>
      </c>
      <c r="E2741" s="17" t="s">
        <v>118</v>
      </c>
      <c r="F2741" s="19">
        <v>50</v>
      </c>
      <c r="G2741" s="17">
        <v>43</v>
      </c>
      <c r="H2741" s="17">
        <v>4</v>
      </c>
      <c r="I2741" s="20">
        <f t="shared" si="646"/>
        <v>520</v>
      </c>
      <c r="J2741" s="21">
        <v>-5329</v>
      </c>
      <c r="K2741" s="18">
        <v>44804</v>
      </c>
      <c r="L2741" s="21">
        <v>-5329</v>
      </c>
      <c r="M2741" s="21">
        <v>0</v>
      </c>
      <c r="N2741" s="21">
        <v>0</v>
      </c>
      <c r="O2741" s="21">
        <f t="shared" si="647"/>
        <v>0</v>
      </c>
      <c r="P2741" s="21">
        <f t="shared" si="648"/>
        <v>0</v>
      </c>
      <c r="Q2741" s="21">
        <f t="shared" si="649"/>
        <v>0</v>
      </c>
      <c r="S2741" s="21">
        <f t="shared" si="654"/>
        <v>0</v>
      </c>
      <c r="T2741" s="19">
        <v>50</v>
      </c>
      <c r="U2741" s="19">
        <f t="shared" si="650"/>
        <v>0</v>
      </c>
      <c r="V2741" s="22">
        <f t="shared" si="651"/>
        <v>0</v>
      </c>
      <c r="W2741" s="5">
        <f t="shared" si="652"/>
        <v>528</v>
      </c>
      <c r="X2741" s="21">
        <f t="shared" si="655"/>
        <v>0</v>
      </c>
      <c r="Y2741" s="21">
        <f t="shared" si="656"/>
        <v>0</v>
      </c>
      <c r="Z2741" s="21">
        <f t="shared" si="657"/>
        <v>0</v>
      </c>
      <c r="AA2741" s="21">
        <f t="shared" si="658"/>
        <v>0</v>
      </c>
      <c r="AC2741" s="5">
        <v>0</v>
      </c>
      <c r="AD2741" s="5">
        <v>0</v>
      </c>
      <c r="AE2741" s="5">
        <f t="shared" si="653"/>
        <v>0</v>
      </c>
    </row>
    <row r="2742" spans="1:31" ht="12.75" customHeight="1" x14ac:dyDescent="0.35">
      <c r="A2742" s="17" t="s">
        <v>5589</v>
      </c>
      <c r="B2742" s="17" t="s">
        <v>2134</v>
      </c>
      <c r="C2742" s="17" t="s">
        <v>5590</v>
      </c>
      <c r="D2742" s="18">
        <v>42370</v>
      </c>
      <c r="E2742" s="17" t="s">
        <v>118</v>
      </c>
      <c r="F2742" s="19">
        <v>50</v>
      </c>
      <c r="G2742" s="17">
        <v>43</v>
      </c>
      <c r="H2742" s="17">
        <v>4</v>
      </c>
      <c r="I2742" s="20">
        <f t="shared" si="646"/>
        <v>520</v>
      </c>
      <c r="J2742" s="21">
        <v>-3624</v>
      </c>
      <c r="K2742" s="18">
        <v>44804</v>
      </c>
      <c r="L2742" s="21">
        <v>-483.2</v>
      </c>
      <c r="M2742" s="21">
        <v>-3140.8</v>
      </c>
      <c r="N2742" s="21">
        <v>-48.32</v>
      </c>
      <c r="O2742" s="21">
        <f t="shared" si="647"/>
        <v>-24.16</v>
      </c>
      <c r="P2742" s="21">
        <f t="shared" si="648"/>
        <v>-72.48</v>
      </c>
      <c r="Q2742" s="21">
        <f t="shared" si="649"/>
        <v>-3116.6400000000003</v>
      </c>
      <c r="S2742" s="21">
        <f t="shared" si="654"/>
        <v>-3189.1200000000003</v>
      </c>
      <c r="T2742" s="19">
        <v>50</v>
      </c>
      <c r="U2742" s="19">
        <f t="shared" si="650"/>
        <v>0</v>
      </c>
      <c r="V2742" s="22">
        <f t="shared" si="651"/>
        <v>0</v>
      </c>
      <c r="W2742" s="5">
        <f t="shared" si="652"/>
        <v>528</v>
      </c>
      <c r="X2742" s="21">
        <f t="shared" si="655"/>
        <v>-6.0400000000000009</v>
      </c>
      <c r="Y2742" s="21">
        <f t="shared" si="656"/>
        <v>-72.480000000000018</v>
      </c>
      <c r="Z2742" s="21">
        <f t="shared" si="657"/>
        <v>-3116.6400000000003</v>
      </c>
      <c r="AA2742" s="21">
        <f t="shared" si="658"/>
        <v>0</v>
      </c>
      <c r="AC2742" s="5">
        <v>-72.480000000000018</v>
      </c>
      <c r="AD2742" s="5">
        <v>0</v>
      </c>
      <c r="AE2742" s="5">
        <f t="shared" si="653"/>
        <v>-72.480000000000018</v>
      </c>
    </row>
    <row r="2743" spans="1:31" ht="12.75" customHeight="1" x14ac:dyDescent="0.35">
      <c r="A2743" s="17" t="s">
        <v>5591</v>
      </c>
      <c r="B2743" s="17" t="s">
        <v>2134</v>
      </c>
      <c r="C2743" s="17" t="s">
        <v>5590</v>
      </c>
      <c r="D2743" s="18">
        <v>42370</v>
      </c>
      <c r="E2743" s="17" t="s">
        <v>44</v>
      </c>
      <c r="F2743" s="19">
        <v>0</v>
      </c>
      <c r="G2743" s="17">
        <v>0</v>
      </c>
      <c r="H2743" s="17">
        <v>0</v>
      </c>
      <c r="I2743" s="20">
        <f t="shared" si="646"/>
        <v>0</v>
      </c>
      <c r="J2743" s="21">
        <v>3624</v>
      </c>
      <c r="K2743" s="18">
        <v>44804</v>
      </c>
      <c r="L2743" s="21">
        <v>0</v>
      </c>
      <c r="M2743" s="21">
        <v>3624</v>
      </c>
      <c r="N2743" s="21">
        <v>0</v>
      </c>
      <c r="O2743" s="21">
        <f t="shared" si="647"/>
        <v>0</v>
      </c>
      <c r="P2743" s="21">
        <f t="shared" si="648"/>
        <v>0</v>
      </c>
      <c r="Q2743" s="21">
        <f t="shared" si="649"/>
        <v>3624</v>
      </c>
      <c r="S2743" s="21">
        <f t="shared" si="654"/>
        <v>3624</v>
      </c>
      <c r="T2743" s="19">
        <v>0</v>
      </c>
      <c r="U2743" s="19">
        <f t="shared" si="650"/>
        <v>0</v>
      </c>
      <c r="V2743" s="22">
        <f t="shared" si="651"/>
        <v>0</v>
      </c>
      <c r="W2743" s="5">
        <v>0</v>
      </c>
      <c r="X2743" s="21">
        <v>0</v>
      </c>
      <c r="Y2743" s="21">
        <f t="shared" si="656"/>
        <v>0</v>
      </c>
      <c r="Z2743" s="21">
        <f t="shared" si="657"/>
        <v>3624</v>
      </c>
      <c r="AA2743" s="21">
        <f t="shared" si="658"/>
        <v>0</v>
      </c>
      <c r="AC2743" s="5">
        <v>0</v>
      </c>
      <c r="AD2743" s="5">
        <v>0</v>
      </c>
      <c r="AE2743" s="5">
        <f t="shared" si="653"/>
        <v>0</v>
      </c>
    </row>
    <row r="2744" spans="1:31" ht="12.75" customHeight="1" x14ac:dyDescent="0.35">
      <c r="A2744" s="17" t="s">
        <v>5592</v>
      </c>
      <c r="B2744" s="17" t="s">
        <v>2134</v>
      </c>
      <c r="C2744" s="17" t="s">
        <v>5493</v>
      </c>
      <c r="D2744" s="18">
        <v>42887</v>
      </c>
      <c r="E2744" s="17" t="s">
        <v>118</v>
      </c>
      <c r="F2744" s="19">
        <v>50</v>
      </c>
      <c r="G2744" s="17">
        <v>44</v>
      </c>
      <c r="H2744" s="17">
        <v>9</v>
      </c>
      <c r="I2744" s="20">
        <f t="shared" si="646"/>
        <v>537</v>
      </c>
      <c r="J2744" s="21">
        <v>16200</v>
      </c>
      <c r="K2744" s="18">
        <v>44804</v>
      </c>
      <c r="L2744" s="21">
        <v>1701</v>
      </c>
      <c r="M2744" s="21">
        <v>14499</v>
      </c>
      <c r="N2744" s="21">
        <v>216</v>
      </c>
      <c r="O2744" s="21">
        <f t="shared" si="647"/>
        <v>108</v>
      </c>
      <c r="P2744" s="21">
        <f t="shared" si="648"/>
        <v>324</v>
      </c>
      <c r="Q2744" s="21">
        <f t="shared" si="649"/>
        <v>14391</v>
      </c>
      <c r="S2744" s="21">
        <f t="shared" si="654"/>
        <v>14715</v>
      </c>
      <c r="T2744" s="19">
        <v>50</v>
      </c>
      <c r="U2744" s="19">
        <f t="shared" si="650"/>
        <v>0</v>
      </c>
      <c r="V2744" s="22">
        <f t="shared" si="651"/>
        <v>0</v>
      </c>
      <c r="W2744" s="5">
        <f t="shared" si="652"/>
        <v>545</v>
      </c>
      <c r="X2744" s="21">
        <f t="shared" si="655"/>
        <v>27</v>
      </c>
      <c r="Y2744" s="21">
        <f t="shared" si="656"/>
        <v>324</v>
      </c>
      <c r="Z2744" s="21">
        <f t="shared" si="657"/>
        <v>14391</v>
      </c>
      <c r="AA2744" s="21">
        <f t="shared" si="658"/>
        <v>0</v>
      </c>
      <c r="AC2744" s="5">
        <v>324</v>
      </c>
      <c r="AD2744" s="5">
        <v>0</v>
      </c>
      <c r="AE2744" s="5">
        <f t="shared" si="653"/>
        <v>324</v>
      </c>
    </row>
    <row r="2745" spans="1:31" ht="12.75" customHeight="1" x14ac:dyDescent="0.35">
      <c r="A2745" s="17" t="s">
        <v>5593</v>
      </c>
      <c r="B2745" s="17" t="s">
        <v>2134</v>
      </c>
      <c r="C2745" s="17" t="s">
        <v>5493</v>
      </c>
      <c r="D2745" s="18">
        <v>42887</v>
      </c>
      <c r="E2745" s="17" t="s">
        <v>118</v>
      </c>
      <c r="F2745" s="19">
        <v>50</v>
      </c>
      <c r="G2745" s="17">
        <v>44</v>
      </c>
      <c r="H2745" s="17">
        <v>9</v>
      </c>
      <c r="I2745" s="20">
        <f t="shared" si="646"/>
        <v>537</v>
      </c>
      <c r="J2745" s="21">
        <v>28000</v>
      </c>
      <c r="K2745" s="18">
        <v>44804</v>
      </c>
      <c r="L2745" s="21">
        <v>2940</v>
      </c>
      <c r="M2745" s="21">
        <v>25060</v>
      </c>
      <c r="N2745" s="21">
        <v>373.33</v>
      </c>
      <c r="O2745" s="21">
        <f t="shared" si="647"/>
        <v>186.66499999999999</v>
      </c>
      <c r="P2745" s="21">
        <f t="shared" si="648"/>
        <v>559.995</v>
      </c>
      <c r="Q2745" s="21">
        <f t="shared" si="649"/>
        <v>24873.334999999999</v>
      </c>
      <c r="S2745" s="21">
        <f t="shared" si="654"/>
        <v>25433.33</v>
      </c>
      <c r="T2745" s="19">
        <v>50</v>
      </c>
      <c r="U2745" s="19">
        <f t="shared" si="650"/>
        <v>0</v>
      </c>
      <c r="V2745" s="22">
        <f t="shared" si="651"/>
        <v>0</v>
      </c>
      <c r="W2745" s="5">
        <f t="shared" si="652"/>
        <v>545</v>
      </c>
      <c r="X2745" s="21">
        <f t="shared" si="655"/>
        <v>46.666660550458715</v>
      </c>
      <c r="Y2745" s="21">
        <f t="shared" si="656"/>
        <v>559.99992660550458</v>
      </c>
      <c r="Z2745" s="21">
        <f t="shared" si="657"/>
        <v>24873.330073394496</v>
      </c>
      <c r="AA2745" s="21">
        <f t="shared" si="658"/>
        <v>-4.9266055029875133E-3</v>
      </c>
      <c r="AC2745" s="5">
        <v>559.99992660550458</v>
      </c>
      <c r="AD2745" s="5">
        <v>0</v>
      </c>
      <c r="AE2745" s="5">
        <f t="shared" si="653"/>
        <v>559.99992660550458</v>
      </c>
    </row>
    <row r="2746" spans="1:31" ht="12.75" customHeight="1" x14ac:dyDescent="0.35">
      <c r="A2746" s="17" t="s">
        <v>5594</v>
      </c>
      <c r="B2746" s="17" t="s">
        <v>2134</v>
      </c>
      <c r="C2746" s="17" t="s">
        <v>5493</v>
      </c>
      <c r="D2746" s="18">
        <v>43009</v>
      </c>
      <c r="E2746" s="17" t="s">
        <v>118</v>
      </c>
      <c r="F2746" s="19">
        <v>50</v>
      </c>
      <c r="G2746" s="17">
        <v>45</v>
      </c>
      <c r="H2746" s="17">
        <v>1</v>
      </c>
      <c r="I2746" s="20">
        <f t="shared" si="646"/>
        <v>541</v>
      </c>
      <c r="J2746" s="21">
        <v>5512.61</v>
      </c>
      <c r="K2746" s="18">
        <v>44804</v>
      </c>
      <c r="L2746" s="21">
        <v>542.05999999999995</v>
      </c>
      <c r="M2746" s="21">
        <v>4970.55</v>
      </c>
      <c r="N2746" s="21">
        <v>73.5</v>
      </c>
      <c r="O2746" s="21">
        <f t="shared" si="647"/>
        <v>36.75</v>
      </c>
      <c r="P2746" s="21">
        <f t="shared" si="648"/>
        <v>110.25</v>
      </c>
      <c r="Q2746" s="21">
        <f t="shared" si="649"/>
        <v>4933.8</v>
      </c>
      <c r="S2746" s="21">
        <f t="shared" si="654"/>
        <v>5044.05</v>
      </c>
      <c r="T2746" s="19">
        <v>50</v>
      </c>
      <c r="U2746" s="19">
        <f t="shared" si="650"/>
        <v>0</v>
      </c>
      <c r="V2746" s="22">
        <f t="shared" si="651"/>
        <v>0</v>
      </c>
      <c r="W2746" s="5">
        <f t="shared" si="652"/>
        <v>549</v>
      </c>
      <c r="X2746" s="21">
        <f t="shared" si="655"/>
        <v>9.1877049180327877</v>
      </c>
      <c r="Y2746" s="21">
        <f t="shared" si="656"/>
        <v>110.25245901639346</v>
      </c>
      <c r="Z2746" s="21">
        <f t="shared" si="657"/>
        <v>4933.7975409836072</v>
      </c>
      <c r="AA2746" s="21">
        <f t="shared" si="658"/>
        <v>-2.4590163930042763E-3</v>
      </c>
      <c r="AC2746" s="5">
        <v>110.25245901639346</v>
      </c>
      <c r="AD2746" s="5">
        <v>0</v>
      </c>
      <c r="AE2746" s="5">
        <f t="shared" si="653"/>
        <v>110.25245901639346</v>
      </c>
    </row>
    <row r="2747" spans="1:31" ht="12.75" customHeight="1" x14ac:dyDescent="0.35">
      <c r="A2747" s="17" t="s">
        <v>5595</v>
      </c>
      <c r="B2747" s="17" t="s">
        <v>2134</v>
      </c>
      <c r="C2747" s="17" t="s">
        <v>5493</v>
      </c>
      <c r="D2747" s="18">
        <v>43009</v>
      </c>
      <c r="E2747" s="17" t="s">
        <v>118</v>
      </c>
      <c r="F2747" s="19">
        <v>50</v>
      </c>
      <c r="G2747" s="17">
        <v>45</v>
      </c>
      <c r="H2747" s="17">
        <v>1</v>
      </c>
      <c r="I2747" s="20">
        <f t="shared" si="646"/>
        <v>541</v>
      </c>
      <c r="J2747" s="21">
        <v>18696.16</v>
      </c>
      <c r="K2747" s="18">
        <v>44804</v>
      </c>
      <c r="L2747" s="21">
        <v>1838.44</v>
      </c>
      <c r="M2747" s="21">
        <v>16857.72</v>
      </c>
      <c r="N2747" s="21">
        <v>249.28</v>
      </c>
      <c r="O2747" s="21">
        <f t="shared" si="647"/>
        <v>124.64</v>
      </c>
      <c r="P2747" s="21">
        <f t="shared" si="648"/>
        <v>373.92</v>
      </c>
      <c r="Q2747" s="21">
        <f t="shared" si="649"/>
        <v>16733.080000000002</v>
      </c>
      <c r="S2747" s="21">
        <f t="shared" si="654"/>
        <v>17107</v>
      </c>
      <c r="T2747" s="19">
        <v>50</v>
      </c>
      <c r="U2747" s="19">
        <f t="shared" si="650"/>
        <v>0</v>
      </c>
      <c r="V2747" s="22">
        <f t="shared" si="651"/>
        <v>0</v>
      </c>
      <c r="W2747" s="5">
        <f t="shared" si="652"/>
        <v>549</v>
      </c>
      <c r="X2747" s="21">
        <f t="shared" si="655"/>
        <v>31.160291438979964</v>
      </c>
      <c r="Y2747" s="21">
        <f t="shared" si="656"/>
        <v>373.92349726775956</v>
      </c>
      <c r="Z2747" s="21">
        <f t="shared" si="657"/>
        <v>16733.076502732241</v>
      </c>
      <c r="AA2747" s="21">
        <f t="shared" si="658"/>
        <v>-3.4972677603946067E-3</v>
      </c>
      <c r="AC2747" s="5">
        <v>373.92349726775956</v>
      </c>
      <c r="AD2747" s="5">
        <v>0</v>
      </c>
      <c r="AE2747" s="5">
        <f t="shared" si="653"/>
        <v>373.92349726775956</v>
      </c>
    </row>
    <row r="2748" spans="1:31" ht="12.75" customHeight="1" x14ac:dyDescent="0.35">
      <c r="A2748" s="17" t="s">
        <v>5596</v>
      </c>
      <c r="B2748" s="17" t="s">
        <v>2151</v>
      </c>
      <c r="C2748" s="17" t="s">
        <v>2164</v>
      </c>
      <c r="D2748" s="18">
        <v>43101</v>
      </c>
      <c r="E2748" s="17" t="s">
        <v>118</v>
      </c>
      <c r="F2748" s="19">
        <v>50</v>
      </c>
      <c r="G2748" s="17">
        <v>45</v>
      </c>
      <c r="H2748" s="17">
        <v>4</v>
      </c>
      <c r="I2748" s="20">
        <f t="shared" si="646"/>
        <v>544</v>
      </c>
      <c r="J2748" s="21">
        <v>-736</v>
      </c>
      <c r="K2748" s="18">
        <v>44804</v>
      </c>
      <c r="L2748" s="21">
        <v>-736</v>
      </c>
      <c r="M2748" s="21">
        <v>0</v>
      </c>
      <c r="N2748" s="21">
        <v>0</v>
      </c>
      <c r="O2748" s="21">
        <f t="shared" si="647"/>
        <v>0</v>
      </c>
      <c r="P2748" s="21">
        <f t="shared" si="648"/>
        <v>0</v>
      </c>
      <c r="Q2748" s="21">
        <f t="shared" si="649"/>
        <v>0</v>
      </c>
      <c r="S2748" s="21">
        <f t="shared" si="654"/>
        <v>0</v>
      </c>
      <c r="T2748" s="19">
        <v>50</v>
      </c>
      <c r="U2748" s="19">
        <f t="shared" si="650"/>
        <v>0</v>
      </c>
      <c r="V2748" s="22">
        <f t="shared" si="651"/>
        <v>0</v>
      </c>
      <c r="W2748" s="5">
        <f t="shared" si="652"/>
        <v>552</v>
      </c>
      <c r="X2748" s="21">
        <f t="shared" si="655"/>
        <v>0</v>
      </c>
      <c r="Y2748" s="21">
        <f t="shared" si="656"/>
        <v>0</v>
      </c>
      <c r="Z2748" s="21">
        <f t="shared" si="657"/>
        <v>0</v>
      </c>
      <c r="AA2748" s="21">
        <f t="shared" si="658"/>
        <v>0</v>
      </c>
      <c r="AC2748" s="5">
        <v>0</v>
      </c>
      <c r="AD2748" s="5">
        <v>0</v>
      </c>
      <c r="AE2748" s="5">
        <f t="shared" si="653"/>
        <v>0</v>
      </c>
    </row>
    <row r="2749" spans="1:31" ht="12.75" customHeight="1" x14ac:dyDescent="0.35">
      <c r="A2749" s="17" t="s">
        <v>5597</v>
      </c>
      <c r="B2749" s="17" t="s">
        <v>2151</v>
      </c>
      <c r="C2749" s="17" t="s">
        <v>5598</v>
      </c>
      <c r="D2749" s="18">
        <v>43466</v>
      </c>
      <c r="E2749" s="17" t="s">
        <v>118</v>
      </c>
      <c r="F2749" s="19">
        <v>50</v>
      </c>
      <c r="G2749" s="17">
        <v>46</v>
      </c>
      <c r="H2749" s="17">
        <v>4</v>
      </c>
      <c r="I2749" s="20">
        <f t="shared" si="646"/>
        <v>556</v>
      </c>
      <c r="J2749" s="21">
        <v>8847.8700000000008</v>
      </c>
      <c r="K2749" s="18">
        <v>44804</v>
      </c>
      <c r="L2749" s="21">
        <v>648.85</v>
      </c>
      <c r="M2749" s="21">
        <v>8199.02</v>
      </c>
      <c r="N2749" s="21">
        <v>117.97</v>
      </c>
      <c r="O2749" s="21">
        <f t="shared" si="647"/>
        <v>58.984999999999999</v>
      </c>
      <c r="P2749" s="21">
        <f t="shared" si="648"/>
        <v>176.95499999999998</v>
      </c>
      <c r="Q2749" s="21">
        <f t="shared" si="649"/>
        <v>8140.0350000000008</v>
      </c>
      <c r="S2749" s="21">
        <f t="shared" si="654"/>
        <v>8316.99</v>
      </c>
      <c r="T2749" s="19">
        <v>50</v>
      </c>
      <c r="U2749" s="19">
        <f t="shared" si="650"/>
        <v>0</v>
      </c>
      <c r="V2749" s="22">
        <f t="shared" si="651"/>
        <v>0</v>
      </c>
      <c r="W2749" s="5">
        <f t="shared" si="652"/>
        <v>564</v>
      </c>
      <c r="X2749" s="21">
        <f t="shared" si="655"/>
        <v>14.746436170212766</v>
      </c>
      <c r="Y2749" s="21">
        <f t="shared" si="656"/>
        <v>176.95723404255318</v>
      </c>
      <c r="Z2749" s="21">
        <f t="shared" si="657"/>
        <v>8140.0327659574468</v>
      </c>
      <c r="AA2749" s="21">
        <f t="shared" si="658"/>
        <v>-2.234042553936888E-3</v>
      </c>
      <c r="AC2749" s="5">
        <v>176.95723404255318</v>
      </c>
      <c r="AD2749" s="5">
        <v>0</v>
      </c>
      <c r="AE2749" s="5">
        <f t="shared" si="653"/>
        <v>176.95723404255318</v>
      </c>
    </row>
    <row r="2750" spans="1:31" ht="12.75" customHeight="1" x14ac:dyDescent="0.35">
      <c r="A2750" s="17" t="s">
        <v>5599</v>
      </c>
      <c r="B2750" s="17" t="s">
        <v>2151</v>
      </c>
      <c r="C2750" s="17" t="s">
        <v>5600</v>
      </c>
      <c r="D2750" s="18">
        <v>43739</v>
      </c>
      <c r="E2750" s="17" t="s">
        <v>118</v>
      </c>
      <c r="F2750" s="19">
        <v>50</v>
      </c>
      <c r="G2750" s="17">
        <v>47</v>
      </c>
      <c r="H2750" s="17">
        <v>1</v>
      </c>
      <c r="I2750" s="20">
        <f t="shared" si="646"/>
        <v>565</v>
      </c>
      <c r="J2750" s="21">
        <v>16000</v>
      </c>
      <c r="K2750" s="18">
        <v>44804</v>
      </c>
      <c r="L2750" s="21">
        <v>933.33</v>
      </c>
      <c r="M2750" s="21">
        <v>15066.67</v>
      </c>
      <c r="N2750" s="21">
        <v>213.33</v>
      </c>
      <c r="O2750" s="21">
        <f t="shared" si="647"/>
        <v>106.66500000000001</v>
      </c>
      <c r="P2750" s="21">
        <f t="shared" si="648"/>
        <v>319.995</v>
      </c>
      <c r="Q2750" s="21">
        <f t="shared" si="649"/>
        <v>14960.004999999999</v>
      </c>
      <c r="S2750" s="21">
        <f t="shared" si="654"/>
        <v>15280</v>
      </c>
      <c r="T2750" s="19">
        <v>50</v>
      </c>
      <c r="U2750" s="19">
        <f t="shared" si="650"/>
        <v>0</v>
      </c>
      <c r="V2750" s="22">
        <f t="shared" si="651"/>
        <v>0</v>
      </c>
      <c r="W2750" s="5">
        <f t="shared" si="652"/>
        <v>573</v>
      </c>
      <c r="X2750" s="21">
        <f t="shared" si="655"/>
        <v>26.666666666666668</v>
      </c>
      <c r="Y2750" s="21">
        <f t="shared" si="656"/>
        <v>320</v>
      </c>
      <c r="Z2750" s="21">
        <f t="shared" si="657"/>
        <v>14960</v>
      </c>
      <c r="AA2750" s="21">
        <f t="shared" si="658"/>
        <v>-4.9999999991996447E-3</v>
      </c>
      <c r="AC2750" s="5">
        <v>320</v>
      </c>
      <c r="AD2750" s="5">
        <v>0</v>
      </c>
      <c r="AE2750" s="5">
        <f t="shared" si="653"/>
        <v>320</v>
      </c>
    </row>
    <row r="2751" spans="1:31" ht="12.75" customHeight="1" x14ac:dyDescent="0.35">
      <c r="A2751" s="17" t="s">
        <v>5601</v>
      </c>
      <c r="B2751" s="17" t="s">
        <v>2151</v>
      </c>
      <c r="C2751" s="17" t="s">
        <v>5600</v>
      </c>
      <c r="D2751" s="18">
        <v>44105</v>
      </c>
      <c r="E2751" s="17" t="s">
        <v>118</v>
      </c>
      <c r="F2751" s="19">
        <v>50</v>
      </c>
      <c r="G2751" s="17">
        <v>48</v>
      </c>
      <c r="H2751" s="17">
        <v>1</v>
      </c>
      <c r="I2751" s="20">
        <f t="shared" si="646"/>
        <v>577</v>
      </c>
      <c r="J2751" s="21">
        <v>10447.31</v>
      </c>
      <c r="K2751" s="18">
        <v>44804</v>
      </c>
      <c r="L2751" s="21">
        <v>400.49</v>
      </c>
      <c r="M2751" s="21">
        <v>10046.82</v>
      </c>
      <c r="N2751" s="21">
        <v>139.30000000000001</v>
      </c>
      <c r="O2751" s="21">
        <f t="shared" si="647"/>
        <v>69.650000000000006</v>
      </c>
      <c r="P2751" s="21">
        <f t="shared" si="648"/>
        <v>208.95000000000002</v>
      </c>
      <c r="Q2751" s="21">
        <f t="shared" si="649"/>
        <v>9977.17</v>
      </c>
      <c r="S2751" s="21">
        <f t="shared" si="654"/>
        <v>10186.119999999999</v>
      </c>
      <c r="T2751" s="19">
        <v>50</v>
      </c>
      <c r="U2751" s="19">
        <f t="shared" si="650"/>
        <v>0</v>
      </c>
      <c r="V2751" s="22">
        <f t="shared" si="651"/>
        <v>0</v>
      </c>
      <c r="W2751" s="5">
        <f t="shared" si="652"/>
        <v>585</v>
      </c>
      <c r="X2751" s="21">
        <f t="shared" si="655"/>
        <v>17.412170940170938</v>
      </c>
      <c r="Y2751" s="21">
        <f t="shared" si="656"/>
        <v>208.94605128205126</v>
      </c>
      <c r="Z2751" s="21">
        <f t="shared" si="657"/>
        <v>9977.1739487179475</v>
      </c>
      <c r="AA2751" s="21">
        <f t="shared" si="658"/>
        <v>3.9487179474235745E-3</v>
      </c>
      <c r="AC2751" s="5">
        <v>208.94605128205126</v>
      </c>
      <c r="AD2751" s="5">
        <v>0</v>
      </c>
      <c r="AE2751" s="5">
        <f t="shared" si="653"/>
        <v>208.94605128205126</v>
      </c>
    </row>
    <row r="2752" spans="1:31" ht="12.75" customHeight="1" x14ac:dyDescent="0.35">
      <c r="A2752" s="17" t="s">
        <v>5602</v>
      </c>
      <c r="B2752" s="17" t="s">
        <v>2151</v>
      </c>
      <c r="C2752" s="17" t="s">
        <v>5600</v>
      </c>
      <c r="D2752" s="18">
        <v>44409</v>
      </c>
      <c r="E2752" s="17" t="s">
        <v>118</v>
      </c>
      <c r="F2752" s="19">
        <v>50</v>
      </c>
      <c r="G2752" s="17">
        <v>48</v>
      </c>
      <c r="H2752" s="17">
        <v>11</v>
      </c>
      <c r="I2752" s="20">
        <f t="shared" si="646"/>
        <v>587</v>
      </c>
      <c r="J2752" s="21">
        <v>12000</v>
      </c>
      <c r="K2752" s="18">
        <v>44804</v>
      </c>
      <c r="L2752" s="21">
        <v>260</v>
      </c>
      <c r="M2752" s="21">
        <v>11740</v>
      </c>
      <c r="N2752" s="21">
        <v>160</v>
      </c>
      <c r="O2752" s="21">
        <f t="shared" si="647"/>
        <v>80</v>
      </c>
      <c r="P2752" s="21">
        <f t="shared" si="648"/>
        <v>240</v>
      </c>
      <c r="Q2752" s="21">
        <f t="shared" si="649"/>
        <v>11660</v>
      </c>
      <c r="S2752" s="21">
        <f t="shared" si="654"/>
        <v>11900</v>
      </c>
      <c r="T2752" s="19">
        <v>50</v>
      </c>
      <c r="U2752" s="19">
        <f t="shared" si="650"/>
        <v>0</v>
      </c>
      <c r="V2752" s="22">
        <f t="shared" si="651"/>
        <v>0</v>
      </c>
      <c r="W2752" s="5">
        <f t="shared" si="652"/>
        <v>595</v>
      </c>
      <c r="X2752" s="21">
        <f t="shared" si="655"/>
        <v>20</v>
      </c>
      <c r="Y2752" s="21">
        <f t="shared" si="656"/>
        <v>240</v>
      </c>
      <c r="Z2752" s="21">
        <f t="shared" si="657"/>
        <v>11660</v>
      </c>
      <c r="AA2752" s="21">
        <f t="shared" si="658"/>
        <v>0</v>
      </c>
      <c r="AC2752" s="5">
        <v>240</v>
      </c>
      <c r="AD2752" s="5">
        <v>0</v>
      </c>
      <c r="AE2752" s="5">
        <f t="shared" si="653"/>
        <v>240</v>
      </c>
    </row>
    <row r="2753" spans="1:31" ht="12.75" customHeight="1" x14ac:dyDescent="0.4">
      <c r="A2753" s="17" t="s">
        <v>5603</v>
      </c>
      <c r="B2753" s="17" t="s">
        <v>2134</v>
      </c>
      <c r="C2753" s="17" t="s">
        <v>5604</v>
      </c>
      <c r="D2753" s="18">
        <v>44682</v>
      </c>
      <c r="E2753" s="17" t="s">
        <v>118</v>
      </c>
      <c r="F2753" s="19">
        <v>50</v>
      </c>
      <c r="G2753" s="17">
        <v>49</v>
      </c>
      <c r="H2753" s="17">
        <v>8</v>
      </c>
      <c r="I2753" s="20">
        <f t="shared" si="646"/>
        <v>596</v>
      </c>
      <c r="J2753" s="21">
        <v>12000</v>
      </c>
      <c r="K2753" s="18">
        <v>44804</v>
      </c>
      <c r="L2753" s="21">
        <v>80</v>
      </c>
      <c r="M2753" s="21">
        <v>11920</v>
      </c>
      <c r="N2753" s="21">
        <v>80</v>
      </c>
      <c r="O2753" s="32">
        <f>+N2753/4*4</f>
        <v>80</v>
      </c>
      <c r="P2753" s="21">
        <f t="shared" si="648"/>
        <v>160</v>
      </c>
      <c r="Q2753" s="21">
        <f t="shared" si="649"/>
        <v>11840</v>
      </c>
      <c r="S2753" s="21">
        <f t="shared" si="654"/>
        <v>12000</v>
      </c>
      <c r="T2753" s="19">
        <v>50</v>
      </c>
      <c r="U2753" s="19">
        <f t="shared" si="650"/>
        <v>0</v>
      </c>
      <c r="V2753" s="22">
        <f t="shared" si="651"/>
        <v>0</v>
      </c>
      <c r="W2753" s="23">
        <f>50*12</f>
        <v>600</v>
      </c>
      <c r="X2753" s="21">
        <f t="shared" si="655"/>
        <v>20</v>
      </c>
      <c r="Y2753" s="32">
        <f>+X2753*8</f>
        <v>160</v>
      </c>
      <c r="Z2753" s="21">
        <f t="shared" si="657"/>
        <v>11840</v>
      </c>
      <c r="AA2753" s="21">
        <f>+Z2753-Q2753</f>
        <v>0</v>
      </c>
      <c r="AC2753" s="5">
        <v>160</v>
      </c>
      <c r="AD2753" s="5">
        <v>0</v>
      </c>
      <c r="AE2753" s="5">
        <f t="shared" si="653"/>
        <v>160</v>
      </c>
    </row>
    <row r="2754" spans="1:31" ht="12.75" customHeight="1" x14ac:dyDescent="0.4">
      <c r="A2754" s="17" t="s">
        <v>5366</v>
      </c>
      <c r="J2754" s="32">
        <v>649588.77</v>
      </c>
      <c r="L2754" s="21">
        <v>144534.87</v>
      </c>
      <c r="M2754" s="21">
        <v>505053.9</v>
      </c>
      <c r="N2754" s="5">
        <f>SUM(N2652:N2753)</f>
        <v>8623.0400000000009</v>
      </c>
      <c r="O2754" s="5">
        <f>SUM(O2652:O2753)</f>
        <v>4358.7250000000004</v>
      </c>
      <c r="P2754" s="5">
        <f>SUM(P2652:P2753)</f>
        <v>12981.765000000005</v>
      </c>
      <c r="Q2754" s="23">
        <f>SUM(Q2652:Q2753)</f>
        <v>500695.17500000005</v>
      </c>
      <c r="S2754" s="5">
        <f>SUM(S2652:S2753)</f>
        <v>513676.94000000006</v>
      </c>
      <c r="T2754" s="3"/>
      <c r="U2754" s="3"/>
      <c r="V2754" s="4"/>
      <c r="X2754" s="5">
        <f>SUM(X2652:X2753)</f>
        <v>1088.3554102158396</v>
      </c>
      <c r="Y2754" s="5">
        <f>SUM(Y2652:Y2753)</f>
        <v>12981.26492259008</v>
      </c>
      <c r="Z2754" s="5">
        <f>SUM(Z2652:Z2753)</f>
        <v>500695.67507741001</v>
      </c>
      <c r="AA2754" s="5">
        <f>SUM(AA2652:AA2753)</f>
        <v>0.50007740992817773</v>
      </c>
      <c r="AC2754" s="5">
        <f>SUM(AC2652:AC2753)</f>
        <v>12981.26492259008</v>
      </c>
      <c r="AD2754" s="5">
        <f t="shared" ref="AD2754:AE2754" si="659">SUM(AD2652:AD2753)</f>
        <v>0</v>
      </c>
      <c r="AE2754" s="5">
        <f t="shared" si="659"/>
        <v>12981.26492259008</v>
      </c>
    </row>
    <row r="2755" spans="1:31" ht="12.75" customHeight="1" x14ac:dyDescent="0.35">
      <c r="A2755" s="17" t="s">
        <v>69</v>
      </c>
      <c r="J2755" s="21">
        <v>0</v>
      </c>
      <c r="L2755" s="21">
        <v>0</v>
      </c>
      <c r="M2755" s="21">
        <v>0</v>
      </c>
      <c r="T2755" s="3"/>
      <c r="U2755" s="3"/>
      <c r="V2755" s="4"/>
      <c r="X2755" s="5"/>
      <c r="Y2755" s="5"/>
      <c r="Z2755" s="5"/>
      <c r="AA2755" s="5"/>
    </row>
    <row r="2756" spans="1:31" ht="12.75" customHeight="1" x14ac:dyDescent="0.35">
      <c r="A2756" s="17" t="s">
        <v>70</v>
      </c>
      <c r="T2756" s="3"/>
      <c r="U2756" s="3"/>
      <c r="V2756" s="4"/>
      <c r="X2756" s="5"/>
      <c r="Y2756" s="5"/>
      <c r="Z2756" s="5"/>
      <c r="AA2756" s="5"/>
    </row>
    <row r="2757" spans="1:31" ht="12.75" customHeight="1" x14ac:dyDescent="0.35">
      <c r="A2757" s="17" t="s">
        <v>71</v>
      </c>
      <c r="J2757" s="21">
        <f>+J2754</f>
        <v>649588.77</v>
      </c>
      <c r="L2757" s="21">
        <v>144534.87</v>
      </c>
      <c r="M2757" s="21">
        <v>505053.9</v>
      </c>
      <c r="T2757" s="3"/>
      <c r="U2757" s="3"/>
      <c r="V2757" s="4"/>
      <c r="X2757" s="5"/>
      <c r="Y2757" s="5"/>
      <c r="Z2757" s="5"/>
      <c r="AA2757" s="5"/>
    </row>
    <row r="2758" spans="1:31" ht="12.75" customHeight="1" x14ac:dyDescent="0.35">
      <c r="A2758" s="17" t="s">
        <v>5605</v>
      </c>
      <c r="T2758" s="3"/>
      <c r="U2758" s="3"/>
      <c r="V2758" s="4"/>
      <c r="X2758" s="5"/>
      <c r="Y2758" s="5"/>
      <c r="Z2758" s="5"/>
      <c r="AA2758" s="5"/>
    </row>
    <row r="2759" spans="1:31" ht="12.75" customHeight="1" x14ac:dyDescent="0.35">
      <c r="A2759" s="17" t="s">
        <v>73</v>
      </c>
      <c r="T2759" s="3"/>
      <c r="U2759" s="3"/>
      <c r="V2759" s="4"/>
      <c r="X2759" s="5"/>
      <c r="Y2759" s="5"/>
      <c r="Z2759" s="5"/>
      <c r="AA2759" s="5"/>
    </row>
    <row r="2760" spans="1:31" ht="12.75" customHeight="1" x14ac:dyDescent="0.35">
      <c r="A2760" s="17" t="s">
        <v>5606</v>
      </c>
      <c r="T2760" s="3"/>
      <c r="U2760" s="3"/>
      <c r="V2760" s="4"/>
      <c r="X2760" s="5"/>
      <c r="Y2760" s="5"/>
      <c r="Z2760" s="5"/>
      <c r="AA2760" s="5"/>
    </row>
    <row r="2761" spans="1:31" ht="12.75" customHeight="1" x14ac:dyDescent="0.35">
      <c r="A2761" s="17" t="s">
        <v>5607</v>
      </c>
      <c r="B2761" s="17" t="s">
        <v>5608</v>
      </c>
      <c r="C2761" s="17" t="s">
        <v>5609</v>
      </c>
      <c r="D2761" s="18">
        <v>27942</v>
      </c>
      <c r="E2761" s="17" t="s">
        <v>118</v>
      </c>
      <c r="F2761" s="19">
        <v>50</v>
      </c>
      <c r="G2761" s="17">
        <v>3</v>
      </c>
      <c r="H2761" s="17">
        <v>10</v>
      </c>
      <c r="I2761" s="20">
        <f t="shared" ref="I2761:I2762" si="660">(G2761*12)+H2761</f>
        <v>46</v>
      </c>
      <c r="J2761" s="21">
        <v>45.84</v>
      </c>
      <c r="K2761" s="18">
        <v>44804</v>
      </c>
      <c r="L2761" s="21">
        <v>42.4</v>
      </c>
      <c r="M2761" s="21">
        <v>3.44</v>
      </c>
      <c r="N2761" s="21">
        <v>0.61</v>
      </c>
      <c r="O2761" s="21">
        <f t="shared" ref="O2761:O2762" si="661">+N2761/8*4</f>
        <v>0.30499999999999999</v>
      </c>
      <c r="P2761" s="21">
        <f t="shared" ref="P2761:P2762" si="662">+N2761+O2761</f>
        <v>0.91500000000000004</v>
      </c>
      <c r="Q2761" s="21">
        <f t="shared" ref="Q2761" si="663">+M2761-O2761</f>
        <v>3.1349999999999998</v>
      </c>
      <c r="S2761" s="21">
        <f t="shared" ref="S2761:S2762" si="664">+M2761+N2761</f>
        <v>4.05</v>
      </c>
      <c r="T2761" s="19">
        <v>50</v>
      </c>
      <c r="U2761" s="19">
        <f t="shared" ref="U2761:U2762" si="665">+T2761-F2761</f>
        <v>0</v>
      </c>
      <c r="V2761" s="22">
        <f t="shared" ref="V2761:V2762" si="666">+U2761*12</f>
        <v>0</v>
      </c>
      <c r="W2761" s="5">
        <f t="shared" ref="W2761:W2762" si="667">+I2761+8+V2761</f>
        <v>54</v>
      </c>
      <c r="X2761" s="21">
        <f t="shared" ref="X2761:X2762" si="668">+S2761/W2761</f>
        <v>7.4999999999999997E-2</v>
      </c>
      <c r="Y2761" s="21">
        <f t="shared" ref="Y2761:Y2762" si="669">+X2761*12</f>
        <v>0.89999999999999991</v>
      </c>
      <c r="Z2761" s="21">
        <f t="shared" ref="Z2761:Z2762" si="670">+S2761-Y2761</f>
        <v>3.15</v>
      </c>
      <c r="AA2761" s="21">
        <f>+Z2761-Q2761</f>
        <v>1.5000000000000124E-2</v>
      </c>
      <c r="AC2761" s="5">
        <v>0</v>
      </c>
      <c r="AD2761" s="5">
        <v>0</v>
      </c>
      <c r="AE2761" s="5">
        <f t="shared" ref="AE2761:AE2762" si="671">+AC2761+AD2761</f>
        <v>0</v>
      </c>
    </row>
    <row r="2762" spans="1:31" ht="12.75" customHeight="1" x14ac:dyDescent="0.35">
      <c r="A2762" s="17" t="s">
        <v>5610</v>
      </c>
      <c r="B2762" s="17" t="s">
        <v>5611</v>
      </c>
      <c r="C2762" s="17" t="s">
        <v>5612</v>
      </c>
      <c r="D2762" s="18">
        <v>29037</v>
      </c>
      <c r="E2762" s="17" t="s">
        <v>118</v>
      </c>
      <c r="F2762" s="19">
        <v>50</v>
      </c>
      <c r="G2762" s="17">
        <v>6</v>
      </c>
      <c r="H2762" s="17">
        <v>10</v>
      </c>
      <c r="I2762" s="20">
        <f t="shared" si="660"/>
        <v>82</v>
      </c>
      <c r="J2762" s="21">
        <v>133.26</v>
      </c>
      <c r="K2762" s="18">
        <v>44804</v>
      </c>
      <c r="L2762" s="21">
        <v>115.25</v>
      </c>
      <c r="M2762" s="21">
        <v>18.010000000000002</v>
      </c>
      <c r="N2762" s="21">
        <v>1.78</v>
      </c>
      <c r="O2762" s="21">
        <f t="shared" si="661"/>
        <v>0.89</v>
      </c>
      <c r="P2762" s="21">
        <f t="shared" si="662"/>
        <v>2.67</v>
      </c>
      <c r="Q2762" s="21">
        <f>+M2762-O2762</f>
        <v>17.12</v>
      </c>
      <c r="S2762" s="21">
        <f t="shared" si="664"/>
        <v>19.790000000000003</v>
      </c>
      <c r="T2762" s="19">
        <v>50</v>
      </c>
      <c r="U2762" s="19">
        <f t="shared" si="665"/>
        <v>0</v>
      </c>
      <c r="V2762" s="22">
        <f t="shared" si="666"/>
        <v>0</v>
      </c>
      <c r="W2762" s="5">
        <f t="shared" si="667"/>
        <v>90</v>
      </c>
      <c r="X2762" s="21">
        <f t="shared" si="668"/>
        <v>0.21988888888888891</v>
      </c>
      <c r="Y2762" s="21">
        <f t="shared" si="669"/>
        <v>2.6386666666666669</v>
      </c>
      <c r="Z2762" s="21">
        <f t="shared" si="670"/>
        <v>17.151333333333337</v>
      </c>
      <c r="AA2762" s="21">
        <f>+Z2762-Q2762</f>
        <v>3.13333333333361E-2</v>
      </c>
      <c r="AC2762" s="5">
        <v>0</v>
      </c>
      <c r="AD2762" s="5">
        <v>0</v>
      </c>
      <c r="AE2762" s="5">
        <f t="shared" si="671"/>
        <v>0</v>
      </c>
    </row>
    <row r="2763" spans="1:31" ht="12.75" customHeight="1" x14ac:dyDescent="0.4">
      <c r="A2763" s="17" t="s">
        <v>5606</v>
      </c>
      <c r="J2763" s="32">
        <v>179.1</v>
      </c>
      <c r="L2763" s="21">
        <v>157.65</v>
      </c>
      <c r="M2763" s="21">
        <v>21.45</v>
      </c>
      <c r="N2763" s="5">
        <f>SUM(N2761:N2762)</f>
        <v>2.39</v>
      </c>
      <c r="O2763" s="5">
        <f>SUM(O2761:O2762)</f>
        <v>1.1950000000000001</v>
      </c>
      <c r="P2763" s="5">
        <f>SUM(P2761:P2762)</f>
        <v>3.585</v>
      </c>
      <c r="Q2763" s="23">
        <f>SUM(Q2761:Q2762)</f>
        <v>20.255000000000003</v>
      </c>
      <c r="S2763" s="5">
        <f>SUM(S2761:S2762)</f>
        <v>23.840000000000003</v>
      </c>
      <c r="T2763" s="3"/>
      <c r="U2763" s="3"/>
      <c r="V2763" s="4"/>
      <c r="X2763" s="5">
        <f>SUM(X2761:X2762)</f>
        <v>0.29488888888888892</v>
      </c>
      <c r="Y2763" s="5">
        <f>SUM(Y2761:Y2762)</f>
        <v>3.5386666666666668</v>
      </c>
      <c r="Z2763" s="5">
        <f>SUM(Z2761:Z2762)</f>
        <v>20.301333333333336</v>
      </c>
      <c r="AA2763" s="5">
        <f>SUM(AA2761:AA2762)</f>
        <v>4.6333333333336224E-2</v>
      </c>
      <c r="AC2763" s="5">
        <f>SUM(AC2761:AC2762)</f>
        <v>0</v>
      </c>
      <c r="AD2763" s="5">
        <f>SUM(AD2761:AD2762)</f>
        <v>0</v>
      </c>
      <c r="AE2763" s="5">
        <f>SUM(AE2761:AE2762)</f>
        <v>0</v>
      </c>
    </row>
    <row r="2764" spans="1:31" ht="12.75" customHeight="1" x14ac:dyDescent="0.35">
      <c r="A2764" s="17" t="s">
        <v>69</v>
      </c>
      <c r="J2764" s="21">
        <v>0</v>
      </c>
      <c r="L2764" s="21">
        <v>0</v>
      </c>
      <c r="M2764" s="21">
        <v>0</v>
      </c>
      <c r="T2764" s="3"/>
      <c r="U2764" s="3"/>
      <c r="V2764" s="4"/>
      <c r="X2764" s="5"/>
      <c r="Y2764" s="5"/>
      <c r="Z2764" s="5"/>
      <c r="AA2764" s="5"/>
    </row>
    <row r="2765" spans="1:31" ht="12.75" customHeight="1" x14ac:dyDescent="0.35">
      <c r="A2765" s="17" t="s">
        <v>70</v>
      </c>
      <c r="T2765" s="3"/>
      <c r="U2765" s="3"/>
      <c r="V2765" s="4"/>
      <c r="X2765" s="5"/>
      <c r="Y2765" s="5"/>
      <c r="Z2765" s="5"/>
      <c r="AA2765" s="5"/>
    </row>
    <row r="2766" spans="1:31" ht="12.75" customHeight="1" x14ac:dyDescent="0.35">
      <c r="A2766" s="17" t="s">
        <v>71</v>
      </c>
      <c r="J2766" s="21">
        <v>179.1</v>
      </c>
      <c r="L2766" s="21">
        <v>157.65</v>
      </c>
      <c r="M2766" s="21">
        <v>21.45</v>
      </c>
      <c r="T2766" s="3"/>
      <c r="U2766" s="3"/>
      <c r="V2766" s="4"/>
      <c r="X2766" s="5"/>
      <c r="Y2766" s="5"/>
      <c r="Z2766" s="5"/>
      <c r="AA2766" s="5"/>
    </row>
    <row r="2767" spans="1:31" ht="12.75" customHeight="1" x14ac:dyDescent="0.35">
      <c r="A2767" s="17" t="s">
        <v>5613</v>
      </c>
      <c r="T2767" s="3"/>
      <c r="U2767" s="3"/>
      <c r="V2767" s="4"/>
      <c r="X2767" s="5"/>
      <c r="Y2767" s="5"/>
      <c r="Z2767" s="5"/>
      <c r="AA2767" s="5"/>
    </row>
    <row r="2768" spans="1:31" ht="12.75" customHeight="1" x14ac:dyDescent="0.35">
      <c r="A2768" s="17" t="s">
        <v>73</v>
      </c>
      <c r="T2768" s="3"/>
      <c r="U2768" s="3"/>
      <c r="V2768" s="4"/>
      <c r="X2768" s="5"/>
      <c r="Y2768" s="5"/>
      <c r="Z2768" s="5"/>
      <c r="AA2768" s="5"/>
    </row>
    <row r="2769" spans="1:31" ht="12.75" customHeight="1" x14ac:dyDescent="0.35">
      <c r="A2769" s="17" t="s">
        <v>5614</v>
      </c>
      <c r="T2769" s="3"/>
      <c r="U2769" s="3"/>
      <c r="V2769" s="4"/>
      <c r="X2769" s="5"/>
      <c r="Y2769" s="5"/>
      <c r="Z2769" s="5"/>
      <c r="AA2769" s="5"/>
    </row>
    <row r="2770" spans="1:31" ht="12.75" customHeight="1" x14ac:dyDescent="0.35">
      <c r="A2770" s="17" t="s">
        <v>5615</v>
      </c>
      <c r="B2770" s="17" t="s">
        <v>5616</v>
      </c>
      <c r="C2770" s="17" t="s">
        <v>5617</v>
      </c>
      <c r="D2770" s="18">
        <v>36342</v>
      </c>
      <c r="E2770" s="17" t="s">
        <v>118</v>
      </c>
      <c r="F2770" s="19">
        <v>5</v>
      </c>
      <c r="G2770" s="17">
        <v>0</v>
      </c>
      <c r="H2770" s="17">
        <v>0</v>
      </c>
      <c r="I2770" s="20">
        <f t="shared" ref="I2770:I2824" si="672">(G2770*12)+H2770</f>
        <v>0</v>
      </c>
      <c r="J2770" s="21">
        <v>1415.87</v>
      </c>
      <c r="K2770" s="18">
        <v>44804</v>
      </c>
      <c r="L2770" s="21">
        <v>1415.87</v>
      </c>
      <c r="M2770" s="21">
        <v>0</v>
      </c>
      <c r="N2770" s="21">
        <v>0</v>
      </c>
      <c r="O2770" s="21">
        <f t="shared" ref="O2770:O2822" si="673">+N2770/8*4</f>
        <v>0</v>
      </c>
      <c r="P2770" s="21">
        <f t="shared" ref="P2770:P2823" si="674">+N2770+O2770</f>
        <v>0</v>
      </c>
      <c r="Q2770" s="21">
        <f t="shared" ref="Q2770:Q2823" si="675">+M2770-O2770</f>
        <v>0</v>
      </c>
      <c r="S2770" s="21">
        <f t="shared" ref="S2770:S2824" si="676">+M2770+N2770</f>
        <v>0</v>
      </c>
      <c r="T2770" s="19">
        <v>5</v>
      </c>
      <c r="U2770" s="19">
        <f t="shared" ref="U2770:U2824" si="677">+T2770-F2770</f>
        <v>0</v>
      </c>
      <c r="V2770" s="22">
        <f t="shared" ref="V2770:V2824" si="678">+U2770*12</f>
        <v>0</v>
      </c>
      <c r="W2770" s="5">
        <v>0</v>
      </c>
      <c r="X2770" s="21">
        <v>0</v>
      </c>
      <c r="Y2770" s="21">
        <f t="shared" ref="Y2770:Y2786" si="679">+X2770*12</f>
        <v>0</v>
      </c>
      <c r="Z2770" s="21">
        <f t="shared" ref="Z2770:Z2823" si="680">+S2770-Y2770</f>
        <v>0</v>
      </c>
      <c r="AA2770" s="21">
        <f>+Z2770-Q2770</f>
        <v>0</v>
      </c>
      <c r="AC2770" s="5">
        <v>0</v>
      </c>
      <c r="AD2770" s="5">
        <v>0</v>
      </c>
      <c r="AE2770" s="5">
        <f t="shared" ref="AE2770:AE2824" si="681">+AC2770+AD2770</f>
        <v>0</v>
      </c>
    </row>
    <row r="2771" spans="1:31" ht="12.75" customHeight="1" x14ac:dyDescent="0.35">
      <c r="A2771" s="17" t="s">
        <v>5618</v>
      </c>
      <c r="B2771" s="17" t="s">
        <v>5619</v>
      </c>
      <c r="C2771" s="17" t="s">
        <v>5620</v>
      </c>
      <c r="D2771" s="18">
        <v>36708</v>
      </c>
      <c r="E2771" s="17" t="s">
        <v>118</v>
      </c>
      <c r="F2771" s="19">
        <v>5</v>
      </c>
      <c r="G2771" s="17">
        <v>0</v>
      </c>
      <c r="H2771" s="17">
        <v>0</v>
      </c>
      <c r="I2771" s="20">
        <f t="shared" si="672"/>
        <v>0</v>
      </c>
      <c r="J2771" s="21">
        <v>2870</v>
      </c>
      <c r="K2771" s="18">
        <v>44804</v>
      </c>
      <c r="L2771" s="21">
        <v>2870</v>
      </c>
      <c r="M2771" s="21">
        <v>0</v>
      </c>
      <c r="N2771" s="21">
        <v>0</v>
      </c>
      <c r="O2771" s="21">
        <f t="shared" si="673"/>
        <v>0</v>
      </c>
      <c r="P2771" s="21">
        <f t="shared" si="674"/>
        <v>0</v>
      </c>
      <c r="Q2771" s="21">
        <f t="shared" si="675"/>
        <v>0</v>
      </c>
      <c r="S2771" s="21">
        <f t="shared" si="676"/>
        <v>0</v>
      </c>
      <c r="T2771" s="19">
        <v>5</v>
      </c>
      <c r="U2771" s="19">
        <f t="shared" si="677"/>
        <v>0</v>
      </c>
      <c r="V2771" s="22">
        <f t="shared" si="678"/>
        <v>0</v>
      </c>
      <c r="W2771" s="5">
        <v>0</v>
      </c>
      <c r="X2771" s="21">
        <v>0</v>
      </c>
      <c r="Y2771" s="21">
        <f t="shared" si="679"/>
        <v>0</v>
      </c>
      <c r="Z2771" s="21">
        <f t="shared" si="680"/>
        <v>0</v>
      </c>
      <c r="AA2771" s="21">
        <f t="shared" ref="AA2771:AA2821" si="682">+Z2771-Q2771</f>
        <v>0</v>
      </c>
      <c r="AC2771" s="5">
        <v>0</v>
      </c>
      <c r="AD2771" s="5">
        <v>0</v>
      </c>
      <c r="AE2771" s="5">
        <f t="shared" si="681"/>
        <v>0</v>
      </c>
    </row>
    <row r="2772" spans="1:31" ht="12.75" customHeight="1" x14ac:dyDescent="0.35">
      <c r="A2772" s="17" t="s">
        <v>5621</v>
      </c>
      <c r="B2772" s="17" t="s">
        <v>5622</v>
      </c>
      <c r="C2772" s="17" t="s">
        <v>5623</v>
      </c>
      <c r="D2772" s="18">
        <v>36708</v>
      </c>
      <c r="E2772" s="17" t="s">
        <v>118</v>
      </c>
      <c r="F2772" s="19">
        <v>5</v>
      </c>
      <c r="G2772" s="17">
        <v>0</v>
      </c>
      <c r="H2772" s="17">
        <v>0</v>
      </c>
      <c r="I2772" s="20">
        <f t="shared" si="672"/>
        <v>0</v>
      </c>
      <c r="J2772" s="21">
        <v>384.91</v>
      </c>
      <c r="K2772" s="18">
        <v>44804</v>
      </c>
      <c r="L2772" s="21">
        <v>384.91</v>
      </c>
      <c r="M2772" s="21">
        <v>0</v>
      </c>
      <c r="N2772" s="21">
        <v>0</v>
      </c>
      <c r="O2772" s="21">
        <f t="shared" si="673"/>
        <v>0</v>
      </c>
      <c r="P2772" s="21">
        <f t="shared" si="674"/>
        <v>0</v>
      </c>
      <c r="Q2772" s="21">
        <f t="shared" si="675"/>
        <v>0</v>
      </c>
      <c r="S2772" s="21">
        <f t="shared" si="676"/>
        <v>0</v>
      </c>
      <c r="T2772" s="19">
        <v>5</v>
      </c>
      <c r="U2772" s="19">
        <f t="shared" si="677"/>
        <v>0</v>
      </c>
      <c r="V2772" s="22">
        <f t="shared" si="678"/>
        <v>0</v>
      </c>
      <c r="W2772" s="5">
        <v>0</v>
      </c>
      <c r="X2772" s="21">
        <v>0</v>
      </c>
      <c r="Y2772" s="21">
        <f t="shared" si="679"/>
        <v>0</v>
      </c>
      <c r="Z2772" s="21">
        <f t="shared" si="680"/>
        <v>0</v>
      </c>
      <c r="AA2772" s="21">
        <f t="shared" si="682"/>
        <v>0</v>
      </c>
      <c r="AC2772" s="5">
        <v>0</v>
      </c>
      <c r="AD2772" s="5">
        <v>0</v>
      </c>
      <c r="AE2772" s="5">
        <f t="shared" si="681"/>
        <v>0</v>
      </c>
    </row>
    <row r="2773" spans="1:31" ht="12.75" customHeight="1" x14ac:dyDescent="0.35">
      <c r="A2773" s="17" t="s">
        <v>5624</v>
      </c>
      <c r="B2773" s="17" t="s">
        <v>5625</v>
      </c>
      <c r="C2773" s="17" t="s">
        <v>5626</v>
      </c>
      <c r="D2773" s="18">
        <v>37073</v>
      </c>
      <c r="E2773" s="17" t="s">
        <v>118</v>
      </c>
      <c r="F2773" s="19">
        <v>5</v>
      </c>
      <c r="G2773" s="17">
        <v>0</v>
      </c>
      <c r="H2773" s="17">
        <v>0</v>
      </c>
      <c r="I2773" s="20">
        <f t="shared" si="672"/>
        <v>0</v>
      </c>
      <c r="J2773" s="21">
        <v>83.3</v>
      </c>
      <c r="K2773" s="18">
        <v>44804</v>
      </c>
      <c r="L2773" s="21">
        <v>83.3</v>
      </c>
      <c r="M2773" s="21">
        <v>0</v>
      </c>
      <c r="N2773" s="21">
        <v>0</v>
      </c>
      <c r="O2773" s="21">
        <f t="shared" si="673"/>
        <v>0</v>
      </c>
      <c r="P2773" s="21">
        <f t="shared" si="674"/>
        <v>0</v>
      </c>
      <c r="Q2773" s="21">
        <f t="shared" si="675"/>
        <v>0</v>
      </c>
      <c r="S2773" s="21">
        <f t="shared" si="676"/>
        <v>0</v>
      </c>
      <c r="T2773" s="19">
        <v>5</v>
      </c>
      <c r="U2773" s="19">
        <f t="shared" si="677"/>
        <v>0</v>
      </c>
      <c r="V2773" s="22">
        <f t="shared" si="678"/>
        <v>0</v>
      </c>
      <c r="W2773" s="5">
        <v>0</v>
      </c>
      <c r="X2773" s="21">
        <v>0</v>
      </c>
      <c r="Y2773" s="21">
        <f t="shared" si="679"/>
        <v>0</v>
      </c>
      <c r="Z2773" s="21">
        <f t="shared" si="680"/>
        <v>0</v>
      </c>
      <c r="AA2773" s="21">
        <f t="shared" si="682"/>
        <v>0</v>
      </c>
      <c r="AC2773" s="5">
        <v>0</v>
      </c>
      <c r="AD2773" s="5">
        <v>0</v>
      </c>
      <c r="AE2773" s="5">
        <f t="shared" si="681"/>
        <v>0</v>
      </c>
    </row>
    <row r="2774" spans="1:31" ht="12.75" customHeight="1" x14ac:dyDescent="0.35">
      <c r="A2774" s="17" t="s">
        <v>5627</v>
      </c>
      <c r="B2774" s="17" t="s">
        <v>5628</v>
      </c>
      <c r="C2774" s="17" t="s">
        <v>5629</v>
      </c>
      <c r="D2774" s="18">
        <v>37469</v>
      </c>
      <c r="E2774" s="17" t="s">
        <v>118</v>
      </c>
      <c r="F2774" s="19">
        <v>5</v>
      </c>
      <c r="G2774" s="17">
        <v>0</v>
      </c>
      <c r="H2774" s="17">
        <v>0</v>
      </c>
      <c r="I2774" s="20">
        <f t="shared" si="672"/>
        <v>0</v>
      </c>
      <c r="J2774" s="21">
        <v>45.95</v>
      </c>
      <c r="K2774" s="18">
        <v>44804</v>
      </c>
      <c r="L2774" s="21">
        <v>45.95</v>
      </c>
      <c r="M2774" s="21">
        <v>0</v>
      </c>
      <c r="N2774" s="21">
        <v>0</v>
      </c>
      <c r="O2774" s="21">
        <f t="shared" si="673"/>
        <v>0</v>
      </c>
      <c r="P2774" s="21">
        <f t="shared" si="674"/>
        <v>0</v>
      </c>
      <c r="Q2774" s="21">
        <f t="shared" si="675"/>
        <v>0</v>
      </c>
      <c r="S2774" s="21">
        <f t="shared" si="676"/>
        <v>0</v>
      </c>
      <c r="T2774" s="19">
        <v>5</v>
      </c>
      <c r="U2774" s="19">
        <f t="shared" si="677"/>
        <v>0</v>
      </c>
      <c r="V2774" s="22">
        <f t="shared" si="678"/>
        <v>0</v>
      </c>
      <c r="W2774" s="5">
        <v>0</v>
      </c>
      <c r="X2774" s="21">
        <v>0</v>
      </c>
      <c r="Y2774" s="21">
        <f t="shared" si="679"/>
        <v>0</v>
      </c>
      <c r="Z2774" s="21">
        <f t="shared" si="680"/>
        <v>0</v>
      </c>
      <c r="AA2774" s="21">
        <f t="shared" si="682"/>
        <v>0</v>
      </c>
      <c r="AC2774" s="5">
        <v>0</v>
      </c>
      <c r="AD2774" s="5">
        <v>0</v>
      </c>
      <c r="AE2774" s="5">
        <f t="shared" si="681"/>
        <v>0</v>
      </c>
    </row>
    <row r="2775" spans="1:31" ht="12.75" customHeight="1" x14ac:dyDescent="0.35">
      <c r="A2775" s="17" t="s">
        <v>5630</v>
      </c>
      <c r="B2775" s="17" t="s">
        <v>5631</v>
      </c>
      <c r="C2775" s="17" t="s">
        <v>5632</v>
      </c>
      <c r="D2775" s="18">
        <v>37561</v>
      </c>
      <c r="E2775" s="17" t="s">
        <v>118</v>
      </c>
      <c r="F2775" s="19">
        <v>5</v>
      </c>
      <c r="G2775" s="17">
        <v>0</v>
      </c>
      <c r="H2775" s="17">
        <v>0</v>
      </c>
      <c r="I2775" s="20">
        <f t="shared" si="672"/>
        <v>0</v>
      </c>
      <c r="J2775" s="21">
        <v>88.37</v>
      </c>
      <c r="K2775" s="18">
        <v>44804</v>
      </c>
      <c r="L2775" s="21">
        <v>88.37</v>
      </c>
      <c r="M2775" s="21">
        <v>0</v>
      </c>
      <c r="N2775" s="21">
        <v>0</v>
      </c>
      <c r="O2775" s="21">
        <f t="shared" si="673"/>
        <v>0</v>
      </c>
      <c r="P2775" s="21">
        <f t="shared" si="674"/>
        <v>0</v>
      </c>
      <c r="Q2775" s="21">
        <f t="shared" si="675"/>
        <v>0</v>
      </c>
      <c r="S2775" s="21">
        <f t="shared" si="676"/>
        <v>0</v>
      </c>
      <c r="T2775" s="19">
        <v>5</v>
      </c>
      <c r="U2775" s="19">
        <f t="shared" si="677"/>
        <v>0</v>
      </c>
      <c r="V2775" s="22">
        <f t="shared" si="678"/>
        <v>0</v>
      </c>
      <c r="W2775" s="5">
        <v>0</v>
      </c>
      <c r="X2775" s="21">
        <v>0</v>
      </c>
      <c r="Y2775" s="21">
        <f t="shared" si="679"/>
        <v>0</v>
      </c>
      <c r="Z2775" s="21">
        <f t="shared" si="680"/>
        <v>0</v>
      </c>
      <c r="AA2775" s="21">
        <f t="shared" si="682"/>
        <v>0</v>
      </c>
      <c r="AC2775" s="5">
        <v>0</v>
      </c>
      <c r="AD2775" s="5">
        <v>0</v>
      </c>
      <c r="AE2775" s="5">
        <f t="shared" si="681"/>
        <v>0</v>
      </c>
    </row>
    <row r="2776" spans="1:31" ht="12.75" customHeight="1" x14ac:dyDescent="0.35">
      <c r="A2776" s="17" t="s">
        <v>5633</v>
      </c>
      <c r="B2776" s="17" t="s">
        <v>5634</v>
      </c>
      <c r="C2776" s="17" t="s">
        <v>5635</v>
      </c>
      <c r="D2776" s="18">
        <v>37803</v>
      </c>
      <c r="E2776" s="17" t="s">
        <v>118</v>
      </c>
      <c r="F2776" s="19">
        <v>5</v>
      </c>
      <c r="G2776" s="17">
        <v>0</v>
      </c>
      <c r="H2776" s="17">
        <v>0</v>
      </c>
      <c r="I2776" s="20">
        <f t="shared" si="672"/>
        <v>0</v>
      </c>
      <c r="J2776" s="21">
        <v>92.8</v>
      </c>
      <c r="K2776" s="18">
        <v>44804</v>
      </c>
      <c r="L2776" s="21">
        <v>92.8</v>
      </c>
      <c r="M2776" s="21">
        <v>0</v>
      </c>
      <c r="N2776" s="21">
        <v>0</v>
      </c>
      <c r="O2776" s="21">
        <f t="shared" si="673"/>
        <v>0</v>
      </c>
      <c r="P2776" s="21">
        <f t="shared" si="674"/>
        <v>0</v>
      </c>
      <c r="Q2776" s="21">
        <f t="shared" si="675"/>
        <v>0</v>
      </c>
      <c r="S2776" s="21">
        <f t="shared" si="676"/>
        <v>0</v>
      </c>
      <c r="T2776" s="19">
        <v>5</v>
      </c>
      <c r="U2776" s="19">
        <f t="shared" si="677"/>
        <v>0</v>
      </c>
      <c r="V2776" s="22">
        <f t="shared" si="678"/>
        <v>0</v>
      </c>
      <c r="W2776" s="5">
        <v>0</v>
      </c>
      <c r="X2776" s="21">
        <v>0</v>
      </c>
      <c r="Y2776" s="21">
        <f t="shared" si="679"/>
        <v>0</v>
      </c>
      <c r="Z2776" s="21">
        <f t="shared" si="680"/>
        <v>0</v>
      </c>
      <c r="AA2776" s="21">
        <f t="shared" si="682"/>
        <v>0</v>
      </c>
      <c r="AC2776" s="5">
        <v>0</v>
      </c>
      <c r="AD2776" s="5">
        <v>0</v>
      </c>
      <c r="AE2776" s="5">
        <f t="shared" si="681"/>
        <v>0</v>
      </c>
    </row>
    <row r="2777" spans="1:31" ht="12.75" customHeight="1" x14ac:dyDescent="0.35">
      <c r="A2777" s="17" t="s">
        <v>5636</v>
      </c>
      <c r="B2777" s="17" t="s">
        <v>5637</v>
      </c>
      <c r="C2777" s="17" t="s">
        <v>5638</v>
      </c>
      <c r="D2777" s="18">
        <v>37895</v>
      </c>
      <c r="E2777" s="17" t="s">
        <v>118</v>
      </c>
      <c r="F2777" s="19">
        <v>5</v>
      </c>
      <c r="G2777" s="17">
        <v>0</v>
      </c>
      <c r="H2777" s="17">
        <v>0</v>
      </c>
      <c r="I2777" s="20">
        <f t="shared" si="672"/>
        <v>0</v>
      </c>
      <c r="J2777" s="21">
        <v>61.86</v>
      </c>
      <c r="K2777" s="18">
        <v>44804</v>
      </c>
      <c r="L2777" s="21">
        <v>61.86</v>
      </c>
      <c r="M2777" s="21">
        <v>0</v>
      </c>
      <c r="N2777" s="21">
        <v>0</v>
      </c>
      <c r="O2777" s="21">
        <f t="shared" si="673"/>
        <v>0</v>
      </c>
      <c r="P2777" s="21">
        <f t="shared" si="674"/>
        <v>0</v>
      </c>
      <c r="Q2777" s="21">
        <f t="shared" si="675"/>
        <v>0</v>
      </c>
      <c r="S2777" s="21">
        <f t="shared" si="676"/>
        <v>0</v>
      </c>
      <c r="T2777" s="19">
        <v>5</v>
      </c>
      <c r="U2777" s="19">
        <f t="shared" si="677"/>
        <v>0</v>
      </c>
      <c r="V2777" s="22">
        <f t="shared" si="678"/>
        <v>0</v>
      </c>
      <c r="W2777" s="5">
        <v>0</v>
      </c>
      <c r="X2777" s="21">
        <v>0</v>
      </c>
      <c r="Y2777" s="21">
        <f t="shared" si="679"/>
        <v>0</v>
      </c>
      <c r="Z2777" s="21">
        <f t="shared" si="680"/>
        <v>0</v>
      </c>
      <c r="AA2777" s="21">
        <f t="shared" si="682"/>
        <v>0</v>
      </c>
      <c r="AC2777" s="5">
        <v>0</v>
      </c>
      <c r="AD2777" s="5">
        <v>0</v>
      </c>
      <c r="AE2777" s="5">
        <f t="shared" si="681"/>
        <v>0</v>
      </c>
    </row>
    <row r="2778" spans="1:31" ht="12.75" customHeight="1" x14ac:dyDescent="0.35">
      <c r="A2778" s="17" t="s">
        <v>5639</v>
      </c>
      <c r="B2778" s="17" t="s">
        <v>5640</v>
      </c>
      <c r="C2778" s="17" t="s">
        <v>5641</v>
      </c>
      <c r="D2778" s="18">
        <v>37895</v>
      </c>
      <c r="E2778" s="17" t="s">
        <v>118</v>
      </c>
      <c r="F2778" s="19">
        <v>5</v>
      </c>
      <c r="G2778" s="17">
        <v>0</v>
      </c>
      <c r="H2778" s="17">
        <v>0</v>
      </c>
      <c r="I2778" s="20">
        <f t="shared" si="672"/>
        <v>0</v>
      </c>
      <c r="J2778" s="21">
        <v>9.9</v>
      </c>
      <c r="K2778" s="18">
        <v>44804</v>
      </c>
      <c r="L2778" s="21">
        <v>9.9</v>
      </c>
      <c r="M2778" s="21">
        <v>0</v>
      </c>
      <c r="N2778" s="21">
        <v>0</v>
      </c>
      <c r="O2778" s="21">
        <f t="shared" si="673"/>
        <v>0</v>
      </c>
      <c r="P2778" s="21">
        <f t="shared" si="674"/>
        <v>0</v>
      </c>
      <c r="Q2778" s="21">
        <f t="shared" si="675"/>
        <v>0</v>
      </c>
      <c r="S2778" s="21">
        <f t="shared" si="676"/>
        <v>0</v>
      </c>
      <c r="T2778" s="19">
        <v>5</v>
      </c>
      <c r="U2778" s="19">
        <f t="shared" si="677"/>
        <v>0</v>
      </c>
      <c r="V2778" s="22">
        <f t="shared" si="678"/>
        <v>0</v>
      </c>
      <c r="W2778" s="5">
        <v>0</v>
      </c>
      <c r="X2778" s="21">
        <v>0</v>
      </c>
      <c r="Y2778" s="21">
        <f t="shared" si="679"/>
        <v>0</v>
      </c>
      <c r="Z2778" s="21">
        <f t="shared" si="680"/>
        <v>0</v>
      </c>
      <c r="AA2778" s="21">
        <f t="shared" si="682"/>
        <v>0</v>
      </c>
      <c r="AC2778" s="5">
        <v>0</v>
      </c>
      <c r="AD2778" s="5">
        <v>0</v>
      </c>
      <c r="AE2778" s="5">
        <f t="shared" si="681"/>
        <v>0</v>
      </c>
    </row>
    <row r="2779" spans="1:31" ht="12.75" customHeight="1" x14ac:dyDescent="0.35">
      <c r="A2779" s="17" t="s">
        <v>5642</v>
      </c>
      <c r="B2779" s="17" t="s">
        <v>5643</v>
      </c>
      <c r="C2779" s="17" t="s">
        <v>5644</v>
      </c>
      <c r="D2779" s="18">
        <v>37987</v>
      </c>
      <c r="E2779" s="17" t="s">
        <v>118</v>
      </c>
      <c r="F2779" s="19">
        <v>5</v>
      </c>
      <c r="G2779" s="17">
        <v>0</v>
      </c>
      <c r="H2779" s="17">
        <v>0</v>
      </c>
      <c r="I2779" s="20">
        <f t="shared" si="672"/>
        <v>0</v>
      </c>
      <c r="J2779" s="21">
        <v>266.31</v>
      </c>
      <c r="K2779" s="18">
        <v>44804</v>
      </c>
      <c r="L2779" s="21">
        <v>266.31</v>
      </c>
      <c r="M2779" s="21">
        <v>0</v>
      </c>
      <c r="N2779" s="21">
        <v>0</v>
      </c>
      <c r="O2779" s="21">
        <f t="shared" si="673"/>
        <v>0</v>
      </c>
      <c r="P2779" s="21">
        <f t="shared" si="674"/>
        <v>0</v>
      </c>
      <c r="Q2779" s="21">
        <f t="shared" si="675"/>
        <v>0</v>
      </c>
      <c r="S2779" s="21">
        <f t="shared" si="676"/>
        <v>0</v>
      </c>
      <c r="T2779" s="19">
        <v>5</v>
      </c>
      <c r="U2779" s="19">
        <f t="shared" si="677"/>
        <v>0</v>
      </c>
      <c r="V2779" s="22">
        <f t="shared" si="678"/>
        <v>0</v>
      </c>
      <c r="W2779" s="5">
        <v>0</v>
      </c>
      <c r="X2779" s="21">
        <v>0</v>
      </c>
      <c r="Y2779" s="21">
        <f t="shared" si="679"/>
        <v>0</v>
      </c>
      <c r="Z2779" s="21">
        <f t="shared" si="680"/>
        <v>0</v>
      </c>
      <c r="AA2779" s="21">
        <f t="shared" si="682"/>
        <v>0</v>
      </c>
      <c r="AC2779" s="5">
        <v>0</v>
      </c>
      <c r="AD2779" s="5">
        <v>0</v>
      </c>
      <c r="AE2779" s="5">
        <f t="shared" si="681"/>
        <v>0</v>
      </c>
    </row>
    <row r="2780" spans="1:31" ht="12.75" customHeight="1" x14ac:dyDescent="0.35">
      <c r="A2780" s="17" t="s">
        <v>5645</v>
      </c>
      <c r="B2780" s="17" t="s">
        <v>5646</v>
      </c>
      <c r="C2780" s="17" t="s">
        <v>5647</v>
      </c>
      <c r="D2780" s="18">
        <v>37987</v>
      </c>
      <c r="E2780" s="17" t="s">
        <v>118</v>
      </c>
      <c r="F2780" s="19">
        <v>5</v>
      </c>
      <c r="G2780" s="17">
        <v>0</v>
      </c>
      <c r="H2780" s="17">
        <v>0</v>
      </c>
      <c r="I2780" s="20">
        <f t="shared" si="672"/>
        <v>0</v>
      </c>
      <c r="J2780" s="21">
        <v>27.85</v>
      </c>
      <c r="K2780" s="18">
        <v>44804</v>
      </c>
      <c r="L2780" s="21">
        <v>27.85</v>
      </c>
      <c r="M2780" s="21">
        <v>0</v>
      </c>
      <c r="N2780" s="21">
        <v>0</v>
      </c>
      <c r="O2780" s="21">
        <f t="shared" si="673"/>
        <v>0</v>
      </c>
      <c r="P2780" s="21">
        <f t="shared" si="674"/>
        <v>0</v>
      </c>
      <c r="Q2780" s="21">
        <f t="shared" si="675"/>
        <v>0</v>
      </c>
      <c r="S2780" s="21">
        <f t="shared" si="676"/>
        <v>0</v>
      </c>
      <c r="T2780" s="19">
        <v>5</v>
      </c>
      <c r="U2780" s="19">
        <f t="shared" si="677"/>
        <v>0</v>
      </c>
      <c r="V2780" s="22">
        <f t="shared" si="678"/>
        <v>0</v>
      </c>
      <c r="W2780" s="5">
        <v>0</v>
      </c>
      <c r="X2780" s="21">
        <v>0</v>
      </c>
      <c r="Y2780" s="21">
        <f t="shared" si="679"/>
        <v>0</v>
      </c>
      <c r="Z2780" s="21">
        <f t="shared" si="680"/>
        <v>0</v>
      </c>
      <c r="AA2780" s="21">
        <f t="shared" si="682"/>
        <v>0</v>
      </c>
      <c r="AC2780" s="5">
        <v>0</v>
      </c>
      <c r="AD2780" s="5">
        <v>0</v>
      </c>
      <c r="AE2780" s="5">
        <f t="shared" si="681"/>
        <v>0</v>
      </c>
    </row>
    <row r="2781" spans="1:31" ht="12.75" customHeight="1" x14ac:dyDescent="0.35">
      <c r="A2781" s="17" t="s">
        <v>5648</v>
      </c>
      <c r="B2781" s="17" t="s">
        <v>5649</v>
      </c>
      <c r="C2781" s="17" t="s">
        <v>5650</v>
      </c>
      <c r="D2781" s="18">
        <v>38718</v>
      </c>
      <c r="E2781" s="17" t="s">
        <v>118</v>
      </c>
      <c r="F2781" s="19">
        <v>5</v>
      </c>
      <c r="G2781" s="17">
        <v>0</v>
      </c>
      <c r="H2781" s="17">
        <v>0</v>
      </c>
      <c r="I2781" s="20">
        <f t="shared" si="672"/>
        <v>0</v>
      </c>
      <c r="J2781" s="21">
        <v>144</v>
      </c>
      <c r="K2781" s="18">
        <v>44804</v>
      </c>
      <c r="L2781" s="21">
        <v>144</v>
      </c>
      <c r="M2781" s="21">
        <v>0</v>
      </c>
      <c r="N2781" s="21">
        <v>0</v>
      </c>
      <c r="O2781" s="21">
        <f t="shared" si="673"/>
        <v>0</v>
      </c>
      <c r="P2781" s="21">
        <f t="shared" si="674"/>
        <v>0</v>
      </c>
      <c r="Q2781" s="21">
        <f t="shared" si="675"/>
        <v>0</v>
      </c>
      <c r="S2781" s="21">
        <f t="shared" si="676"/>
        <v>0</v>
      </c>
      <c r="T2781" s="19">
        <v>5</v>
      </c>
      <c r="U2781" s="19">
        <f t="shared" si="677"/>
        <v>0</v>
      </c>
      <c r="V2781" s="22">
        <f t="shared" si="678"/>
        <v>0</v>
      </c>
      <c r="W2781" s="5">
        <v>0</v>
      </c>
      <c r="X2781" s="21">
        <v>0</v>
      </c>
      <c r="Y2781" s="21">
        <f t="shared" si="679"/>
        <v>0</v>
      </c>
      <c r="Z2781" s="21">
        <f t="shared" si="680"/>
        <v>0</v>
      </c>
      <c r="AA2781" s="21">
        <f t="shared" si="682"/>
        <v>0</v>
      </c>
      <c r="AC2781" s="5">
        <v>0</v>
      </c>
      <c r="AD2781" s="5">
        <v>0</v>
      </c>
      <c r="AE2781" s="5">
        <f t="shared" si="681"/>
        <v>0</v>
      </c>
    </row>
    <row r="2782" spans="1:31" ht="12.75" customHeight="1" x14ac:dyDescent="0.35">
      <c r="A2782" s="17" t="s">
        <v>5651</v>
      </c>
      <c r="B2782" s="17" t="s">
        <v>5652</v>
      </c>
      <c r="C2782" s="17" t="s">
        <v>5653</v>
      </c>
      <c r="D2782" s="18">
        <v>38991</v>
      </c>
      <c r="E2782" s="17" t="s">
        <v>118</v>
      </c>
      <c r="F2782" s="19">
        <v>5</v>
      </c>
      <c r="G2782" s="17">
        <v>0</v>
      </c>
      <c r="H2782" s="17">
        <v>0</v>
      </c>
      <c r="I2782" s="20">
        <f t="shared" si="672"/>
        <v>0</v>
      </c>
      <c r="J2782" s="21">
        <v>902.5</v>
      </c>
      <c r="K2782" s="18">
        <v>44804</v>
      </c>
      <c r="L2782" s="21">
        <v>902.5</v>
      </c>
      <c r="M2782" s="21">
        <v>0</v>
      </c>
      <c r="N2782" s="21">
        <v>0</v>
      </c>
      <c r="O2782" s="21">
        <f t="shared" si="673"/>
        <v>0</v>
      </c>
      <c r="P2782" s="21">
        <f t="shared" si="674"/>
        <v>0</v>
      </c>
      <c r="Q2782" s="21">
        <f t="shared" si="675"/>
        <v>0</v>
      </c>
      <c r="S2782" s="21">
        <f t="shared" si="676"/>
        <v>0</v>
      </c>
      <c r="T2782" s="19">
        <v>5</v>
      </c>
      <c r="U2782" s="19">
        <f t="shared" si="677"/>
        <v>0</v>
      </c>
      <c r="V2782" s="22">
        <f t="shared" si="678"/>
        <v>0</v>
      </c>
      <c r="W2782" s="5">
        <v>0</v>
      </c>
      <c r="X2782" s="21">
        <v>0</v>
      </c>
      <c r="Y2782" s="21">
        <f t="shared" si="679"/>
        <v>0</v>
      </c>
      <c r="Z2782" s="21">
        <f t="shared" si="680"/>
        <v>0</v>
      </c>
      <c r="AA2782" s="21">
        <f t="shared" si="682"/>
        <v>0</v>
      </c>
      <c r="AC2782" s="5">
        <v>0</v>
      </c>
      <c r="AD2782" s="5">
        <v>0</v>
      </c>
      <c r="AE2782" s="5">
        <f t="shared" si="681"/>
        <v>0</v>
      </c>
    </row>
    <row r="2783" spans="1:31" ht="12.75" customHeight="1" x14ac:dyDescent="0.35">
      <c r="A2783" s="17" t="s">
        <v>5654</v>
      </c>
      <c r="B2783" s="17" t="s">
        <v>5655</v>
      </c>
      <c r="C2783" s="17" t="s">
        <v>5656</v>
      </c>
      <c r="D2783" s="18">
        <v>39264</v>
      </c>
      <c r="E2783" s="17" t="s">
        <v>118</v>
      </c>
      <c r="F2783" s="19">
        <v>5</v>
      </c>
      <c r="G2783" s="17">
        <v>0</v>
      </c>
      <c r="H2783" s="17">
        <v>0</v>
      </c>
      <c r="I2783" s="20">
        <f t="shared" si="672"/>
        <v>0</v>
      </c>
      <c r="J2783" s="21">
        <v>191.48</v>
      </c>
      <c r="K2783" s="18">
        <v>44804</v>
      </c>
      <c r="L2783" s="21">
        <v>191.48</v>
      </c>
      <c r="M2783" s="21">
        <v>0</v>
      </c>
      <c r="N2783" s="21">
        <v>0</v>
      </c>
      <c r="O2783" s="21">
        <f t="shared" si="673"/>
        <v>0</v>
      </c>
      <c r="P2783" s="21">
        <f t="shared" si="674"/>
        <v>0</v>
      </c>
      <c r="Q2783" s="21">
        <f t="shared" si="675"/>
        <v>0</v>
      </c>
      <c r="S2783" s="21">
        <f t="shared" si="676"/>
        <v>0</v>
      </c>
      <c r="T2783" s="19">
        <v>5</v>
      </c>
      <c r="U2783" s="19">
        <f t="shared" si="677"/>
        <v>0</v>
      </c>
      <c r="V2783" s="22">
        <f t="shared" si="678"/>
        <v>0</v>
      </c>
      <c r="W2783" s="5">
        <v>0</v>
      </c>
      <c r="X2783" s="21">
        <v>0</v>
      </c>
      <c r="Y2783" s="21">
        <f t="shared" si="679"/>
        <v>0</v>
      </c>
      <c r="Z2783" s="21">
        <f t="shared" si="680"/>
        <v>0</v>
      </c>
      <c r="AA2783" s="21">
        <f t="shared" si="682"/>
        <v>0</v>
      </c>
      <c r="AC2783" s="5">
        <v>0</v>
      </c>
      <c r="AD2783" s="5">
        <v>0</v>
      </c>
      <c r="AE2783" s="5">
        <f t="shared" si="681"/>
        <v>0</v>
      </c>
    </row>
    <row r="2784" spans="1:31" ht="12.75" customHeight="1" x14ac:dyDescent="0.35">
      <c r="A2784" s="17" t="s">
        <v>5657</v>
      </c>
      <c r="B2784" s="17" t="s">
        <v>5658</v>
      </c>
      <c r="C2784" s="17" t="s">
        <v>5659</v>
      </c>
      <c r="D2784" s="18">
        <v>39264</v>
      </c>
      <c r="E2784" s="17" t="s">
        <v>118</v>
      </c>
      <c r="F2784" s="19">
        <v>5</v>
      </c>
      <c r="G2784" s="17">
        <v>0</v>
      </c>
      <c r="H2784" s="17">
        <v>0</v>
      </c>
      <c r="I2784" s="20">
        <f t="shared" si="672"/>
        <v>0</v>
      </c>
      <c r="J2784" s="21">
        <v>902.5</v>
      </c>
      <c r="K2784" s="18">
        <v>44804</v>
      </c>
      <c r="L2784" s="21">
        <v>902.5</v>
      </c>
      <c r="M2784" s="21">
        <v>0</v>
      </c>
      <c r="N2784" s="21">
        <v>0</v>
      </c>
      <c r="O2784" s="21">
        <f t="shared" si="673"/>
        <v>0</v>
      </c>
      <c r="P2784" s="21">
        <f t="shared" si="674"/>
        <v>0</v>
      </c>
      <c r="Q2784" s="21">
        <f t="shared" si="675"/>
        <v>0</v>
      </c>
      <c r="S2784" s="21">
        <f t="shared" si="676"/>
        <v>0</v>
      </c>
      <c r="T2784" s="19">
        <v>5</v>
      </c>
      <c r="U2784" s="19">
        <f t="shared" si="677"/>
        <v>0</v>
      </c>
      <c r="V2784" s="22">
        <f t="shared" si="678"/>
        <v>0</v>
      </c>
      <c r="W2784" s="5">
        <v>0</v>
      </c>
      <c r="X2784" s="21">
        <v>0</v>
      </c>
      <c r="Y2784" s="21">
        <f t="shared" si="679"/>
        <v>0</v>
      </c>
      <c r="Z2784" s="21">
        <f t="shared" si="680"/>
        <v>0</v>
      </c>
      <c r="AA2784" s="21">
        <f t="shared" si="682"/>
        <v>0</v>
      </c>
      <c r="AC2784" s="5">
        <v>0</v>
      </c>
      <c r="AD2784" s="5">
        <v>0</v>
      </c>
      <c r="AE2784" s="5">
        <f t="shared" si="681"/>
        <v>0</v>
      </c>
    </row>
    <row r="2785" spans="1:31" ht="12.75" customHeight="1" x14ac:dyDescent="0.35">
      <c r="A2785" s="17" t="s">
        <v>5660</v>
      </c>
      <c r="B2785" s="17" t="s">
        <v>5661</v>
      </c>
      <c r="C2785" s="17" t="s">
        <v>5662</v>
      </c>
      <c r="D2785" s="18">
        <v>39356</v>
      </c>
      <c r="E2785" s="17" t="s">
        <v>118</v>
      </c>
      <c r="F2785" s="19">
        <v>5</v>
      </c>
      <c r="G2785" s="17">
        <v>0</v>
      </c>
      <c r="H2785" s="17">
        <v>0</v>
      </c>
      <c r="I2785" s="20">
        <f t="shared" si="672"/>
        <v>0</v>
      </c>
      <c r="J2785" s="21">
        <v>117.39</v>
      </c>
      <c r="K2785" s="18">
        <v>44804</v>
      </c>
      <c r="L2785" s="21">
        <v>117.39</v>
      </c>
      <c r="M2785" s="21">
        <v>0</v>
      </c>
      <c r="N2785" s="21">
        <v>0</v>
      </c>
      <c r="O2785" s="21">
        <f t="shared" si="673"/>
        <v>0</v>
      </c>
      <c r="P2785" s="21">
        <f t="shared" si="674"/>
        <v>0</v>
      </c>
      <c r="Q2785" s="21">
        <f t="shared" si="675"/>
        <v>0</v>
      </c>
      <c r="S2785" s="21">
        <f t="shared" si="676"/>
        <v>0</v>
      </c>
      <c r="T2785" s="19">
        <v>5</v>
      </c>
      <c r="U2785" s="19">
        <f t="shared" si="677"/>
        <v>0</v>
      </c>
      <c r="V2785" s="22">
        <f t="shared" si="678"/>
        <v>0</v>
      </c>
      <c r="W2785" s="5">
        <v>0</v>
      </c>
      <c r="X2785" s="21">
        <v>0</v>
      </c>
      <c r="Y2785" s="21">
        <f t="shared" si="679"/>
        <v>0</v>
      </c>
      <c r="Z2785" s="21">
        <f t="shared" si="680"/>
        <v>0</v>
      </c>
      <c r="AA2785" s="21">
        <f t="shared" si="682"/>
        <v>0</v>
      </c>
      <c r="AC2785" s="5">
        <v>0</v>
      </c>
      <c r="AD2785" s="5">
        <v>0</v>
      </c>
      <c r="AE2785" s="5">
        <f t="shared" si="681"/>
        <v>0</v>
      </c>
    </row>
    <row r="2786" spans="1:31" ht="12.75" customHeight="1" x14ac:dyDescent="0.35">
      <c r="A2786" s="17" t="s">
        <v>5663</v>
      </c>
      <c r="B2786" s="17" t="s">
        <v>5664</v>
      </c>
      <c r="C2786" s="17" t="s">
        <v>5665</v>
      </c>
      <c r="D2786" s="18">
        <v>39356</v>
      </c>
      <c r="E2786" s="17" t="s">
        <v>118</v>
      </c>
      <c r="F2786" s="19">
        <v>5</v>
      </c>
      <c r="G2786" s="17">
        <v>0</v>
      </c>
      <c r="H2786" s="17">
        <v>0</v>
      </c>
      <c r="I2786" s="20">
        <f t="shared" si="672"/>
        <v>0</v>
      </c>
      <c r="J2786" s="21">
        <v>825.59</v>
      </c>
      <c r="K2786" s="18">
        <v>44804</v>
      </c>
      <c r="L2786" s="21">
        <v>825.59</v>
      </c>
      <c r="M2786" s="21">
        <v>0</v>
      </c>
      <c r="N2786" s="21">
        <v>0</v>
      </c>
      <c r="O2786" s="21">
        <f t="shared" si="673"/>
        <v>0</v>
      </c>
      <c r="P2786" s="21">
        <f t="shared" si="674"/>
        <v>0</v>
      </c>
      <c r="Q2786" s="21">
        <f t="shared" si="675"/>
        <v>0</v>
      </c>
      <c r="S2786" s="21">
        <f t="shared" si="676"/>
        <v>0</v>
      </c>
      <c r="T2786" s="19">
        <v>5</v>
      </c>
      <c r="U2786" s="19">
        <f t="shared" si="677"/>
        <v>0</v>
      </c>
      <c r="V2786" s="22">
        <f t="shared" si="678"/>
        <v>0</v>
      </c>
      <c r="W2786" s="5">
        <v>0</v>
      </c>
      <c r="X2786" s="21">
        <v>0</v>
      </c>
      <c r="Y2786" s="21">
        <f t="shared" si="679"/>
        <v>0</v>
      </c>
      <c r="Z2786" s="21">
        <f t="shared" si="680"/>
        <v>0</v>
      </c>
      <c r="AA2786" s="21">
        <f t="shared" si="682"/>
        <v>0</v>
      </c>
      <c r="AC2786" s="5">
        <v>0</v>
      </c>
      <c r="AD2786" s="5">
        <v>0</v>
      </c>
      <c r="AE2786" s="5">
        <f t="shared" si="681"/>
        <v>0</v>
      </c>
    </row>
    <row r="2787" spans="1:31" ht="12.75" customHeight="1" x14ac:dyDescent="0.35">
      <c r="A2787" s="17" t="s">
        <v>5666</v>
      </c>
      <c r="B2787" s="17" t="s">
        <v>5667</v>
      </c>
      <c r="C2787" s="17" t="s">
        <v>5668</v>
      </c>
      <c r="D2787" s="18">
        <v>41091</v>
      </c>
      <c r="E2787" s="17" t="s">
        <v>118</v>
      </c>
      <c r="F2787" s="19">
        <v>15</v>
      </c>
      <c r="G2787" s="17">
        <v>4</v>
      </c>
      <c r="H2787" s="17">
        <v>10</v>
      </c>
      <c r="I2787" s="20">
        <f t="shared" si="672"/>
        <v>58</v>
      </c>
      <c r="J2787" s="21">
        <v>79055</v>
      </c>
      <c r="K2787" s="18">
        <v>44804</v>
      </c>
      <c r="L2787" s="21">
        <v>53581.69</v>
      </c>
      <c r="M2787" s="21">
        <v>25473.31</v>
      </c>
      <c r="N2787" s="21">
        <v>3513.55</v>
      </c>
      <c r="O2787" s="21">
        <f t="shared" si="673"/>
        <v>1756.7750000000001</v>
      </c>
      <c r="P2787" s="21">
        <f t="shared" si="674"/>
        <v>5270.3250000000007</v>
      </c>
      <c r="Q2787" s="21">
        <f t="shared" si="675"/>
        <v>23716.535</v>
      </c>
      <c r="S2787" s="21">
        <f t="shared" si="676"/>
        <v>28986.86</v>
      </c>
      <c r="T2787" s="19">
        <v>15</v>
      </c>
      <c r="U2787" s="19">
        <f t="shared" si="677"/>
        <v>0</v>
      </c>
      <c r="V2787" s="22">
        <f t="shared" si="678"/>
        <v>0</v>
      </c>
      <c r="W2787" s="5">
        <f>+I2787+8+V2787</f>
        <v>66</v>
      </c>
      <c r="X2787" s="21">
        <f>+S2787/W2787</f>
        <v>439.19484848484848</v>
      </c>
      <c r="Y2787" s="21">
        <f>+X2787*12</f>
        <v>5270.3381818181815</v>
      </c>
      <c r="Z2787" s="21">
        <f t="shared" si="680"/>
        <v>23716.52181818182</v>
      </c>
      <c r="AA2787" s="21">
        <f t="shared" si="682"/>
        <v>-1.3181818179873517E-2</v>
      </c>
      <c r="AC2787" s="5">
        <v>5270.3381818181815</v>
      </c>
      <c r="AD2787" s="5">
        <v>0</v>
      </c>
      <c r="AE2787" s="5">
        <f t="shared" si="681"/>
        <v>5270.3381818181815</v>
      </c>
    </row>
    <row r="2788" spans="1:31" ht="12.75" customHeight="1" x14ac:dyDescent="0.35">
      <c r="A2788" s="17" t="s">
        <v>5669</v>
      </c>
      <c r="B2788" s="17" t="s">
        <v>5670</v>
      </c>
      <c r="C2788" s="17" t="s">
        <v>5671</v>
      </c>
      <c r="D2788" s="18">
        <v>41183</v>
      </c>
      <c r="E2788" s="17" t="s">
        <v>118</v>
      </c>
      <c r="F2788" s="19">
        <v>5</v>
      </c>
      <c r="G2788" s="17">
        <v>0</v>
      </c>
      <c r="H2788" s="17">
        <v>0</v>
      </c>
      <c r="I2788" s="20">
        <f t="shared" si="672"/>
        <v>0</v>
      </c>
      <c r="J2788" s="21">
        <v>2007</v>
      </c>
      <c r="K2788" s="18">
        <v>44804</v>
      </c>
      <c r="L2788" s="21">
        <v>2007</v>
      </c>
      <c r="M2788" s="21">
        <v>0</v>
      </c>
      <c r="N2788" s="21">
        <v>0</v>
      </c>
      <c r="O2788" s="21">
        <f t="shared" si="673"/>
        <v>0</v>
      </c>
      <c r="P2788" s="21">
        <f t="shared" si="674"/>
        <v>0</v>
      </c>
      <c r="Q2788" s="21">
        <f t="shared" si="675"/>
        <v>0</v>
      </c>
      <c r="S2788" s="21">
        <f t="shared" si="676"/>
        <v>0</v>
      </c>
      <c r="T2788" s="19">
        <v>5</v>
      </c>
      <c r="U2788" s="19">
        <f t="shared" si="677"/>
        <v>0</v>
      </c>
      <c r="V2788" s="22">
        <f t="shared" si="678"/>
        <v>0</v>
      </c>
      <c r="W2788" s="5">
        <v>0</v>
      </c>
      <c r="X2788" s="21">
        <v>0</v>
      </c>
      <c r="Y2788" s="21">
        <f t="shared" ref="Y2788:Y2822" si="683">+X2788*12</f>
        <v>0</v>
      </c>
      <c r="Z2788" s="21">
        <f t="shared" si="680"/>
        <v>0</v>
      </c>
      <c r="AA2788" s="21">
        <f t="shared" si="682"/>
        <v>0</v>
      </c>
      <c r="AC2788" s="5">
        <v>0</v>
      </c>
      <c r="AD2788" s="5">
        <v>0</v>
      </c>
      <c r="AE2788" s="5">
        <f t="shared" si="681"/>
        <v>0</v>
      </c>
    </row>
    <row r="2789" spans="1:31" ht="12.75" customHeight="1" x14ac:dyDescent="0.35">
      <c r="A2789" s="17" t="s">
        <v>5672</v>
      </c>
      <c r="B2789" s="17" t="s">
        <v>5673</v>
      </c>
      <c r="C2789" s="17" t="s">
        <v>5674</v>
      </c>
      <c r="D2789" s="18">
        <v>41275</v>
      </c>
      <c r="E2789" s="17" t="s">
        <v>118</v>
      </c>
      <c r="F2789" s="19">
        <v>5</v>
      </c>
      <c r="G2789" s="17">
        <v>0</v>
      </c>
      <c r="H2789" s="17">
        <v>0</v>
      </c>
      <c r="I2789" s="20">
        <f t="shared" si="672"/>
        <v>0</v>
      </c>
      <c r="J2789" s="21">
        <v>1209.98</v>
      </c>
      <c r="K2789" s="18">
        <v>44804</v>
      </c>
      <c r="L2789" s="21">
        <v>1209.98</v>
      </c>
      <c r="M2789" s="21">
        <v>0</v>
      </c>
      <c r="N2789" s="21">
        <v>0</v>
      </c>
      <c r="O2789" s="21">
        <f t="shared" si="673"/>
        <v>0</v>
      </c>
      <c r="P2789" s="21">
        <f t="shared" si="674"/>
        <v>0</v>
      </c>
      <c r="Q2789" s="21">
        <f t="shared" si="675"/>
        <v>0</v>
      </c>
      <c r="S2789" s="21">
        <f t="shared" si="676"/>
        <v>0</v>
      </c>
      <c r="T2789" s="19">
        <v>5</v>
      </c>
      <c r="U2789" s="19">
        <f t="shared" si="677"/>
        <v>0</v>
      </c>
      <c r="V2789" s="22">
        <f t="shared" si="678"/>
        <v>0</v>
      </c>
      <c r="W2789" s="5">
        <v>0</v>
      </c>
      <c r="X2789" s="21">
        <v>0</v>
      </c>
      <c r="Y2789" s="21">
        <f t="shared" si="683"/>
        <v>0</v>
      </c>
      <c r="Z2789" s="21">
        <f t="shared" si="680"/>
        <v>0</v>
      </c>
      <c r="AA2789" s="21">
        <f t="shared" si="682"/>
        <v>0</v>
      </c>
      <c r="AC2789" s="5">
        <v>0</v>
      </c>
      <c r="AD2789" s="5">
        <v>0</v>
      </c>
      <c r="AE2789" s="5">
        <f t="shared" si="681"/>
        <v>0</v>
      </c>
    </row>
    <row r="2790" spans="1:31" ht="12.75" customHeight="1" x14ac:dyDescent="0.35">
      <c r="A2790" s="17" t="s">
        <v>5675</v>
      </c>
      <c r="B2790" s="17" t="s">
        <v>5676</v>
      </c>
      <c r="C2790" s="17" t="s">
        <v>5677</v>
      </c>
      <c r="D2790" s="18">
        <v>41456</v>
      </c>
      <c r="E2790" s="17" t="s">
        <v>118</v>
      </c>
      <c r="F2790" s="19">
        <v>5</v>
      </c>
      <c r="G2790" s="17">
        <v>0</v>
      </c>
      <c r="H2790" s="17">
        <v>0</v>
      </c>
      <c r="I2790" s="20">
        <f t="shared" si="672"/>
        <v>0</v>
      </c>
      <c r="J2790" s="21">
        <v>328.07</v>
      </c>
      <c r="K2790" s="18">
        <v>44804</v>
      </c>
      <c r="L2790" s="21">
        <v>328.07</v>
      </c>
      <c r="M2790" s="21">
        <v>0</v>
      </c>
      <c r="N2790" s="21">
        <v>0</v>
      </c>
      <c r="O2790" s="21">
        <f t="shared" si="673"/>
        <v>0</v>
      </c>
      <c r="P2790" s="21">
        <f t="shared" si="674"/>
        <v>0</v>
      </c>
      <c r="Q2790" s="21">
        <f t="shared" si="675"/>
        <v>0</v>
      </c>
      <c r="S2790" s="21">
        <f t="shared" si="676"/>
        <v>0</v>
      </c>
      <c r="T2790" s="19">
        <v>5</v>
      </c>
      <c r="U2790" s="19">
        <f t="shared" si="677"/>
        <v>0</v>
      </c>
      <c r="V2790" s="22">
        <f t="shared" si="678"/>
        <v>0</v>
      </c>
      <c r="W2790" s="5">
        <v>0</v>
      </c>
      <c r="X2790" s="21">
        <v>0</v>
      </c>
      <c r="Y2790" s="21">
        <f t="shared" si="683"/>
        <v>0</v>
      </c>
      <c r="Z2790" s="21">
        <f t="shared" si="680"/>
        <v>0</v>
      </c>
      <c r="AA2790" s="21">
        <f t="shared" si="682"/>
        <v>0</v>
      </c>
      <c r="AC2790" s="5">
        <v>0</v>
      </c>
      <c r="AD2790" s="5">
        <v>0</v>
      </c>
      <c r="AE2790" s="5">
        <f t="shared" si="681"/>
        <v>0</v>
      </c>
    </row>
    <row r="2791" spans="1:31" ht="12.75" customHeight="1" x14ac:dyDescent="0.35">
      <c r="A2791" s="17" t="s">
        <v>5678</v>
      </c>
      <c r="B2791" s="17" t="s">
        <v>5679</v>
      </c>
      <c r="C2791" s="17" t="s">
        <v>5680</v>
      </c>
      <c r="D2791" s="18">
        <v>41365</v>
      </c>
      <c r="E2791" s="17" t="s">
        <v>118</v>
      </c>
      <c r="F2791" s="19">
        <v>15</v>
      </c>
      <c r="G2791" s="17">
        <v>5</v>
      </c>
      <c r="H2791" s="17">
        <v>7</v>
      </c>
      <c r="I2791" s="20">
        <f t="shared" si="672"/>
        <v>67</v>
      </c>
      <c r="J2791" s="21">
        <v>4434</v>
      </c>
      <c r="K2791" s="18">
        <v>44804</v>
      </c>
      <c r="L2791" s="21">
        <v>2783.56</v>
      </c>
      <c r="M2791" s="21">
        <v>1650.44</v>
      </c>
      <c r="N2791" s="21">
        <v>197.06</v>
      </c>
      <c r="O2791" s="21">
        <f t="shared" si="673"/>
        <v>98.53</v>
      </c>
      <c r="P2791" s="21">
        <f t="shared" si="674"/>
        <v>295.59000000000003</v>
      </c>
      <c r="Q2791" s="21">
        <f t="shared" si="675"/>
        <v>1551.91</v>
      </c>
      <c r="S2791" s="21">
        <f t="shared" si="676"/>
        <v>1847.5</v>
      </c>
      <c r="T2791" s="19">
        <v>15</v>
      </c>
      <c r="U2791" s="19">
        <f t="shared" si="677"/>
        <v>0</v>
      </c>
      <c r="V2791" s="22">
        <f t="shared" si="678"/>
        <v>0</v>
      </c>
      <c r="W2791" s="5">
        <f t="shared" ref="W2791:W2824" si="684">+I2791+8+V2791</f>
        <v>75</v>
      </c>
      <c r="X2791" s="21">
        <f t="shared" ref="X2791:X2824" si="685">+S2791/W2791</f>
        <v>24.633333333333333</v>
      </c>
      <c r="Y2791" s="21">
        <f t="shared" si="683"/>
        <v>295.60000000000002</v>
      </c>
      <c r="Z2791" s="21">
        <f t="shared" si="680"/>
        <v>1551.9</v>
      </c>
      <c r="AA2791" s="21">
        <f t="shared" si="682"/>
        <v>-9.9999999999909051E-3</v>
      </c>
      <c r="AC2791" s="5">
        <v>295.60000000000002</v>
      </c>
      <c r="AD2791" s="5">
        <v>0</v>
      </c>
      <c r="AE2791" s="5">
        <f t="shared" si="681"/>
        <v>295.60000000000002</v>
      </c>
    </row>
    <row r="2792" spans="1:31" ht="12.75" customHeight="1" x14ac:dyDescent="0.35">
      <c r="A2792" s="17" t="s">
        <v>5681</v>
      </c>
      <c r="B2792" s="17" t="s">
        <v>5682</v>
      </c>
      <c r="C2792" s="17" t="s">
        <v>5683</v>
      </c>
      <c r="D2792" s="18">
        <v>41365</v>
      </c>
      <c r="E2792" s="17" t="s">
        <v>118</v>
      </c>
      <c r="F2792" s="19">
        <v>5</v>
      </c>
      <c r="G2792" s="17">
        <v>0</v>
      </c>
      <c r="H2792" s="17">
        <v>0</v>
      </c>
      <c r="I2792" s="20">
        <f t="shared" si="672"/>
        <v>0</v>
      </c>
      <c r="J2792" s="21">
        <v>50.58</v>
      </c>
      <c r="K2792" s="18">
        <v>44804</v>
      </c>
      <c r="L2792" s="21">
        <v>50.58</v>
      </c>
      <c r="M2792" s="21">
        <v>0</v>
      </c>
      <c r="N2792" s="21">
        <v>0</v>
      </c>
      <c r="O2792" s="21">
        <f t="shared" si="673"/>
        <v>0</v>
      </c>
      <c r="P2792" s="21">
        <f t="shared" si="674"/>
        <v>0</v>
      </c>
      <c r="Q2792" s="21">
        <f t="shared" si="675"/>
        <v>0</v>
      </c>
      <c r="S2792" s="21">
        <f t="shared" si="676"/>
        <v>0</v>
      </c>
      <c r="T2792" s="19">
        <v>5</v>
      </c>
      <c r="U2792" s="19">
        <f t="shared" si="677"/>
        <v>0</v>
      </c>
      <c r="V2792" s="22">
        <f t="shared" si="678"/>
        <v>0</v>
      </c>
      <c r="W2792" s="5">
        <v>0</v>
      </c>
      <c r="X2792" s="21">
        <v>0</v>
      </c>
      <c r="Y2792" s="21">
        <f t="shared" si="683"/>
        <v>0</v>
      </c>
      <c r="Z2792" s="21">
        <f t="shared" si="680"/>
        <v>0</v>
      </c>
      <c r="AA2792" s="21">
        <f t="shared" si="682"/>
        <v>0</v>
      </c>
      <c r="AC2792" s="5">
        <v>0</v>
      </c>
      <c r="AD2792" s="5">
        <v>0</v>
      </c>
      <c r="AE2792" s="5">
        <f t="shared" si="681"/>
        <v>0</v>
      </c>
    </row>
    <row r="2793" spans="1:31" ht="12.75" customHeight="1" x14ac:dyDescent="0.35">
      <c r="A2793" s="17" t="s">
        <v>5684</v>
      </c>
      <c r="B2793" s="17" t="s">
        <v>5685</v>
      </c>
      <c r="C2793" s="17" t="s">
        <v>5680</v>
      </c>
      <c r="D2793" s="18">
        <v>41548</v>
      </c>
      <c r="E2793" s="17" t="s">
        <v>118</v>
      </c>
      <c r="F2793" s="19">
        <v>15</v>
      </c>
      <c r="G2793" s="17">
        <v>6</v>
      </c>
      <c r="H2793" s="17">
        <v>1</v>
      </c>
      <c r="I2793" s="20">
        <f t="shared" si="672"/>
        <v>73</v>
      </c>
      <c r="J2793" s="21">
        <v>581</v>
      </c>
      <c r="K2793" s="18">
        <v>44804</v>
      </c>
      <c r="L2793" s="21">
        <v>345.35</v>
      </c>
      <c r="M2793" s="21">
        <v>235.65</v>
      </c>
      <c r="N2793" s="21">
        <v>25.82</v>
      </c>
      <c r="O2793" s="21">
        <f t="shared" si="673"/>
        <v>12.91</v>
      </c>
      <c r="P2793" s="21">
        <f t="shared" si="674"/>
        <v>38.730000000000004</v>
      </c>
      <c r="Q2793" s="21">
        <f t="shared" si="675"/>
        <v>222.74</v>
      </c>
      <c r="S2793" s="21">
        <f t="shared" si="676"/>
        <v>261.47000000000003</v>
      </c>
      <c r="T2793" s="19">
        <v>15</v>
      </c>
      <c r="U2793" s="19">
        <f t="shared" si="677"/>
        <v>0</v>
      </c>
      <c r="V2793" s="22">
        <f t="shared" si="678"/>
        <v>0</v>
      </c>
      <c r="W2793" s="5">
        <f t="shared" si="684"/>
        <v>81</v>
      </c>
      <c r="X2793" s="21">
        <f t="shared" si="685"/>
        <v>3.2280246913580251</v>
      </c>
      <c r="Y2793" s="21">
        <f t="shared" si="683"/>
        <v>38.736296296296302</v>
      </c>
      <c r="Z2793" s="21">
        <f t="shared" si="680"/>
        <v>222.73370370370372</v>
      </c>
      <c r="AA2793" s="21">
        <f t="shared" si="682"/>
        <v>-6.2962962962842539E-3</v>
      </c>
      <c r="AC2793" s="5">
        <v>38.736296296296302</v>
      </c>
      <c r="AD2793" s="5">
        <v>0</v>
      </c>
      <c r="AE2793" s="5">
        <f t="shared" si="681"/>
        <v>38.736296296296302</v>
      </c>
    </row>
    <row r="2794" spans="1:31" ht="12.75" customHeight="1" x14ac:dyDescent="0.35">
      <c r="A2794" s="17" t="s">
        <v>5686</v>
      </c>
      <c r="B2794" s="17" t="s">
        <v>5687</v>
      </c>
      <c r="C2794" s="17" t="s">
        <v>5688</v>
      </c>
      <c r="D2794" s="18">
        <v>41640</v>
      </c>
      <c r="E2794" s="17" t="s">
        <v>118</v>
      </c>
      <c r="F2794" s="19">
        <v>5</v>
      </c>
      <c r="G2794" s="17">
        <v>0</v>
      </c>
      <c r="H2794" s="17">
        <v>0</v>
      </c>
      <c r="I2794" s="20">
        <f t="shared" si="672"/>
        <v>0</v>
      </c>
      <c r="J2794" s="21">
        <v>2789.56</v>
      </c>
      <c r="K2794" s="18">
        <v>44804</v>
      </c>
      <c r="L2794" s="21">
        <v>2789.56</v>
      </c>
      <c r="M2794" s="21">
        <v>0</v>
      </c>
      <c r="N2794" s="21">
        <v>0</v>
      </c>
      <c r="O2794" s="21">
        <f t="shared" si="673"/>
        <v>0</v>
      </c>
      <c r="P2794" s="21">
        <f t="shared" si="674"/>
        <v>0</v>
      </c>
      <c r="Q2794" s="21">
        <f t="shared" si="675"/>
        <v>0</v>
      </c>
      <c r="S2794" s="21">
        <f t="shared" si="676"/>
        <v>0</v>
      </c>
      <c r="T2794" s="19">
        <v>5</v>
      </c>
      <c r="U2794" s="19">
        <f t="shared" si="677"/>
        <v>0</v>
      </c>
      <c r="V2794" s="22">
        <f t="shared" si="678"/>
        <v>0</v>
      </c>
      <c r="W2794" s="5">
        <v>0</v>
      </c>
      <c r="X2794" s="21">
        <v>0</v>
      </c>
      <c r="Y2794" s="21">
        <f t="shared" si="683"/>
        <v>0</v>
      </c>
      <c r="Z2794" s="21">
        <f t="shared" si="680"/>
        <v>0</v>
      </c>
      <c r="AA2794" s="21">
        <f t="shared" si="682"/>
        <v>0</v>
      </c>
      <c r="AC2794" s="5">
        <v>0</v>
      </c>
      <c r="AD2794" s="5">
        <v>0</v>
      </c>
      <c r="AE2794" s="5">
        <f t="shared" si="681"/>
        <v>0</v>
      </c>
    </row>
    <row r="2795" spans="1:31" ht="12.75" customHeight="1" x14ac:dyDescent="0.35">
      <c r="A2795" s="17" t="s">
        <v>5689</v>
      </c>
      <c r="B2795" s="17" t="s">
        <v>5690</v>
      </c>
      <c r="C2795" s="17" t="s">
        <v>5691</v>
      </c>
      <c r="D2795" s="18">
        <v>41640</v>
      </c>
      <c r="E2795" s="17" t="s">
        <v>118</v>
      </c>
      <c r="F2795" s="19">
        <v>5</v>
      </c>
      <c r="G2795" s="17">
        <v>0</v>
      </c>
      <c r="H2795" s="17">
        <v>0</v>
      </c>
      <c r="I2795" s="20">
        <f t="shared" si="672"/>
        <v>0</v>
      </c>
      <c r="J2795" s="21">
        <v>374</v>
      </c>
      <c r="K2795" s="18">
        <v>44804</v>
      </c>
      <c r="L2795" s="21">
        <v>374</v>
      </c>
      <c r="M2795" s="21">
        <v>0</v>
      </c>
      <c r="N2795" s="21">
        <v>0</v>
      </c>
      <c r="O2795" s="21">
        <f t="shared" si="673"/>
        <v>0</v>
      </c>
      <c r="P2795" s="21">
        <f t="shared" si="674"/>
        <v>0</v>
      </c>
      <c r="Q2795" s="21">
        <f t="shared" si="675"/>
        <v>0</v>
      </c>
      <c r="S2795" s="21">
        <f t="shared" si="676"/>
        <v>0</v>
      </c>
      <c r="T2795" s="19">
        <v>5</v>
      </c>
      <c r="U2795" s="19">
        <f t="shared" si="677"/>
        <v>0</v>
      </c>
      <c r="V2795" s="22">
        <f t="shared" si="678"/>
        <v>0</v>
      </c>
      <c r="W2795" s="5">
        <v>0</v>
      </c>
      <c r="X2795" s="21">
        <v>0</v>
      </c>
      <c r="Y2795" s="21">
        <f t="shared" si="683"/>
        <v>0</v>
      </c>
      <c r="Z2795" s="21">
        <f t="shared" si="680"/>
        <v>0</v>
      </c>
      <c r="AA2795" s="21">
        <f t="shared" si="682"/>
        <v>0</v>
      </c>
      <c r="AC2795" s="5">
        <v>0</v>
      </c>
      <c r="AD2795" s="5">
        <v>0</v>
      </c>
      <c r="AE2795" s="5">
        <f t="shared" si="681"/>
        <v>0</v>
      </c>
    </row>
    <row r="2796" spans="1:31" ht="12.75" customHeight="1" x14ac:dyDescent="0.35">
      <c r="A2796" s="17" t="s">
        <v>5692</v>
      </c>
      <c r="B2796" s="17" t="s">
        <v>5690</v>
      </c>
      <c r="C2796" s="17" t="s">
        <v>5693</v>
      </c>
      <c r="D2796" s="18">
        <v>41730</v>
      </c>
      <c r="E2796" s="17" t="s">
        <v>118</v>
      </c>
      <c r="F2796" s="19">
        <v>15</v>
      </c>
      <c r="G2796" s="17">
        <v>6</v>
      </c>
      <c r="H2796" s="17">
        <v>7</v>
      </c>
      <c r="I2796" s="20">
        <f t="shared" si="672"/>
        <v>79</v>
      </c>
      <c r="J2796" s="21">
        <v>179.64</v>
      </c>
      <c r="K2796" s="18">
        <v>44804</v>
      </c>
      <c r="L2796" s="21">
        <v>100.82</v>
      </c>
      <c r="M2796" s="21">
        <v>78.819999999999993</v>
      </c>
      <c r="N2796" s="21">
        <v>7.98</v>
      </c>
      <c r="O2796" s="21">
        <f t="shared" si="673"/>
        <v>3.99</v>
      </c>
      <c r="P2796" s="21">
        <f t="shared" si="674"/>
        <v>11.97</v>
      </c>
      <c r="Q2796" s="21">
        <f t="shared" si="675"/>
        <v>74.83</v>
      </c>
      <c r="S2796" s="21">
        <f t="shared" si="676"/>
        <v>86.8</v>
      </c>
      <c r="T2796" s="19">
        <v>15</v>
      </c>
      <c r="U2796" s="19">
        <f t="shared" si="677"/>
        <v>0</v>
      </c>
      <c r="V2796" s="22">
        <f t="shared" si="678"/>
        <v>0</v>
      </c>
      <c r="W2796" s="5">
        <f t="shared" si="684"/>
        <v>87</v>
      </c>
      <c r="X2796" s="21">
        <f t="shared" si="685"/>
        <v>0.99770114942528731</v>
      </c>
      <c r="Y2796" s="21">
        <f t="shared" si="683"/>
        <v>11.972413793103447</v>
      </c>
      <c r="Z2796" s="21">
        <f t="shared" si="680"/>
        <v>74.827586206896555</v>
      </c>
      <c r="AA2796" s="21">
        <f t="shared" si="682"/>
        <v>-2.4137931034431404E-3</v>
      </c>
      <c r="AC2796" s="5">
        <v>11.972413793103447</v>
      </c>
      <c r="AD2796" s="5">
        <v>0</v>
      </c>
      <c r="AE2796" s="5">
        <f t="shared" si="681"/>
        <v>11.972413793103447</v>
      </c>
    </row>
    <row r="2797" spans="1:31" ht="12.75" customHeight="1" x14ac:dyDescent="0.35">
      <c r="A2797" s="17" t="s">
        <v>5694</v>
      </c>
      <c r="B2797" s="17" t="s">
        <v>5690</v>
      </c>
      <c r="C2797" s="17" t="s">
        <v>5695</v>
      </c>
      <c r="D2797" s="18">
        <v>41730</v>
      </c>
      <c r="E2797" s="17" t="s">
        <v>118</v>
      </c>
      <c r="F2797" s="19">
        <v>5</v>
      </c>
      <c r="G2797" s="17">
        <v>0</v>
      </c>
      <c r="H2797" s="17">
        <v>0</v>
      </c>
      <c r="I2797" s="20">
        <f t="shared" si="672"/>
        <v>0</v>
      </c>
      <c r="J2797" s="21">
        <v>116.88</v>
      </c>
      <c r="K2797" s="18">
        <v>44804</v>
      </c>
      <c r="L2797" s="21">
        <v>116.88</v>
      </c>
      <c r="M2797" s="21">
        <v>0</v>
      </c>
      <c r="N2797" s="21">
        <v>0</v>
      </c>
      <c r="O2797" s="21">
        <f t="shared" si="673"/>
        <v>0</v>
      </c>
      <c r="P2797" s="21">
        <f t="shared" si="674"/>
        <v>0</v>
      </c>
      <c r="Q2797" s="21">
        <f t="shared" si="675"/>
        <v>0</v>
      </c>
      <c r="S2797" s="21">
        <f t="shared" si="676"/>
        <v>0</v>
      </c>
      <c r="T2797" s="19">
        <v>5</v>
      </c>
      <c r="U2797" s="19">
        <f t="shared" si="677"/>
        <v>0</v>
      </c>
      <c r="V2797" s="22">
        <f t="shared" si="678"/>
        <v>0</v>
      </c>
      <c r="W2797" s="5">
        <v>0</v>
      </c>
      <c r="X2797" s="21">
        <v>0</v>
      </c>
      <c r="Y2797" s="21">
        <f t="shared" si="683"/>
        <v>0</v>
      </c>
      <c r="Z2797" s="21">
        <f t="shared" si="680"/>
        <v>0</v>
      </c>
      <c r="AA2797" s="21">
        <f t="shared" si="682"/>
        <v>0</v>
      </c>
      <c r="AC2797" s="5">
        <v>0</v>
      </c>
      <c r="AD2797" s="5">
        <v>0</v>
      </c>
      <c r="AE2797" s="5">
        <f t="shared" si="681"/>
        <v>0</v>
      </c>
    </row>
    <row r="2798" spans="1:31" ht="12.75" customHeight="1" x14ac:dyDescent="0.35">
      <c r="A2798" s="17" t="s">
        <v>5696</v>
      </c>
      <c r="B2798" s="17" t="s">
        <v>5690</v>
      </c>
      <c r="C2798" s="17" t="s">
        <v>5697</v>
      </c>
      <c r="D2798" s="18">
        <v>41821</v>
      </c>
      <c r="E2798" s="17" t="s">
        <v>118</v>
      </c>
      <c r="F2798" s="19">
        <v>5</v>
      </c>
      <c r="G2798" s="17">
        <v>0</v>
      </c>
      <c r="H2798" s="17">
        <v>0</v>
      </c>
      <c r="I2798" s="20">
        <f t="shared" si="672"/>
        <v>0</v>
      </c>
      <c r="J2798" s="21">
        <v>134.85</v>
      </c>
      <c r="K2798" s="18">
        <v>44804</v>
      </c>
      <c r="L2798" s="21">
        <v>134.85</v>
      </c>
      <c r="M2798" s="21">
        <v>0</v>
      </c>
      <c r="N2798" s="21">
        <v>0</v>
      </c>
      <c r="O2798" s="21">
        <f t="shared" si="673"/>
        <v>0</v>
      </c>
      <c r="P2798" s="21">
        <f t="shared" si="674"/>
        <v>0</v>
      </c>
      <c r="Q2798" s="21">
        <f t="shared" si="675"/>
        <v>0</v>
      </c>
      <c r="S2798" s="21">
        <f t="shared" si="676"/>
        <v>0</v>
      </c>
      <c r="T2798" s="19">
        <v>5</v>
      </c>
      <c r="U2798" s="19">
        <f t="shared" si="677"/>
        <v>0</v>
      </c>
      <c r="V2798" s="22">
        <f t="shared" si="678"/>
        <v>0</v>
      </c>
      <c r="W2798" s="5">
        <v>0</v>
      </c>
      <c r="X2798" s="21">
        <v>0</v>
      </c>
      <c r="Y2798" s="21">
        <f t="shared" si="683"/>
        <v>0</v>
      </c>
      <c r="Z2798" s="21">
        <f t="shared" si="680"/>
        <v>0</v>
      </c>
      <c r="AA2798" s="21">
        <f t="shared" si="682"/>
        <v>0</v>
      </c>
      <c r="AC2798" s="5">
        <v>0</v>
      </c>
      <c r="AD2798" s="5">
        <v>0</v>
      </c>
      <c r="AE2798" s="5">
        <f t="shared" si="681"/>
        <v>0</v>
      </c>
    </row>
    <row r="2799" spans="1:31" ht="12.75" customHeight="1" x14ac:dyDescent="0.35">
      <c r="A2799" s="17" t="s">
        <v>5698</v>
      </c>
      <c r="B2799" s="17" t="s">
        <v>5699</v>
      </c>
      <c r="C2799" s="17" t="s">
        <v>5700</v>
      </c>
      <c r="D2799" s="18">
        <v>41913</v>
      </c>
      <c r="E2799" s="17" t="s">
        <v>118</v>
      </c>
      <c r="F2799" s="19">
        <v>5</v>
      </c>
      <c r="G2799" s="17">
        <v>0</v>
      </c>
      <c r="H2799" s="17">
        <v>0</v>
      </c>
      <c r="I2799" s="20">
        <f t="shared" si="672"/>
        <v>0</v>
      </c>
      <c r="J2799" s="21">
        <v>256.64</v>
      </c>
      <c r="K2799" s="18">
        <v>44804</v>
      </c>
      <c r="L2799" s="21">
        <v>256.64</v>
      </c>
      <c r="M2799" s="21">
        <v>0</v>
      </c>
      <c r="N2799" s="21">
        <v>0</v>
      </c>
      <c r="O2799" s="21">
        <f t="shared" si="673"/>
        <v>0</v>
      </c>
      <c r="P2799" s="21">
        <f t="shared" si="674"/>
        <v>0</v>
      </c>
      <c r="Q2799" s="21">
        <f t="shared" si="675"/>
        <v>0</v>
      </c>
      <c r="S2799" s="21">
        <f t="shared" si="676"/>
        <v>0</v>
      </c>
      <c r="T2799" s="19">
        <v>5</v>
      </c>
      <c r="U2799" s="19">
        <f t="shared" si="677"/>
        <v>0</v>
      </c>
      <c r="V2799" s="22">
        <f t="shared" si="678"/>
        <v>0</v>
      </c>
      <c r="W2799" s="5">
        <v>0</v>
      </c>
      <c r="X2799" s="21">
        <v>0</v>
      </c>
      <c r="Y2799" s="21">
        <f t="shared" si="683"/>
        <v>0</v>
      </c>
      <c r="Z2799" s="21">
        <f t="shared" si="680"/>
        <v>0</v>
      </c>
      <c r="AA2799" s="21">
        <f t="shared" si="682"/>
        <v>0</v>
      </c>
      <c r="AC2799" s="5">
        <v>0</v>
      </c>
      <c r="AD2799" s="5">
        <v>0</v>
      </c>
      <c r="AE2799" s="5">
        <f t="shared" si="681"/>
        <v>0</v>
      </c>
    </row>
    <row r="2800" spans="1:31" ht="12.75" customHeight="1" x14ac:dyDescent="0.35">
      <c r="A2800" s="17" t="s">
        <v>5701</v>
      </c>
      <c r="B2800" s="17" t="s">
        <v>5690</v>
      </c>
      <c r="C2800" s="17" t="s">
        <v>5702</v>
      </c>
      <c r="D2800" s="18">
        <v>42005</v>
      </c>
      <c r="E2800" s="17" t="s">
        <v>118</v>
      </c>
      <c r="F2800" s="19">
        <v>5</v>
      </c>
      <c r="G2800" s="17">
        <v>0</v>
      </c>
      <c r="H2800" s="17">
        <v>0</v>
      </c>
      <c r="I2800" s="20">
        <f t="shared" si="672"/>
        <v>0</v>
      </c>
      <c r="J2800" s="21">
        <v>353.59</v>
      </c>
      <c r="K2800" s="18">
        <v>44804</v>
      </c>
      <c r="L2800" s="21">
        <v>353.59</v>
      </c>
      <c r="M2800" s="21">
        <v>0</v>
      </c>
      <c r="N2800" s="21">
        <v>0</v>
      </c>
      <c r="O2800" s="21">
        <f t="shared" si="673"/>
        <v>0</v>
      </c>
      <c r="P2800" s="21">
        <f t="shared" si="674"/>
        <v>0</v>
      </c>
      <c r="Q2800" s="21">
        <f t="shared" si="675"/>
        <v>0</v>
      </c>
      <c r="S2800" s="21">
        <f t="shared" si="676"/>
        <v>0</v>
      </c>
      <c r="T2800" s="19">
        <v>5</v>
      </c>
      <c r="U2800" s="19">
        <f t="shared" si="677"/>
        <v>0</v>
      </c>
      <c r="V2800" s="22">
        <f t="shared" si="678"/>
        <v>0</v>
      </c>
      <c r="W2800" s="5">
        <v>0</v>
      </c>
      <c r="X2800" s="21">
        <v>0</v>
      </c>
      <c r="Y2800" s="21">
        <f t="shared" si="683"/>
        <v>0</v>
      </c>
      <c r="Z2800" s="21">
        <f t="shared" si="680"/>
        <v>0</v>
      </c>
      <c r="AA2800" s="21">
        <f t="shared" si="682"/>
        <v>0</v>
      </c>
      <c r="AC2800" s="5">
        <v>0</v>
      </c>
      <c r="AD2800" s="5">
        <v>0</v>
      </c>
      <c r="AE2800" s="5">
        <f t="shared" si="681"/>
        <v>0</v>
      </c>
    </row>
    <row r="2801" spans="1:31" ht="12.75" customHeight="1" x14ac:dyDescent="0.35">
      <c r="A2801" s="17" t="s">
        <v>5703</v>
      </c>
      <c r="B2801" s="17" t="s">
        <v>5690</v>
      </c>
      <c r="C2801" s="17" t="s">
        <v>5704</v>
      </c>
      <c r="D2801" s="18">
        <v>42005</v>
      </c>
      <c r="E2801" s="17" t="s">
        <v>118</v>
      </c>
      <c r="F2801" s="19">
        <v>15</v>
      </c>
      <c r="G2801" s="17">
        <v>7</v>
      </c>
      <c r="H2801" s="17">
        <v>4</v>
      </c>
      <c r="I2801" s="20">
        <f t="shared" si="672"/>
        <v>88</v>
      </c>
      <c r="J2801" s="21">
        <v>1630.36</v>
      </c>
      <c r="K2801" s="18">
        <v>44804</v>
      </c>
      <c r="L2801" s="21">
        <v>833.29</v>
      </c>
      <c r="M2801" s="21">
        <v>797.07</v>
      </c>
      <c r="N2801" s="21">
        <v>72.459999999999994</v>
      </c>
      <c r="O2801" s="21">
        <f t="shared" si="673"/>
        <v>36.229999999999997</v>
      </c>
      <c r="P2801" s="21">
        <f t="shared" si="674"/>
        <v>108.69</v>
      </c>
      <c r="Q2801" s="21">
        <f t="shared" si="675"/>
        <v>760.84</v>
      </c>
      <c r="S2801" s="21">
        <f t="shared" si="676"/>
        <v>869.53000000000009</v>
      </c>
      <c r="T2801" s="19">
        <v>15</v>
      </c>
      <c r="U2801" s="19">
        <f t="shared" si="677"/>
        <v>0</v>
      </c>
      <c r="V2801" s="22">
        <f t="shared" si="678"/>
        <v>0</v>
      </c>
      <c r="W2801" s="5">
        <f t="shared" si="684"/>
        <v>96</v>
      </c>
      <c r="X2801" s="21">
        <f t="shared" si="685"/>
        <v>9.0576041666666676</v>
      </c>
      <c r="Y2801" s="21">
        <f t="shared" si="683"/>
        <v>108.69125000000001</v>
      </c>
      <c r="Z2801" s="21">
        <f t="shared" si="680"/>
        <v>760.83875000000012</v>
      </c>
      <c r="AA2801" s="21">
        <f t="shared" si="682"/>
        <v>-1.249999999913598E-3</v>
      </c>
      <c r="AC2801" s="5">
        <v>108.69125000000001</v>
      </c>
      <c r="AD2801" s="5">
        <v>0</v>
      </c>
      <c r="AE2801" s="5">
        <f t="shared" si="681"/>
        <v>108.69125000000001</v>
      </c>
    </row>
    <row r="2802" spans="1:31" ht="12.75" customHeight="1" x14ac:dyDescent="0.35">
      <c r="A2802" s="17" t="s">
        <v>5705</v>
      </c>
      <c r="B2802" s="17" t="s">
        <v>5699</v>
      </c>
      <c r="C2802" s="17" t="s">
        <v>5706</v>
      </c>
      <c r="D2802" s="18">
        <v>42095</v>
      </c>
      <c r="E2802" s="17" t="s">
        <v>118</v>
      </c>
      <c r="F2802" s="19">
        <v>5</v>
      </c>
      <c r="G2802" s="17">
        <v>0</v>
      </c>
      <c r="H2802" s="17">
        <v>0</v>
      </c>
      <c r="I2802" s="20">
        <f t="shared" si="672"/>
        <v>0</v>
      </c>
      <c r="J2802" s="21">
        <v>18.920000000000002</v>
      </c>
      <c r="K2802" s="18">
        <v>44804</v>
      </c>
      <c r="L2802" s="21">
        <v>18.920000000000002</v>
      </c>
      <c r="M2802" s="21">
        <v>0</v>
      </c>
      <c r="N2802" s="21">
        <v>0</v>
      </c>
      <c r="O2802" s="21">
        <f t="shared" si="673"/>
        <v>0</v>
      </c>
      <c r="P2802" s="21">
        <f t="shared" si="674"/>
        <v>0</v>
      </c>
      <c r="Q2802" s="21">
        <f t="shared" si="675"/>
        <v>0</v>
      </c>
      <c r="S2802" s="21">
        <f t="shared" si="676"/>
        <v>0</v>
      </c>
      <c r="T2802" s="19">
        <v>5</v>
      </c>
      <c r="U2802" s="19">
        <f t="shared" si="677"/>
        <v>0</v>
      </c>
      <c r="V2802" s="22">
        <f t="shared" si="678"/>
        <v>0</v>
      </c>
      <c r="W2802" s="5">
        <v>0</v>
      </c>
      <c r="X2802" s="21">
        <v>0</v>
      </c>
      <c r="Y2802" s="21">
        <f t="shared" si="683"/>
        <v>0</v>
      </c>
      <c r="Z2802" s="21">
        <f t="shared" si="680"/>
        <v>0</v>
      </c>
      <c r="AA2802" s="21">
        <f t="shared" si="682"/>
        <v>0</v>
      </c>
      <c r="AC2802" s="5">
        <v>0</v>
      </c>
      <c r="AD2802" s="5">
        <v>0</v>
      </c>
      <c r="AE2802" s="5">
        <f t="shared" si="681"/>
        <v>0</v>
      </c>
    </row>
    <row r="2803" spans="1:31" ht="12.75" customHeight="1" x14ac:dyDescent="0.35">
      <c r="A2803" s="17" t="s">
        <v>5707</v>
      </c>
      <c r="B2803" s="17" t="s">
        <v>5699</v>
      </c>
      <c r="C2803" s="17" t="s">
        <v>5708</v>
      </c>
      <c r="D2803" s="18">
        <v>42186</v>
      </c>
      <c r="E2803" s="17" t="s">
        <v>118</v>
      </c>
      <c r="F2803" s="19">
        <v>5</v>
      </c>
      <c r="G2803" s="17">
        <v>0</v>
      </c>
      <c r="H2803" s="17">
        <v>0</v>
      </c>
      <c r="I2803" s="20">
        <f t="shared" si="672"/>
        <v>0</v>
      </c>
      <c r="J2803" s="21">
        <v>1141.82</v>
      </c>
      <c r="K2803" s="18">
        <v>44804</v>
      </c>
      <c r="L2803" s="21">
        <v>1141.82</v>
      </c>
      <c r="M2803" s="21">
        <v>0</v>
      </c>
      <c r="N2803" s="21">
        <v>0</v>
      </c>
      <c r="O2803" s="21">
        <f t="shared" si="673"/>
        <v>0</v>
      </c>
      <c r="P2803" s="21">
        <f t="shared" si="674"/>
        <v>0</v>
      </c>
      <c r="Q2803" s="21">
        <f t="shared" si="675"/>
        <v>0</v>
      </c>
      <c r="S2803" s="21">
        <f t="shared" si="676"/>
        <v>0</v>
      </c>
      <c r="T2803" s="19">
        <v>5</v>
      </c>
      <c r="U2803" s="19">
        <f t="shared" si="677"/>
        <v>0</v>
      </c>
      <c r="V2803" s="22">
        <f t="shared" si="678"/>
        <v>0</v>
      </c>
      <c r="W2803" s="5">
        <v>0</v>
      </c>
      <c r="X2803" s="21">
        <v>0</v>
      </c>
      <c r="Y2803" s="21">
        <f t="shared" si="683"/>
        <v>0</v>
      </c>
      <c r="Z2803" s="21">
        <f t="shared" si="680"/>
        <v>0</v>
      </c>
      <c r="AA2803" s="21">
        <f t="shared" si="682"/>
        <v>0</v>
      </c>
      <c r="AC2803" s="5">
        <v>0</v>
      </c>
      <c r="AD2803" s="5">
        <v>0</v>
      </c>
      <c r="AE2803" s="5">
        <f t="shared" si="681"/>
        <v>0</v>
      </c>
    </row>
    <row r="2804" spans="1:31" ht="12.75" customHeight="1" x14ac:dyDescent="0.35">
      <c r="A2804" s="17" t="s">
        <v>5709</v>
      </c>
      <c r="B2804" s="17" t="s">
        <v>5699</v>
      </c>
      <c r="C2804" s="17" t="s">
        <v>5710</v>
      </c>
      <c r="D2804" s="18">
        <v>42401</v>
      </c>
      <c r="E2804" s="17" t="s">
        <v>118</v>
      </c>
      <c r="F2804" s="19">
        <v>5</v>
      </c>
      <c r="G2804" s="17">
        <v>0</v>
      </c>
      <c r="H2804" s="17">
        <v>0</v>
      </c>
      <c r="I2804" s="20">
        <f t="shared" si="672"/>
        <v>0</v>
      </c>
      <c r="J2804" s="21">
        <v>21.32</v>
      </c>
      <c r="K2804" s="18">
        <v>44804</v>
      </c>
      <c r="L2804" s="21">
        <v>21.32</v>
      </c>
      <c r="M2804" s="21">
        <v>0</v>
      </c>
      <c r="N2804" s="21">
        <v>0</v>
      </c>
      <c r="O2804" s="21">
        <f t="shared" si="673"/>
        <v>0</v>
      </c>
      <c r="P2804" s="21">
        <f t="shared" si="674"/>
        <v>0</v>
      </c>
      <c r="Q2804" s="21">
        <f t="shared" si="675"/>
        <v>0</v>
      </c>
      <c r="S2804" s="21">
        <f t="shared" si="676"/>
        <v>0</v>
      </c>
      <c r="T2804" s="19">
        <v>5</v>
      </c>
      <c r="U2804" s="19">
        <f t="shared" si="677"/>
        <v>0</v>
      </c>
      <c r="V2804" s="22">
        <f t="shared" si="678"/>
        <v>0</v>
      </c>
      <c r="W2804" s="5">
        <v>0</v>
      </c>
      <c r="X2804" s="21">
        <v>0</v>
      </c>
      <c r="Y2804" s="21">
        <f t="shared" si="683"/>
        <v>0</v>
      </c>
      <c r="Z2804" s="21">
        <f t="shared" si="680"/>
        <v>0</v>
      </c>
      <c r="AA2804" s="21">
        <f t="shared" si="682"/>
        <v>0</v>
      </c>
      <c r="AC2804" s="5">
        <v>0</v>
      </c>
      <c r="AD2804" s="5">
        <v>0</v>
      </c>
      <c r="AE2804" s="5">
        <f t="shared" si="681"/>
        <v>0</v>
      </c>
    </row>
    <row r="2805" spans="1:31" ht="12.75" customHeight="1" x14ac:dyDescent="0.35">
      <c r="A2805" s="17" t="s">
        <v>5711</v>
      </c>
      <c r="B2805" s="17" t="s">
        <v>5699</v>
      </c>
      <c r="C2805" s="17" t="s">
        <v>5712</v>
      </c>
      <c r="D2805" s="18">
        <v>42401</v>
      </c>
      <c r="E2805" s="17" t="s">
        <v>118</v>
      </c>
      <c r="F2805" s="19">
        <v>5</v>
      </c>
      <c r="G2805" s="17">
        <v>0</v>
      </c>
      <c r="H2805" s="17">
        <v>0</v>
      </c>
      <c r="I2805" s="20">
        <f t="shared" si="672"/>
        <v>0</v>
      </c>
      <c r="J2805" s="21">
        <v>705.65</v>
      </c>
      <c r="K2805" s="18">
        <v>44804</v>
      </c>
      <c r="L2805" s="21">
        <v>705.65</v>
      </c>
      <c r="M2805" s="21">
        <v>0</v>
      </c>
      <c r="N2805" s="21">
        <v>0</v>
      </c>
      <c r="O2805" s="21">
        <f t="shared" si="673"/>
        <v>0</v>
      </c>
      <c r="P2805" s="21">
        <f t="shared" si="674"/>
        <v>0</v>
      </c>
      <c r="Q2805" s="21">
        <f t="shared" si="675"/>
        <v>0</v>
      </c>
      <c r="S2805" s="21">
        <f t="shared" si="676"/>
        <v>0</v>
      </c>
      <c r="T2805" s="19">
        <v>5</v>
      </c>
      <c r="U2805" s="19">
        <f t="shared" si="677"/>
        <v>0</v>
      </c>
      <c r="V2805" s="22">
        <f t="shared" si="678"/>
        <v>0</v>
      </c>
      <c r="W2805" s="5">
        <v>0</v>
      </c>
      <c r="X2805" s="21">
        <v>0</v>
      </c>
      <c r="Y2805" s="21">
        <f t="shared" si="683"/>
        <v>0</v>
      </c>
      <c r="Z2805" s="21">
        <f t="shared" si="680"/>
        <v>0</v>
      </c>
      <c r="AA2805" s="21">
        <f t="shared" si="682"/>
        <v>0</v>
      </c>
      <c r="AC2805" s="5">
        <v>0</v>
      </c>
      <c r="AD2805" s="5">
        <v>0</v>
      </c>
      <c r="AE2805" s="5">
        <f t="shared" si="681"/>
        <v>0</v>
      </c>
    </row>
    <row r="2806" spans="1:31" ht="12.75" customHeight="1" x14ac:dyDescent="0.35">
      <c r="A2806" s="17" t="s">
        <v>5713</v>
      </c>
      <c r="B2806" s="17" t="s">
        <v>5699</v>
      </c>
      <c r="C2806" s="17" t="s">
        <v>5714</v>
      </c>
      <c r="D2806" s="18">
        <v>42401</v>
      </c>
      <c r="E2806" s="17" t="s">
        <v>118</v>
      </c>
      <c r="F2806" s="19">
        <v>5</v>
      </c>
      <c r="G2806" s="17">
        <v>0</v>
      </c>
      <c r="H2806" s="17">
        <v>0</v>
      </c>
      <c r="I2806" s="20">
        <f t="shared" si="672"/>
        <v>0</v>
      </c>
      <c r="J2806" s="21">
        <v>1205.33</v>
      </c>
      <c r="K2806" s="18">
        <v>44804</v>
      </c>
      <c r="L2806" s="21">
        <v>1205.33</v>
      </c>
      <c r="M2806" s="21">
        <v>0</v>
      </c>
      <c r="N2806" s="21">
        <v>0</v>
      </c>
      <c r="O2806" s="21">
        <f t="shared" si="673"/>
        <v>0</v>
      </c>
      <c r="P2806" s="21">
        <f t="shared" si="674"/>
        <v>0</v>
      </c>
      <c r="Q2806" s="21">
        <f t="shared" si="675"/>
        <v>0</v>
      </c>
      <c r="S2806" s="21">
        <f t="shared" si="676"/>
        <v>0</v>
      </c>
      <c r="T2806" s="19">
        <v>5</v>
      </c>
      <c r="U2806" s="19">
        <f t="shared" si="677"/>
        <v>0</v>
      </c>
      <c r="V2806" s="22">
        <f t="shared" si="678"/>
        <v>0</v>
      </c>
      <c r="W2806" s="5">
        <v>0</v>
      </c>
      <c r="X2806" s="21">
        <v>0</v>
      </c>
      <c r="Y2806" s="21">
        <f t="shared" si="683"/>
        <v>0</v>
      </c>
      <c r="Z2806" s="21">
        <f t="shared" si="680"/>
        <v>0</v>
      </c>
      <c r="AA2806" s="21">
        <f t="shared" si="682"/>
        <v>0</v>
      </c>
      <c r="AC2806" s="5">
        <v>0</v>
      </c>
      <c r="AD2806" s="5">
        <v>0</v>
      </c>
      <c r="AE2806" s="5">
        <f t="shared" si="681"/>
        <v>0</v>
      </c>
    </row>
    <row r="2807" spans="1:31" ht="12.75" customHeight="1" x14ac:dyDescent="0.35">
      <c r="A2807" s="17" t="s">
        <v>5715</v>
      </c>
      <c r="B2807" s="17" t="s">
        <v>5699</v>
      </c>
      <c r="C2807" s="17" t="s">
        <v>5716</v>
      </c>
      <c r="D2807" s="18">
        <v>42552</v>
      </c>
      <c r="E2807" s="17" t="s">
        <v>118</v>
      </c>
      <c r="F2807" s="19">
        <v>5</v>
      </c>
      <c r="G2807" s="17">
        <v>0</v>
      </c>
      <c r="H2807" s="17">
        <v>0</v>
      </c>
      <c r="I2807" s="20">
        <f t="shared" si="672"/>
        <v>0</v>
      </c>
      <c r="J2807" s="21">
        <v>1483</v>
      </c>
      <c r="K2807" s="18">
        <v>44804</v>
      </c>
      <c r="L2807" s="21">
        <v>1483</v>
      </c>
      <c r="M2807" s="21">
        <v>0</v>
      </c>
      <c r="N2807" s="21">
        <v>0</v>
      </c>
      <c r="O2807" s="21">
        <f t="shared" si="673"/>
        <v>0</v>
      </c>
      <c r="P2807" s="21">
        <f t="shared" si="674"/>
        <v>0</v>
      </c>
      <c r="Q2807" s="21">
        <f t="shared" si="675"/>
        <v>0</v>
      </c>
      <c r="S2807" s="21">
        <f t="shared" si="676"/>
        <v>0</v>
      </c>
      <c r="T2807" s="19">
        <v>5</v>
      </c>
      <c r="U2807" s="19">
        <f t="shared" si="677"/>
        <v>0</v>
      </c>
      <c r="V2807" s="22">
        <f t="shared" si="678"/>
        <v>0</v>
      </c>
      <c r="W2807" s="5">
        <v>0</v>
      </c>
      <c r="X2807" s="21">
        <v>0</v>
      </c>
      <c r="Y2807" s="21">
        <f t="shared" si="683"/>
        <v>0</v>
      </c>
      <c r="Z2807" s="21">
        <f t="shared" si="680"/>
        <v>0</v>
      </c>
      <c r="AA2807" s="21">
        <f t="shared" si="682"/>
        <v>0</v>
      </c>
      <c r="AC2807" s="5">
        <v>0</v>
      </c>
      <c r="AD2807" s="5">
        <v>0</v>
      </c>
      <c r="AE2807" s="5">
        <f t="shared" si="681"/>
        <v>0</v>
      </c>
    </row>
    <row r="2808" spans="1:31" ht="12.75" customHeight="1" x14ac:dyDescent="0.35">
      <c r="A2808" s="17" t="s">
        <v>5717</v>
      </c>
      <c r="B2808" s="17" t="s">
        <v>5699</v>
      </c>
      <c r="C2808" s="17" t="s">
        <v>5718</v>
      </c>
      <c r="D2808" s="18">
        <v>42644</v>
      </c>
      <c r="E2808" s="17" t="s">
        <v>118</v>
      </c>
      <c r="F2808" s="19">
        <v>5</v>
      </c>
      <c r="G2808" s="17">
        <v>0</v>
      </c>
      <c r="H2808" s="17">
        <v>0</v>
      </c>
      <c r="I2808" s="20">
        <f t="shared" si="672"/>
        <v>0</v>
      </c>
      <c r="J2808" s="21">
        <v>44.32</v>
      </c>
      <c r="K2808" s="18">
        <v>44804</v>
      </c>
      <c r="L2808" s="21">
        <v>44.32</v>
      </c>
      <c r="M2808" s="21">
        <v>0</v>
      </c>
      <c r="N2808" s="21">
        <v>0</v>
      </c>
      <c r="O2808" s="21">
        <f t="shared" si="673"/>
        <v>0</v>
      </c>
      <c r="P2808" s="21">
        <f t="shared" si="674"/>
        <v>0</v>
      </c>
      <c r="Q2808" s="21">
        <f t="shared" si="675"/>
        <v>0</v>
      </c>
      <c r="S2808" s="21">
        <f t="shared" si="676"/>
        <v>0</v>
      </c>
      <c r="T2808" s="19">
        <v>5</v>
      </c>
      <c r="U2808" s="19">
        <f t="shared" si="677"/>
        <v>0</v>
      </c>
      <c r="V2808" s="22">
        <f t="shared" si="678"/>
        <v>0</v>
      </c>
      <c r="W2808" s="5">
        <v>0</v>
      </c>
      <c r="X2808" s="21">
        <v>0</v>
      </c>
      <c r="Y2808" s="21">
        <f t="shared" si="683"/>
        <v>0</v>
      </c>
      <c r="Z2808" s="21">
        <f t="shared" si="680"/>
        <v>0</v>
      </c>
      <c r="AA2808" s="21">
        <f t="shared" si="682"/>
        <v>0</v>
      </c>
      <c r="AC2808" s="5">
        <v>0</v>
      </c>
      <c r="AD2808" s="5">
        <v>0</v>
      </c>
      <c r="AE2808" s="5">
        <f t="shared" si="681"/>
        <v>0</v>
      </c>
    </row>
    <row r="2809" spans="1:31" ht="12.75" customHeight="1" x14ac:dyDescent="0.35">
      <c r="A2809" s="17" t="s">
        <v>5719</v>
      </c>
      <c r="B2809" s="17" t="s">
        <v>5699</v>
      </c>
      <c r="C2809" s="17" t="s">
        <v>5720</v>
      </c>
      <c r="D2809" s="18">
        <v>42736</v>
      </c>
      <c r="E2809" s="17" t="s">
        <v>118</v>
      </c>
      <c r="F2809" s="19">
        <v>5</v>
      </c>
      <c r="G2809" s="17">
        <v>0</v>
      </c>
      <c r="H2809" s="17">
        <v>0</v>
      </c>
      <c r="I2809" s="20">
        <f t="shared" si="672"/>
        <v>0</v>
      </c>
      <c r="J2809" s="21">
        <v>285.33</v>
      </c>
      <c r="K2809" s="18">
        <v>44804</v>
      </c>
      <c r="L2809" s="21">
        <v>285.33</v>
      </c>
      <c r="M2809" s="21">
        <v>0</v>
      </c>
      <c r="N2809" s="21">
        <v>0</v>
      </c>
      <c r="O2809" s="21">
        <f t="shared" si="673"/>
        <v>0</v>
      </c>
      <c r="P2809" s="21">
        <f t="shared" si="674"/>
        <v>0</v>
      </c>
      <c r="Q2809" s="21">
        <f t="shared" si="675"/>
        <v>0</v>
      </c>
      <c r="S2809" s="21">
        <f t="shared" si="676"/>
        <v>0</v>
      </c>
      <c r="T2809" s="19">
        <v>5</v>
      </c>
      <c r="U2809" s="19">
        <f t="shared" si="677"/>
        <v>0</v>
      </c>
      <c r="V2809" s="22">
        <f t="shared" si="678"/>
        <v>0</v>
      </c>
      <c r="W2809" s="5">
        <v>0</v>
      </c>
      <c r="X2809" s="21">
        <v>0</v>
      </c>
      <c r="Y2809" s="21">
        <f t="shared" si="683"/>
        <v>0</v>
      </c>
      <c r="Z2809" s="21">
        <f t="shared" si="680"/>
        <v>0</v>
      </c>
      <c r="AA2809" s="21">
        <f t="shared" si="682"/>
        <v>0</v>
      </c>
      <c r="AC2809" s="5">
        <v>0</v>
      </c>
      <c r="AD2809" s="5">
        <v>0</v>
      </c>
      <c r="AE2809" s="5">
        <f t="shared" si="681"/>
        <v>0</v>
      </c>
    </row>
    <row r="2810" spans="1:31" ht="12.75" customHeight="1" x14ac:dyDescent="0.35">
      <c r="A2810" s="17" t="s">
        <v>5721</v>
      </c>
      <c r="B2810" s="17" t="s">
        <v>5699</v>
      </c>
      <c r="C2810" s="17" t="s">
        <v>5722</v>
      </c>
      <c r="D2810" s="18">
        <v>42826</v>
      </c>
      <c r="E2810" s="17" t="s">
        <v>118</v>
      </c>
      <c r="F2810" s="19">
        <v>5</v>
      </c>
      <c r="G2810" s="17">
        <v>0</v>
      </c>
      <c r="H2810" s="17">
        <v>0</v>
      </c>
      <c r="I2810" s="20">
        <f t="shared" si="672"/>
        <v>0</v>
      </c>
      <c r="J2810" s="21">
        <v>127.69</v>
      </c>
      <c r="K2810" s="18">
        <v>44804</v>
      </c>
      <c r="L2810" s="21">
        <v>127.69</v>
      </c>
      <c r="M2810" s="21">
        <v>0</v>
      </c>
      <c r="N2810" s="21">
        <v>6.38</v>
      </c>
      <c r="O2810" s="21">
        <v>0</v>
      </c>
      <c r="P2810" s="21">
        <f t="shared" si="674"/>
        <v>6.38</v>
      </c>
      <c r="Q2810" s="21">
        <f t="shared" si="675"/>
        <v>0</v>
      </c>
      <c r="S2810" s="21">
        <f t="shared" si="676"/>
        <v>6.38</v>
      </c>
      <c r="T2810" s="19">
        <v>5</v>
      </c>
      <c r="U2810" s="19">
        <f t="shared" si="677"/>
        <v>0</v>
      </c>
      <c r="V2810" s="22">
        <f t="shared" si="678"/>
        <v>0</v>
      </c>
      <c r="W2810" s="5">
        <v>0</v>
      </c>
      <c r="X2810" s="21">
        <v>0</v>
      </c>
      <c r="Y2810" s="21">
        <v>6</v>
      </c>
      <c r="Z2810" s="21">
        <f t="shared" si="680"/>
        <v>0.37999999999999989</v>
      </c>
      <c r="AA2810" s="21">
        <f t="shared" si="682"/>
        <v>0.37999999999999989</v>
      </c>
      <c r="AC2810" s="5">
        <v>6</v>
      </c>
      <c r="AD2810" s="5">
        <v>0</v>
      </c>
      <c r="AE2810" s="5">
        <f t="shared" si="681"/>
        <v>6</v>
      </c>
    </row>
    <row r="2811" spans="1:31" ht="12.75" customHeight="1" x14ac:dyDescent="0.35">
      <c r="A2811" s="17" t="s">
        <v>5723</v>
      </c>
      <c r="B2811" s="17" t="s">
        <v>5699</v>
      </c>
      <c r="C2811" s="17" t="s">
        <v>5724</v>
      </c>
      <c r="D2811" s="18">
        <v>42917</v>
      </c>
      <c r="E2811" s="17" t="s">
        <v>118</v>
      </c>
      <c r="F2811" s="19">
        <v>5</v>
      </c>
      <c r="G2811" s="17">
        <v>0</v>
      </c>
      <c r="H2811" s="17">
        <v>0</v>
      </c>
      <c r="I2811" s="20">
        <f t="shared" si="672"/>
        <v>0</v>
      </c>
      <c r="J2811" s="21">
        <v>2836.52</v>
      </c>
      <c r="K2811" s="18">
        <v>44804</v>
      </c>
      <c r="L2811" s="21">
        <v>2836.52</v>
      </c>
      <c r="M2811" s="21">
        <v>0</v>
      </c>
      <c r="N2811" s="21">
        <v>283.67</v>
      </c>
      <c r="O2811" s="21">
        <v>0</v>
      </c>
      <c r="P2811" s="21">
        <f t="shared" si="674"/>
        <v>283.67</v>
      </c>
      <c r="Q2811" s="21">
        <f t="shared" si="675"/>
        <v>0</v>
      </c>
      <c r="S2811" s="21">
        <f t="shared" si="676"/>
        <v>283.67</v>
      </c>
      <c r="T2811" s="19">
        <v>5</v>
      </c>
      <c r="U2811" s="19">
        <f t="shared" si="677"/>
        <v>0</v>
      </c>
      <c r="V2811" s="22">
        <f t="shared" si="678"/>
        <v>0</v>
      </c>
      <c r="W2811" s="5">
        <v>0</v>
      </c>
      <c r="X2811" s="21">
        <v>0</v>
      </c>
      <c r="Y2811" s="21">
        <v>284</v>
      </c>
      <c r="Z2811" s="21">
        <f t="shared" si="680"/>
        <v>-0.32999999999998408</v>
      </c>
      <c r="AA2811" s="21">
        <f t="shared" si="682"/>
        <v>-0.32999999999998408</v>
      </c>
      <c r="AC2811" s="5">
        <v>284</v>
      </c>
      <c r="AD2811" s="5">
        <v>0</v>
      </c>
      <c r="AE2811" s="5">
        <f t="shared" si="681"/>
        <v>284</v>
      </c>
    </row>
    <row r="2812" spans="1:31" ht="12.75" customHeight="1" x14ac:dyDescent="0.35">
      <c r="A2812" s="17" t="s">
        <v>5725</v>
      </c>
      <c r="B2812" s="17" t="s">
        <v>2151</v>
      </c>
      <c r="C2812" s="17" t="s">
        <v>5726</v>
      </c>
      <c r="D2812" s="18">
        <v>43009</v>
      </c>
      <c r="E2812" s="17" t="s">
        <v>118</v>
      </c>
      <c r="F2812" s="19">
        <v>5</v>
      </c>
      <c r="G2812" s="17">
        <v>0</v>
      </c>
      <c r="H2812" s="17">
        <v>1</v>
      </c>
      <c r="I2812" s="20">
        <f t="shared" si="672"/>
        <v>1</v>
      </c>
      <c r="J2812" s="21">
        <v>3714.77</v>
      </c>
      <c r="K2812" s="18">
        <v>44804</v>
      </c>
      <c r="L2812" s="21">
        <v>3652.84</v>
      </c>
      <c r="M2812" s="21">
        <v>61.93</v>
      </c>
      <c r="N2812" s="21">
        <v>495.3</v>
      </c>
      <c r="O2812" s="21">
        <f>+N2812/8*1</f>
        <v>61.912500000000001</v>
      </c>
      <c r="P2812" s="21">
        <f t="shared" si="674"/>
        <v>557.21249999999998</v>
      </c>
      <c r="Q2812" s="21">
        <f t="shared" si="675"/>
        <v>1.7499999999998295E-2</v>
      </c>
      <c r="S2812" s="21">
        <f t="shared" si="676"/>
        <v>557.23</v>
      </c>
      <c r="T2812" s="19">
        <v>5</v>
      </c>
      <c r="U2812" s="19">
        <f t="shared" si="677"/>
        <v>0</v>
      </c>
      <c r="V2812" s="22">
        <f t="shared" si="678"/>
        <v>0</v>
      </c>
      <c r="W2812" s="5">
        <f t="shared" si="684"/>
        <v>9</v>
      </c>
      <c r="X2812" s="21">
        <f>+S2812/W2812</f>
        <v>61.914444444444449</v>
      </c>
      <c r="Y2812" s="21">
        <f>+W2812*X2812</f>
        <v>557.23</v>
      </c>
      <c r="Z2812" s="21">
        <f t="shared" si="680"/>
        <v>0</v>
      </c>
      <c r="AA2812" s="21">
        <f t="shared" si="682"/>
        <v>-1.7499999999998295E-2</v>
      </c>
      <c r="AC2812" s="5">
        <v>557.23</v>
      </c>
      <c r="AD2812" s="5">
        <v>0</v>
      </c>
      <c r="AE2812" s="5">
        <f t="shared" si="681"/>
        <v>557.23</v>
      </c>
    </row>
    <row r="2813" spans="1:31" ht="12.75" customHeight="1" x14ac:dyDescent="0.35">
      <c r="A2813" s="17" t="s">
        <v>5727</v>
      </c>
      <c r="B2813" s="17" t="s">
        <v>2151</v>
      </c>
      <c r="C2813" s="17" t="s">
        <v>5728</v>
      </c>
      <c r="D2813" s="18">
        <v>43101</v>
      </c>
      <c r="E2813" s="17" t="s">
        <v>118</v>
      </c>
      <c r="F2813" s="19">
        <v>5</v>
      </c>
      <c r="G2813" s="17">
        <v>0</v>
      </c>
      <c r="H2813" s="17">
        <v>4</v>
      </c>
      <c r="I2813" s="20">
        <f t="shared" si="672"/>
        <v>4</v>
      </c>
      <c r="J2813" s="21">
        <v>6683.92</v>
      </c>
      <c r="K2813" s="18">
        <v>44804</v>
      </c>
      <c r="L2813" s="21">
        <v>6238.3</v>
      </c>
      <c r="M2813" s="21">
        <v>445.62</v>
      </c>
      <c r="N2813" s="21">
        <v>891.18</v>
      </c>
      <c r="O2813" s="21">
        <f t="shared" si="673"/>
        <v>445.59</v>
      </c>
      <c r="P2813" s="21">
        <f t="shared" si="674"/>
        <v>1336.77</v>
      </c>
      <c r="Q2813" s="21">
        <f t="shared" si="675"/>
        <v>3.0000000000029559E-2</v>
      </c>
      <c r="S2813" s="21">
        <f t="shared" si="676"/>
        <v>1336.8</v>
      </c>
      <c r="T2813" s="19">
        <v>5</v>
      </c>
      <c r="U2813" s="19">
        <f t="shared" si="677"/>
        <v>0</v>
      </c>
      <c r="V2813" s="22">
        <f t="shared" si="678"/>
        <v>0</v>
      </c>
      <c r="W2813" s="5">
        <f t="shared" si="684"/>
        <v>12</v>
      </c>
      <c r="X2813" s="21">
        <f t="shared" si="685"/>
        <v>111.39999999999999</v>
      </c>
      <c r="Y2813" s="21">
        <f t="shared" si="683"/>
        <v>1336.8</v>
      </c>
      <c r="Z2813" s="21">
        <f t="shared" si="680"/>
        <v>0</v>
      </c>
      <c r="AA2813" s="21">
        <f t="shared" si="682"/>
        <v>-3.0000000000029559E-2</v>
      </c>
      <c r="AC2813" s="5">
        <v>1336.8</v>
      </c>
      <c r="AD2813" s="5">
        <v>0</v>
      </c>
      <c r="AE2813" s="5">
        <f t="shared" si="681"/>
        <v>1336.8</v>
      </c>
    </row>
    <row r="2814" spans="1:31" ht="12.75" customHeight="1" x14ac:dyDescent="0.35">
      <c r="A2814" s="17" t="s">
        <v>5729</v>
      </c>
      <c r="B2814" s="17" t="s">
        <v>2151</v>
      </c>
      <c r="C2814" s="17" t="s">
        <v>5730</v>
      </c>
      <c r="D2814" s="18">
        <v>43191</v>
      </c>
      <c r="E2814" s="17" t="s">
        <v>118</v>
      </c>
      <c r="F2814" s="19">
        <v>5</v>
      </c>
      <c r="G2814" s="17">
        <v>0</v>
      </c>
      <c r="H2814" s="17">
        <v>7</v>
      </c>
      <c r="I2814" s="20">
        <f t="shared" si="672"/>
        <v>7</v>
      </c>
      <c r="J2814" s="21">
        <v>280.45999999999998</v>
      </c>
      <c r="K2814" s="18">
        <v>44804</v>
      </c>
      <c r="L2814" s="21">
        <v>247.73</v>
      </c>
      <c r="M2814" s="21">
        <v>32.729999999999997</v>
      </c>
      <c r="N2814" s="21">
        <v>37.39</v>
      </c>
      <c r="O2814" s="21">
        <f t="shared" si="673"/>
        <v>18.695</v>
      </c>
      <c r="P2814" s="21">
        <f t="shared" si="674"/>
        <v>56.085000000000001</v>
      </c>
      <c r="Q2814" s="21">
        <f t="shared" si="675"/>
        <v>14.034999999999997</v>
      </c>
      <c r="S2814" s="21">
        <f t="shared" si="676"/>
        <v>70.12</v>
      </c>
      <c r="T2814" s="19">
        <v>5</v>
      </c>
      <c r="U2814" s="19">
        <f t="shared" si="677"/>
        <v>0</v>
      </c>
      <c r="V2814" s="22">
        <f t="shared" si="678"/>
        <v>0</v>
      </c>
      <c r="W2814" s="5">
        <f t="shared" si="684"/>
        <v>15</v>
      </c>
      <c r="X2814" s="21">
        <f t="shared" si="685"/>
        <v>4.674666666666667</v>
      </c>
      <c r="Y2814" s="21">
        <f t="shared" si="683"/>
        <v>56.096000000000004</v>
      </c>
      <c r="Z2814" s="21">
        <f t="shared" si="680"/>
        <v>14.024000000000001</v>
      </c>
      <c r="AA2814" s="21">
        <f t="shared" si="682"/>
        <v>-1.099999999999568E-2</v>
      </c>
      <c r="AC2814" s="5">
        <v>56.096000000000004</v>
      </c>
      <c r="AD2814" s="5">
        <v>0</v>
      </c>
      <c r="AE2814" s="5">
        <f t="shared" si="681"/>
        <v>56.096000000000004</v>
      </c>
    </row>
    <row r="2815" spans="1:31" ht="12.75" customHeight="1" x14ac:dyDescent="0.35">
      <c r="A2815" s="17" t="s">
        <v>5731</v>
      </c>
      <c r="B2815" s="17" t="s">
        <v>337</v>
      </c>
      <c r="C2815" s="17" t="s">
        <v>5732</v>
      </c>
      <c r="D2815" s="18">
        <v>43374</v>
      </c>
      <c r="E2815" s="17" t="s">
        <v>118</v>
      </c>
      <c r="F2815" s="19">
        <v>5</v>
      </c>
      <c r="G2815" s="17">
        <v>1</v>
      </c>
      <c r="H2815" s="17">
        <v>1</v>
      </c>
      <c r="I2815" s="20">
        <f t="shared" si="672"/>
        <v>13</v>
      </c>
      <c r="J2815" s="21">
        <v>210.6</v>
      </c>
      <c r="K2815" s="18">
        <v>44804</v>
      </c>
      <c r="L2815" s="21">
        <v>164.97</v>
      </c>
      <c r="M2815" s="21">
        <v>45.63</v>
      </c>
      <c r="N2815" s="21">
        <v>28.08</v>
      </c>
      <c r="O2815" s="21">
        <f t="shared" si="673"/>
        <v>14.04</v>
      </c>
      <c r="P2815" s="21">
        <f t="shared" si="674"/>
        <v>42.12</v>
      </c>
      <c r="Q2815" s="21">
        <f t="shared" si="675"/>
        <v>31.590000000000003</v>
      </c>
      <c r="S2815" s="21">
        <f t="shared" si="676"/>
        <v>73.710000000000008</v>
      </c>
      <c r="T2815" s="19">
        <v>5</v>
      </c>
      <c r="U2815" s="19">
        <f t="shared" si="677"/>
        <v>0</v>
      </c>
      <c r="V2815" s="22">
        <f t="shared" si="678"/>
        <v>0</v>
      </c>
      <c r="W2815" s="5">
        <f t="shared" si="684"/>
        <v>21</v>
      </c>
      <c r="X2815" s="21">
        <f t="shared" si="685"/>
        <v>3.5100000000000002</v>
      </c>
      <c r="Y2815" s="21">
        <f t="shared" si="683"/>
        <v>42.120000000000005</v>
      </c>
      <c r="Z2815" s="21">
        <f t="shared" si="680"/>
        <v>31.590000000000003</v>
      </c>
      <c r="AA2815" s="21">
        <f t="shared" si="682"/>
        <v>0</v>
      </c>
      <c r="AC2815" s="5">
        <v>42.120000000000005</v>
      </c>
      <c r="AD2815" s="5">
        <v>0</v>
      </c>
      <c r="AE2815" s="5">
        <f t="shared" si="681"/>
        <v>42.120000000000005</v>
      </c>
    </row>
    <row r="2816" spans="1:31" ht="12.75" customHeight="1" x14ac:dyDescent="0.35">
      <c r="A2816" s="17" t="s">
        <v>5733</v>
      </c>
      <c r="B2816" s="17" t="s">
        <v>2151</v>
      </c>
      <c r="C2816" s="17" t="s">
        <v>5734</v>
      </c>
      <c r="D2816" s="18">
        <v>43466</v>
      </c>
      <c r="E2816" s="17" t="s">
        <v>118</v>
      </c>
      <c r="F2816" s="19">
        <v>5</v>
      </c>
      <c r="G2816" s="17">
        <v>1</v>
      </c>
      <c r="H2816" s="17">
        <v>4</v>
      </c>
      <c r="I2816" s="20">
        <f t="shared" si="672"/>
        <v>16</v>
      </c>
      <c r="J2816" s="21">
        <v>1095.55</v>
      </c>
      <c r="K2816" s="18">
        <v>44804</v>
      </c>
      <c r="L2816" s="21">
        <v>803.4</v>
      </c>
      <c r="M2816" s="21">
        <v>292.14999999999998</v>
      </c>
      <c r="N2816" s="21">
        <v>146.07</v>
      </c>
      <c r="O2816" s="21">
        <f t="shared" si="673"/>
        <v>73.034999999999997</v>
      </c>
      <c r="P2816" s="21">
        <f t="shared" si="674"/>
        <v>219.10499999999999</v>
      </c>
      <c r="Q2816" s="21">
        <f t="shared" si="675"/>
        <v>219.11499999999998</v>
      </c>
      <c r="S2816" s="21">
        <f t="shared" si="676"/>
        <v>438.21999999999997</v>
      </c>
      <c r="T2816" s="19">
        <v>5</v>
      </c>
      <c r="U2816" s="19">
        <f t="shared" si="677"/>
        <v>0</v>
      </c>
      <c r="V2816" s="22">
        <f t="shared" si="678"/>
        <v>0</v>
      </c>
      <c r="W2816" s="5">
        <f t="shared" si="684"/>
        <v>24</v>
      </c>
      <c r="X2816" s="21">
        <f t="shared" si="685"/>
        <v>18.259166666666665</v>
      </c>
      <c r="Y2816" s="21">
        <f t="shared" si="683"/>
        <v>219.10999999999999</v>
      </c>
      <c r="Z2816" s="21">
        <f t="shared" si="680"/>
        <v>219.10999999999999</v>
      </c>
      <c r="AA2816" s="21">
        <f t="shared" si="682"/>
        <v>-4.9999999999954525E-3</v>
      </c>
      <c r="AC2816" s="5">
        <v>219.10999999999999</v>
      </c>
      <c r="AD2816" s="5">
        <v>0</v>
      </c>
      <c r="AE2816" s="5">
        <f t="shared" si="681"/>
        <v>219.10999999999999</v>
      </c>
    </row>
    <row r="2817" spans="1:31" ht="12.75" customHeight="1" x14ac:dyDescent="0.35">
      <c r="A2817" s="17" t="s">
        <v>5735</v>
      </c>
      <c r="B2817" s="17" t="s">
        <v>2151</v>
      </c>
      <c r="C2817" s="17" t="s">
        <v>5736</v>
      </c>
      <c r="D2817" s="18">
        <v>43556</v>
      </c>
      <c r="E2817" s="17" t="s">
        <v>118</v>
      </c>
      <c r="F2817" s="19">
        <v>5</v>
      </c>
      <c r="G2817" s="17">
        <v>1</v>
      </c>
      <c r="H2817" s="17">
        <v>7</v>
      </c>
      <c r="I2817" s="20">
        <f t="shared" si="672"/>
        <v>19</v>
      </c>
      <c r="J2817" s="21">
        <v>456</v>
      </c>
      <c r="K2817" s="18">
        <v>44804</v>
      </c>
      <c r="L2817" s="21">
        <v>311.60000000000002</v>
      </c>
      <c r="M2817" s="21">
        <v>144.4</v>
      </c>
      <c r="N2817" s="21">
        <v>60.8</v>
      </c>
      <c r="O2817" s="21">
        <f t="shared" si="673"/>
        <v>30.4</v>
      </c>
      <c r="P2817" s="21">
        <f t="shared" si="674"/>
        <v>91.199999999999989</v>
      </c>
      <c r="Q2817" s="21">
        <f t="shared" si="675"/>
        <v>114</v>
      </c>
      <c r="S2817" s="21">
        <f t="shared" si="676"/>
        <v>205.2</v>
      </c>
      <c r="T2817" s="19">
        <v>5</v>
      </c>
      <c r="U2817" s="19">
        <f t="shared" si="677"/>
        <v>0</v>
      </c>
      <c r="V2817" s="22">
        <f t="shared" si="678"/>
        <v>0</v>
      </c>
      <c r="W2817" s="5">
        <f t="shared" si="684"/>
        <v>27</v>
      </c>
      <c r="X2817" s="21">
        <f t="shared" si="685"/>
        <v>7.6</v>
      </c>
      <c r="Y2817" s="21">
        <f t="shared" si="683"/>
        <v>91.199999999999989</v>
      </c>
      <c r="Z2817" s="21">
        <f t="shared" si="680"/>
        <v>114</v>
      </c>
      <c r="AA2817" s="21">
        <f t="shared" si="682"/>
        <v>0</v>
      </c>
      <c r="AC2817" s="5">
        <v>91.199999999999989</v>
      </c>
      <c r="AD2817" s="5">
        <v>0</v>
      </c>
      <c r="AE2817" s="5">
        <f t="shared" si="681"/>
        <v>91.199999999999989</v>
      </c>
    </row>
    <row r="2818" spans="1:31" ht="12.75" customHeight="1" x14ac:dyDescent="0.35">
      <c r="A2818" s="17" t="s">
        <v>5737</v>
      </c>
      <c r="B2818" s="17" t="s">
        <v>2151</v>
      </c>
      <c r="C2818" s="17" t="s">
        <v>5738</v>
      </c>
      <c r="D2818" s="18">
        <v>43831</v>
      </c>
      <c r="E2818" s="17" t="s">
        <v>118</v>
      </c>
      <c r="F2818" s="19">
        <v>5</v>
      </c>
      <c r="G2818" s="17">
        <v>2</v>
      </c>
      <c r="H2818" s="17">
        <v>4</v>
      </c>
      <c r="I2818" s="20">
        <f t="shared" si="672"/>
        <v>28</v>
      </c>
      <c r="J2818" s="21">
        <v>42262.97</v>
      </c>
      <c r="K2818" s="18">
        <v>44804</v>
      </c>
      <c r="L2818" s="21">
        <v>22540.240000000002</v>
      </c>
      <c r="M2818" s="21">
        <v>19722.73</v>
      </c>
      <c r="N2818" s="21">
        <v>5635.06</v>
      </c>
      <c r="O2818" s="21">
        <f t="shared" si="673"/>
        <v>2817.53</v>
      </c>
      <c r="P2818" s="21">
        <f t="shared" si="674"/>
        <v>8452.59</v>
      </c>
      <c r="Q2818" s="21">
        <f t="shared" si="675"/>
        <v>16905.2</v>
      </c>
      <c r="S2818" s="21">
        <f t="shared" si="676"/>
        <v>25357.79</v>
      </c>
      <c r="T2818" s="19">
        <v>5</v>
      </c>
      <c r="U2818" s="19">
        <f t="shared" si="677"/>
        <v>0</v>
      </c>
      <c r="V2818" s="22">
        <f t="shared" si="678"/>
        <v>0</v>
      </c>
      <c r="W2818" s="5">
        <f t="shared" si="684"/>
        <v>36</v>
      </c>
      <c r="X2818" s="21">
        <f t="shared" si="685"/>
        <v>704.38305555555553</v>
      </c>
      <c r="Y2818" s="21">
        <f t="shared" si="683"/>
        <v>8452.5966666666664</v>
      </c>
      <c r="Z2818" s="21">
        <f t="shared" si="680"/>
        <v>16905.193333333336</v>
      </c>
      <c r="AA2818" s="21">
        <f t="shared" si="682"/>
        <v>-6.6666666643868666E-3</v>
      </c>
      <c r="AC2818" s="5">
        <v>8452.5966666666664</v>
      </c>
      <c r="AD2818" s="5">
        <v>0</v>
      </c>
      <c r="AE2818" s="5">
        <f t="shared" si="681"/>
        <v>8452.5966666666664</v>
      </c>
    </row>
    <row r="2819" spans="1:31" ht="12.75" customHeight="1" x14ac:dyDescent="0.35">
      <c r="A2819" s="17" t="s">
        <v>5739</v>
      </c>
      <c r="B2819" s="17" t="s">
        <v>2151</v>
      </c>
      <c r="C2819" s="17" t="s">
        <v>5740</v>
      </c>
      <c r="D2819" s="18">
        <v>44013</v>
      </c>
      <c r="E2819" s="17" t="s">
        <v>118</v>
      </c>
      <c r="F2819" s="19">
        <v>5</v>
      </c>
      <c r="G2819" s="17">
        <v>2</v>
      </c>
      <c r="H2819" s="17">
        <v>10</v>
      </c>
      <c r="I2819" s="20">
        <f t="shared" si="672"/>
        <v>34</v>
      </c>
      <c r="J2819" s="21">
        <v>1837.86</v>
      </c>
      <c r="K2819" s="18">
        <v>44804</v>
      </c>
      <c r="L2819" s="21">
        <v>796.4</v>
      </c>
      <c r="M2819" s="21">
        <v>1041.46</v>
      </c>
      <c r="N2819" s="21">
        <v>245.04</v>
      </c>
      <c r="O2819" s="21">
        <f t="shared" si="673"/>
        <v>122.52</v>
      </c>
      <c r="P2819" s="21">
        <f t="shared" si="674"/>
        <v>367.56</v>
      </c>
      <c r="Q2819" s="21">
        <f t="shared" si="675"/>
        <v>918.94</v>
      </c>
      <c r="S2819" s="21">
        <f t="shared" si="676"/>
        <v>1286.5</v>
      </c>
      <c r="T2819" s="19">
        <v>5</v>
      </c>
      <c r="U2819" s="19">
        <f t="shared" si="677"/>
        <v>0</v>
      </c>
      <c r="V2819" s="22">
        <f t="shared" si="678"/>
        <v>0</v>
      </c>
      <c r="W2819" s="5">
        <f t="shared" si="684"/>
        <v>42</v>
      </c>
      <c r="X2819" s="21">
        <f t="shared" si="685"/>
        <v>30.63095238095238</v>
      </c>
      <c r="Y2819" s="21">
        <f t="shared" si="683"/>
        <v>367.57142857142856</v>
      </c>
      <c r="Z2819" s="21">
        <f t="shared" si="680"/>
        <v>918.92857142857144</v>
      </c>
      <c r="AA2819" s="21">
        <f t="shared" si="682"/>
        <v>-1.1428571428609757E-2</v>
      </c>
      <c r="AC2819" s="5">
        <v>367.57142857142856</v>
      </c>
      <c r="AD2819" s="5">
        <v>0</v>
      </c>
      <c r="AE2819" s="5">
        <f t="shared" si="681"/>
        <v>367.57142857142856</v>
      </c>
    </row>
    <row r="2820" spans="1:31" ht="12.75" customHeight="1" x14ac:dyDescent="0.35">
      <c r="A2820" s="17" t="s">
        <v>5741</v>
      </c>
      <c r="B2820" s="17" t="s">
        <v>2151</v>
      </c>
      <c r="C2820" s="17" t="s">
        <v>5742</v>
      </c>
      <c r="D2820" s="18">
        <v>44223</v>
      </c>
      <c r="E2820" s="17" t="s">
        <v>118</v>
      </c>
      <c r="F2820" s="19">
        <v>5</v>
      </c>
      <c r="G2820" s="17">
        <v>3</v>
      </c>
      <c r="H2820" s="17">
        <v>5</v>
      </c>
      <c r="I2820" s="20">
        <f t="shared" si="672"/>
        <v>41</v>
      </c>
      <c r="J2820" s="21">
        <v>2724.48</v>
      </c>
      <c r="K2820" s="18">
        <v>44804</v>
      </c>
      <c r="L2820" s="21">
        <v>862.75</v>
      </c>
      <c r="M2820" s="21">
        <v>1861.73</v>
      </c>
      <c r="N2820" s="21">
        <v>363.26</v>
      </c>
      <c r="O2820" s="21">
        <f t="shared" si="673"/>
        <v>181.63</v>
      </c>
      <c r="P2820" s="21">
        <f t="shared" si="674"/>
        <v>544.89</v>
      </c>
      <c r="Q2820" s="21">
        <f t="shared" si="675"/>
        <v>1680.1</v>
      </c>
      <c r="S2820" s="21">
        <f t="shared" si="676"/>
        <v>2224.9899999999998</v>
      </c>
      <c r="T2820" s="19">
        <v>5</v>
      </c>
      <c r="U2820" s="19">
        <f t="shared" si="677"/>
        <v>0</v>
      </c>
      <c r="V2820" s="22">
        <f t="shared" si="678"/>
        <v>0</v>
      </c>
      <c r="W2820" s="5">
        <f t="shared" si="684"/>
        <v>49</v>
      </c>
      <c r="X2820" s="21">
        <f t="shared" si="685"/>
        <v>45.407959183673462</v>
      </c>
      <c r="Y2820" s="21">
        <f t="shared" si="683"/>
        <v>544.89551020408157</v>
      </c>
      <c r="Z2820" s="21">
        <f t="shared" si="680"/>
        <v>1680.0944897959182</v>
      </c>
      <c r="AA2820" s="21">
        <f t="shared" si="682"/>
        <v>-5.510204081701886E-3</v>
      </c>
      <c r="AC2820" s="5">
        <v>544.89551020408157</v>
      </c>
      <c r="AD2820" s="5">
        <v>0</v>
      </c>
      <c r="AE2820" s="5">
        <f t="shared" si="681"/>
        <v>544.89551020408157</v>
      </c>
    </row>
    <row r="2821" spans="1:31" ht="12.75" customHeight="1" x14ac:dyDescent="0.35">
      <c r="A2821" s="17" t="s">
        <v>5743</v>
      </c>
      <c r="B2821" s="17" t="s">
        <v>2151</v>
      </c>
      <c r="C2821" s="17" t="s">
        <v>5744</v>
      </c>
      <c r="D2821" s="18">
        <v>44378</v>
      </c>
      <c r="E2821" s="17" t="s">
        <v>118</v>
      </c>
      <c r="F2821" s="19">
        <v>5</v>
      </c>
      <c r="G2821" s="17">
        <v>3</v>
      </c>
      <c r="H2821" s="17">
        <v>10</v>
      </c>
      <c r="I2821" s="20">
        <f t="shared" si="672"/>
        <v>46</v>
      </c>
      <c r="J2821" s="21">
        <v>1545.14</v>
      </c>
      <c r="K2821" s="18">
        <v>44804</v>
      </c>
      <c r="L2821" s="21">
        <v>360.53</v>
      </c>
      <c r="M2821" s="21">
        <v>1184.6099999999999</v>
      </c>
      <c r="N2821" s="21">
        <v>206.02</v>
      </c>
      <c r="O2821" s="21">
        <f t="shared" si="673"/>
        <v>103.01</v>
      </c>
      <c r="P2821" s="21">
        <f t="shared" si="674"/>
        <v>309.03000000000003</v>
      </c>
      <c r="Q2821" s="21">
        <f t="shared" si="675"/>
        <v>1081.5999999999999</v>
      </c>
      <c r="S2821" s="21">
        <f t="shared" si="676"/>
        <v>1390.6299999999999</v>
      </c>
      <c r="T2821" s="19">
        <v>5</v>
      </c>
      <c r="U2821" s="19">
        <f t="shared" si="677"/>
        <v>0</v>
      </c>
      <c r="V2821" s="22">
        <f t="shared" si="678"/>
        <v>0</v>
      </c>
      <c r="W2821" s="5">
        <f t="shared" si="684"/>
        <v>54</v>
      </c>
      <c r="X2821" s="21">
        <f t="shared" si="685"/>
        <v>25.752407407407404</v>
      </c>
      <c r="Y2821" s="21">
        <f t="shared" si="683"/>
        <v>309.02888888888884</v>
      </c>
      <c r="Z2821" s="21">
        <f t="shared" si="680"/>
        <v>1081.6011111111111</v>
      </c>
      <c r="AA2821" s="21">
        <f t="shared" si="682"/>
        <v>1.1111111111858918E-3</v>
      </c>
      <c r="AC2821" s="5">
        <v>309.02888888888884</v>
      </c>
      <c r="AD2821" s="5">
        <v>0</v>
      </c>
      <c r="AE2821" s="5">
        <f t="shared" si="681"/>
        <v>309.02888888888884</v>
      </c>
    </row>
    <row r="2822" spans="1:31" ht="12.75" customHeight="1" x14ac:dyDescent="0.35">
      <c r="A2822" s="17" t="s">
        <v>5745</v>
      </c>
      <c r="B2822" s="17" t="s">
        <v>2151</v>
      </c>
      <c r="C2822" s="17" t="s">
        <v>5746</v>
      </c>
      <c r="D2822" s="18">
        <v>44470</v>
      </c>
      <c r="E2822" s="17" t="s">
        <v>118</v>
      </c>
      <c r="F2822" s="19">
        <v>5</v>
      </c>
      <c r="G2822" s="17">
        <v>4</v>
      </c>
      <c r="H2822" s="17">
        <v>1</v>
      </c>
      <c r="I2822" s="20">
        <f t="shared" si="672"/>
        <v>49</v>
      </c>
      <c r="J2822" s="21">
        <v>229.9</v>
      </c>
      <c r="K2822" s="18">
        <v>44804</v>
      </c>
      <c r="L2822" s="21">
        <v>42.15</v>
      </c>
      <c r="M2822" s="21">
        <v>187.75</v>
      </c>
      <c r="N2822" s="21">
        <v>30.65</v>
      </c>
      <c r="O2822" s="21">
        <f t="shared" si="673"/>
        <v>15.324999999999999</v>
      </c>
      <c r="P2822" s="21">
        <f t="shared" si="674"/>
        <v>45.974999999999994</v>
      </c>
      <c r="Q2822" s="21">
        <f t="shared" si="675"/>
        <v>172.42500000000001</v>
      </c>
      <c r="S2822" s="21">
        <f t="shared" si="676"/>
        <v>218.4</v>
      </c>
      <c r="T2822" s="19">
        <v>5</v>
      </c>
      <c r="U2822" s="19">
        <f t="shared" si="677"/>
        <v>0</v>
      </c>
      <c r="V2822" s="22">
        <f t="shared" si="678"/>
        <v>0</v>
      </c>
      <c r="W2822" s="5">
        <f t="shared" si="684"/>
        <v>57</v>
      </c>
      <c r="X2822" s="21">
        <f t="shared" si="685"/>
        <v>3.831578947368421</v>
      </c>
      <c r="Y2822" s="21">
        <f t="shared" si="683"/>
        <v>45.978947368421053</v>
      </c>
      <c r="Z2822" s="21">
        <f t="shared" si="680"/>
        <v>172.42105263157896</v>
      </c>
      <c r="AA2822" s="21">
        <f>+Z2822-Q2822</f>
        <v>-3.9473684210520332E-3</v>
      </c>
      <c r="AC2822" s="5">
        <v>45.978947368421053</v>
      </c>
      <c r="AD2822" s="5">
        <v>0</v>
      </c>
      <c r="AE2822" s="5">
        <f t="shared" si="681"/>
        <v>45.978947368421053</v>
      </c>
    </row>
    <row r="2823" spans="1:31" ht="12.75" customHeight="1" x14ac:dyDescent="0.4">
      <c r="A2823" s="17" t="s">
        <v>5747</v>
      </c>
      <c r="B2823" s="17" t="s">
        <v>2151</v>
      </c>
      <c r="C2823" s="17" t="s">
        <v>5748</v>
      </c>
      <c r="D2823" s="18">
        <v>44743</v>
      </c>
      <c r="E2823" s="17" t="s">
        <v>118</v>
      </c>
      <c r="F2823" s="19">
        <v>5</v>
      </c>
      <c r="G2823" s="17">
        <v>4</v>
      </c>
      <c r="H2823" s="17">
        <v>10</v>
      </c>
      <c r="I2823" s="20">
        <f t="shared" si="672"/>
        <v>58</v>
      </c>
      <c r="J2823" s="21">
        <v>54</v>
      </c>
      <c r="K2823" s="18">
        <v>44804</v>
      </c>
      <c r="L2823" s="21">
        <v>1.8</v>
      </c>
      <c r="M2823" s="21">
        <v>52.2</v>
      </c>
      <c r="N2823" s="21">
        <v>1.8</v>
      </c>
      <c r="O2823" s="32">
        <f>+N2823/2*4</f>
        <v>3.6</v>
      </c>
      <c r="P2823" s="21">
        <f t="shared" si="674"/>
        <v>5.4</v>
      </c>
      <c r="Q2823" s="21">
        <f t="shared" si="675"/>
        <v>48.6</v>
      </c>
      <c r="S2823" s="21">
        <f t="shared" si="676"/>
        <v>54</v>
      </c>
      <c r="T2823" s="19">
        <v>5</v>
      </c>
      <c r="U2823" s="19">
        <f t="shared" si="677"/>
        <v>0</v>
      </c>
      <c r="V2823" s="22">
        <f t="shared" si="678"/>
        <v>0</v>
      </c>
      <c r="W2823" s="23">
        <f t="shared" si="684"/>
        <v>66</v>
      </c>
      <c r="X2823" s="21">
        <f t="shared" si="685"/>
        <v>0.81818181818181823</v>
      </c>
      <c r="Y2823" s="32">
        <f>+X2823*6</f>
        <v>4.9090909090909092</v>
      </c>
      <c r="Z2823" s="21">
        <f t="shared" si="680"/>
        <v>49.090909090909093</v>
      </c>
      <c r="AA2823" s="21">
        <f>+Z2823-Q2823</f>
        <v>0.49090909090909207</v>
      </c>
      <c r="AC2823" s="5">
        <v>4.9090909090909092</v>
      </c>
      <c r="AD2823" s="5">
        <v>0</v>
      </c>
      <c r="AE2823" s="5">
        <f t="shared" si="681"/>
        <v>4.9090909090909092</v>
      </c>
    </row>
    <row r="2824" spans="1:31" ht="12.75" customHeight="1" x14ac:dyDescent="0.4">
      <c r="A2824" s="17" t="s">
        <v>5749</v>
      </c>
      <c r="B2824" s="17" t="s">
        <v>2151</v>
      </c>
      <c r="C2824" s="17" t="s">
        <v>5750</v>
      </c>
      <c r="D2824" s="18">
        <v>44927</v>
      </c>
      <c r="E2824" s="17" t="s">
        <v>118</v>
      </c>
      <c r="F2824" s="19">
        <v>5</v>
      </c>
      <c r="G2824" s="17">
        <v>5</v>
      </c>
      <c r="H2824" s="17">
        <v>0</v>
      </c>
      <c r="I2824" s="20">
        <f t="shared" si="672"/>
        <v>60</v>
      </c>
      <c r="J2824" s="33">
        <v>1420.2</v>
      </c>
      <c r="K2824" s="18"/>
      <c r="L2824" s="21"/>
      <c r="M2824" s="21"/>
      <c r="N2824" s="21"/>
      <c r="O2824" s="32"/>
      <c r="P2824" s="21"/>
      <c r="Q2824" s="33">
        <v>1420.2</v>
      </c>
      <c r="S2824" s="21">
        <f t="shared" si="676"/>
        <v>0</v>
      </c>
      <c r="T2824" s="19">
        <v>5</v>
      </c>
      <c r="U2824" s="19">
        <f t="shared" si="677"/>
        <v>0</v>
      </c>
      <c r="V2824" s="22">
        <f t="shared" si="678"/>
        <v>0</v>
      </c>
      <c r="W2824" s="23">
        <f t="shared" si="684"/>
        <v>68</v>
      </c>
      <c r="X2824" s="21">
        <f t="shared" si="685"/>
        <v>0</v>
      </c>
      <c r="Y2824" s="32">
        <f>+X2824*6</f>
        <v>0</v>
      </c>
      <c r="Z2824" s="21">
        <f>+Q2824</f>
        <v>1420.2</v>
      </c>
      <c r="AA2824" s="21">
        <f>+Z2824-Q2824</f>
        <v>0</v>
      </c>
      <c r="AC2824" s="5">
        <v>0</v>
      </c>
      <c r="AD2824" s="5">
        <v>0</v>
      </c>
      <c r="AE2824" s="5">
        <f t="shared" si="681"/>
        <v>0</v>
      </c>
    </row>
    <row r="2825" spans="1:31" ht="12.75" customHeight="1" x14ac:dyDescent="0.4">
      <c r="A2825" s="17" t="s">
        <v>5614</v>
      </c>
      <c r="J2825" s="32">
        <f>SUM(J2770:J2824)+1</f>
        <v>172318.48000000007</v>
      </c>
      <c r="L2825" s="21">
        <v>117589.05</v>
      </c>
      <c r="M2825" s="21">
        <v>53308.23</v>
      </c>
      <c r="N2825" s="5">
        <f>SUM(N2770:N2824)</f>
        <v>12247.570000000002</v>
      </c>
      <c r="O2825" s="5">
        <f>SUM(O2770:O2824)</f>
        <v>5795.7225000000017</v>
      </c>
      <c r="P2825" s="5">
        <f>SUM(P2770:P2824)</f>
        <v>18043.2925</v>
      </c>
      <c r="Q2825" s="23">
        <f>SUM(Q2770:Q2824)</f>
        <v>48932.707500000004</v>
      </c>
      <c r="S2825" s="5">
        <f>SUM(S2770:S2824)</f>
        <v>65555.8</v>
      </c>
      <c r="T2825" s="3"/>
      <c r="U2825" s="3"/>
      <c r="V2825" s="4"/>
      <c r="X2825" s="5">
        <f>SUM(X2770:X2824)</f>
        <v>1495.2939248965483</v>
      </c>
      <c r="Y2825" s="5">
        <f>SUM(Y2770:Y2824)</f>
        <v>18042.874674516162</v>
      </c>
      <c r="Z2825" s="5">
        <f>SUM(Z2770:Z2824)</f>
        <v>48933.125325483845</v>
      </c>
      <c r="AA2825" s="5">
        <f>SUM(AA2770:AA2824)</f>
        <v>0.41782548384501883</v>
      </c>
      <c r="AC2825" s="5">
        <f>SUM(AC2770:AC2824)</f>
        <v>18042.874674516162</v>
      </c>
      <c r="AD2825" s="5">
        <f t="shared" ref="AD2825:AE2825" si="686">SUM(AD2770:AD2824)</f>
        <v>0</v>
      </c>
      <c r="AE2825" s="5">
        <f t="shared" si="686"/>
        <v>18042.874674516162</v>
      </c>
    </row>
    <row r="2826" spans="1:31" ht="12.75" customHeight="1" x14ac:dyDescent="0.35">
      <c r="A2826" s="17" t="s">
        <v>69</v>
      </c>
      <c r="J2826" s="21">
        <v>0</v>
      </c>
      <c r="L2826" s="21">
        <v>0</v>
      </c>
      <c r="M2826" s="21">
        <v>0</v>
      </c>
      <c r="T2826" s="3"/>
      <c r="U2826" s="3"/>
      <c r="V2826" s="4"/>
      <c r="X2826" s="5"/>
      <c r="Y2826" s="5"/>
      <c r="Z2826" s="5"/>
      <c r="AA2826" s="5"/>
    </row>
    <row r="2827" spans="1:31" ht="12.75" customHeight="1" x14ac:dyDescent="0.35">
      <c r="A2827" s="17" t="s">
        <v>70</v>
      </c>
      <c r="T2827" s="3"/>
      <c r="U2827" s="3"/>
      <c r="V2827" s="4"/>
      <c r="X2827" s="5"/>
      <c r="Y2827" s="5"/>
      <c r="Z2827" s="5"/>
      <c r="AA2827" s="5"/>
    </row>
    <row r="2828" spans="1:31" ht="12.75" customHeight="1" x14ac:dyDescent="0.35">
      <c r="A2828" s="17" t="s">
        <v>71</v>
      </c>
      <c r="J2828" s="21">
        <f>+J2825</f>
        <v>172318.48000000007</v>
      </c>
      <c r="L2828" s="21">
        <v>117589.05</v>
      </c>
      <c r="M2828" s="21">
        <v>53308.23</v>
      </c>
      <c r="T2828" s="3"/>
      <c r="U2828" s="3"/>
      <c r="V2828" s="4"/>
      <c r="X2828" s="5"/>
      <c r="Y2828" s="5"/>
      <c r="Z2828" s="5"/>
      <c r="AA2828" s="5"/>
    </row>
    <row r="2829" spans="1:31" ht="12.75" customHeight="1" x14ac:dyDescent="0.35">
      <c r="A2829" s="17" t="s">
        <v>5751</v>
      </c>
      <c r="T2829" s="3"/>
      <c r="U2829" s="3"/>
      <c r="V2829" s="4"/>
      <c r="X2829" s="5"/>
      <c r="Y2829" s="5"/>
      <c r="Z2829" s="5"/>
      <c r="AA2829" s="5"/>
    </row>
    <row r="2830" spans="1:31" ht="12.75" customHeight="1" x14ac:dyDescent="0.35">
      <c r="A2830" s="17" t="s">
        <v>73</v>
      </c>
      <c r="T2830" s="3"/>
      <c r="U2830" s="3"/>
      <c r="V2830" s="4"/>
      <c r="X2830" s="5"/>
      <c r="Y2830" s="5"/>
      <c r="Z2830" s="5"/>
      <c r="AA2830" s="5"/>
    </row>
    <row r="2831" spans="1:31" ht="12.75" customHeight="1" x14ac:dyDescent="0.35">
      <c r="A2831" s="17" t="s">
        <v>5752</v>
      </c>
      <c r="T2831" s="3"/>
      <c r="U2831" s="3"/>
      <c r="V2831" s="4"/>
      <c r="X2831" s="5"/>
      <c r="Y2831" s="5"/>
      <c r="Z2831" s="5"/>
      <c r="AA2831" s="5"/>
    </row>
    <row r="2832" spans="1:31" ht="12.75" customHeight="1" x14ac:dyDescent="0.35">
      <c r="A2832" s="17" t="s">
        <v>5753</v>
      </c>
      <c r="B2832" s="17" t="s">
        <v>5754</v>
      </c>
      <c r="C2832" s="17" t="s">
        <v>5755</v>
      </c>
      <c r="D2832" s="18">
        <v>36342</v>
      </c>
      <c r="E2832" s="17" t="s">
        <v>118</v>
      </c>
      <c r="F2832" s="19">
        <v>5</v>
      </c>
      <c r="G2832" s="17">
        <v>0</v>
      </c>
      <c r="H2832" s="17">
        <v>0</v>
      </c>
      <c r="I2832" s="20">
        <f t="shared" ref="I2832:I2895" si="687">(G2832*12)+H2832</f>
        <v>0</v>
      </c>
      <c r="J2832" s="21">
        <v>4347.09</v>
      </c>
      <c r="K2832" s="18">
        <v>44804</v>
      </c>
      <c r="L2832" s="21">
        <v>4347.09</v>
      </c>
      <c r="M2832" s="21">
        <v>0</v>
      </c>
      <c r="N2832" s="21">
        <v>0</v>
      </c>
      <c r="O2832" s="21">
        <f t="shared" ref="O2832:O2895" si="688">+N2832/8*4</f>
        <v>0</v>
      </c>
      <c r="P2832" s="21">
        <f t="shared" ref="P2832:P2895" si="689">+N2832+O2832</f>
        <v>0</v>
      </c>
      <c r="Q2832" s="21">
        <f t="shared" ref="Q2832:Q2895" si="690">+M2832-O2832</f>
        <v>0</v>
      </c>
      <c r="S2832" s="21">
        <f t="shared" ref="S2832:S2895" si="691">+M2832+N2832</f>
        <v>0</v>
      </c>
      <c r="T2832" s="19">
        <v>5</v>
      </c>
      <c r="U2832" s="19">
        <f t="shared" ref="U2832:U2895" si="692">+T2832-F2832</f>
        <v>0</v>
      </c>
      <c r="V2832" s="22">
        <f t="shared" ref="V2832:V2895" si="693">+U2832*12</f>
        <v>0</v>
      </c>
      <c r="W2832" s="5">
        <v>0</v>
      </c>
      <c r="X2832" s="21">
        <v>0</v>
      </c>
      <c r="Y2832" s="21">
        <f t="shared" ref="Y2832:Y2895" si="694">+X2832*12</f>
        <v>0</v>
      </c>
      <c r="Z2832" s="21">
        <f t="shared" ref="Z2832:Z2895" si="695">+S2832-Y2832</f>
        <v>0</v>
      </c>
      <c r="AA2832" s="21">
        <f>+Z2832-Q2832</f>
        <v>0</v>
      </c>
      <c r="AC2832" s="5">
        <v>0</v>
      </c>
      <c r="AD2832" s="5">
        <v>0</v>
      </c>
      <c r="AE2832" s="5">
        <f t="shared" ref="AE2832:AE2895" si="696">+AC2832+AD2832</f>
        <v>0</v>
      </c>
    </row>
    <row r="2833" spans="1:31" ht="12.75" customHeight="1" x14ac:dyDescent="0.35">
      <c r="A2833" s="17" t="s">
        <v>5756</v>
      </c>
      <c r="B2833" s="17" t="s">
        <v>5757</v>
      </c>
      <c r="C2833" s="17" t="s">
        <v>5755</v>
      </c>
      <c r="D2833" s="18">
        <v>36342</v>
      </c>
      <c r="E2833" s="17" t="s">
        <v>118</v>
      </c>
      <c r="F2833" s="19">
        <v>5</v>
      </c>
      <c r="G2833" s="17">
        <v>0</v>
      </c>
      <c r="H2833" s="17">
        <v>0</v>
      </c>
      <c r="I2833" s="20">
        <f t="shared" si="687"/>
        <v>0</v>
      </c>
      <c r="J2833" s="21">
        <v>1690</v>
      </c>
      <c r="K2833" s="18">
        <v>44804</v>
      </c>
      <c r="L2833" s="21">
        <v>1690</v>
      </c>
      <c r="M2833" s="21">
        <v>0</v>
      </c>
      <c r="N2833" s="21">
        <v>0</v>
      </c>
      <c r="O2833" s="21">
        <f t="shared" si="688"/>
        <v>0</v>
      </c>
      <c r="P2833" s="21">
        <f t="shared" si="689"/>
        <v>0</v>
      </c>
      <c r="Q2833" s="21">
        <f t="shared" si="690"/>
        <v>0</v>
      </c>
      <c r="S2833" s="21">
        <f t="shared" si="691"/>
        <v>0</v>
      </c>
      <c r="T2833" s="19">
        <v>5</v>
      </c>
      <c r="U2833" s="19">
        <f t="shared" si="692"/>
        <v>0</v>
      </c>
      <c r="V2833" s="22">
        <f t="shared" si="693"/>
        <v>0</v>
      </c>
      <c r="W2833" s="5">
        <v>0</v>
      </c>
      <c r="X2833" s="21">
        <v>0</v>
      </c>
      <c r="Y2833" s="21">
        <f t="shared" si="694"/>
        <v>0</v>
      </c>
      <c r="Z2833" s="21">
        <f t="shared" si="695"/>
        <v>0</v>
      </c>
      <c r="AA2833" s="21">
        <f t="shared" ref="AA2833:AA2892" si="697">+Z2833-Q2833</f>
        <v>0</v>
      </c>
      <c r="AC2833" s="5">
        <v>0</v>
      </c>
      <c r="AD2833" s="5">
        <v>0</v>
      </c>
      <c r="AE2833" s="5">
        <f t="shared" si="696"/>
        <v>0</v>
      </c>
    </row>
    <row r="2834" spans="1:31" ht="12.75" customHeight="1" x14ac:dyDescent="0.35">
      <c r="A2834" s="17" t="s">
        <v>5758</v>
      </c>
      <c r="B2834" s="17" t="s">
        <v>5759</v>
      </c>
      <c r="C2834" s="17" t="s">
        <v>5755</v>
      </c>
      <c r="D2834" s="18">
        <v>36342</v>
      </c>
      <c r="E2834" s="17" t="s">
        <v>118</v>
      </c>
      <c r="F2834" s="19">
        <v>5</v>
      </c>
      <c r="G2834" s="17">
        <v>0</v>
      </c>
      <c r="H2834" s="17">
        <v>0</v>
      </c>
      <c r="I2834" s="20">
        <f t="shared" si="687"/>
        <v>0</v>
      </c>
      <c r="J2834" s="21">
        <v>734.81</v>
      </c>
      <c r="K2834" s="18">
        <v>44804</v>
      </c>
      <c r="L2834" s="21">
        <v>734.81</v>
      </c>
      <c r="M2834" s="21">
        <v>0</v>
      </c>
      <c r="N2834" s="21">
        <v>0</v>
      </c>
      <c r="O2834" s="21">
        <f t="shared" si="688"/>
        <v>0</v>
      </c>
      <c r="P2834" s="21">
        <f t="shared" si="689"/>
        <v>0</v>
      </c>
      <c r="Q2834" s="21">
        <f t="shared" si="690"/>
        <v>0</v>
      </c>
      <c r="S2834" s="21">
        <f t="shared" si="691"/>
        <v>0</v>
      </c>
      <c r="T2834" s="19">
        <v>5</v>
      </c>
      <c r="U2834" s="19">
        <f t="shared" si="692"/>
        <v>0</v>
      </c>
      <c r="V2834" s="22">
        <f t="shared" si="693"/>
        <v>0</v>
      </c>
      <c r="W2834" s="5">
        <v>0</v>
      </c>
      <c r="X2834" s="21">
        <v>0</v>
      </c>
      <c r="Y2834" s="21">
        <f t="shared" si="694"/>
        <v>0</v>
      </c>
      <c r="Z2834" s="21">
        <f t="shared" si="695"/>
        <v>0</v>
      </c>
      <c r="AA2834" s="21">
        <f t="shared" si="697"/>
        <v>0</v>
      </c>
      <c r="AC2834" s="5">
        <v>0</v>
      </c>
      <c r="AD2834" s="5">
        <v>0</v>
      </c>
      <c r="AE2834" s="5">
        <f t="shared" si="696"/>
        <v>0</v>
      </c>
    </row>
    <row r="2835" spans="1:31" ht="12.75" customHeight="1" x14ac:dyDescent="0.35">
      <c r="A2835" s="17" t="s">
        <v>5760</v>
      </c>
      <c r="B2835" s="17" t="s">
        <v>5761</v>
      </c>
      <c r="C2835" s="17" t="s">
        <v>5762</v>
      </c>
      <c r="D2835" s="18">
        <v>36708</v>
      </c>
      <c r="E2835" s="17" t="s">
        <v>118</v>
      </c>
      <c r="F2835" s="19">
        <v>5</v>
      </c>
      <c r="G2835" s="17">
        <v>0</v>
      </c>
      <c r="H2835" s="17">
        <v>0</v>
      </c>
      <c r="I2835" s="20">
        <f t="shared" si="687"/>
        <v>0</v>
      </c>
      <c r="J2835" s="21">
        <v>1059.76</v>
      </c>
      <c r="K2835" s="18">
        <v>44804</v>
      </c>
      <c r="L2835" s="21">
        <v>1059.76</v>
      </c>
      <c r="M2835" s="21">
        <v>0</v>
      </c>
      <c r="N2835" s="21">
        <v>0</v>
      </c>
      <c r="O2835" s="21">
        <f t="shared" si="688"/>
        <v>0</v>
      </c>
      <c r="P2835" s="21">
        <f t="shared" si="689"/>
        <v>0</v>
      </c>
      <c r="Q2835" s="21">
        <f t="shared" si="690"/>
        <v>0</v>
      </c>
      <c r="S2835" s="21">
        <f t="shared" si="691"/>
        <v>0</v>
      </c>
      <c r="T2835" s="19">
        <v>5</v>
      </c>
      <c r="U2835" s="19">
        <f t="shared" si="692"/>
        <v>0</v>
      </c>
      <c r="V2835" s="22">
        <f t="shared" si="693"/>
        <v>0</v>
      </c>
      <c r="W2835" s="5">
        <v>0</v>
      </c>
      <c r="X2835" s="21">
        <v>0</v>
      </c>
      <c r="Y2835" s="21">
        <f t="shared" si="694"/>
        <v>0</v>
      </c>
      <c r="Z2835" s="21">
        <f t="shared" si="695"/>
        <v>0</v>
      </c>
      <c r="AA2835" s="21">
        <f t="shared" si="697"/>
        <v>0</v>
      </c>
      <c r="AC2835" s="5">
        <v>0</v>
      </c>
      <c r="AD2835" s="5">
        <v>0</v>
      </c>
      <c r="AE2835" s="5">
        <f t="shared" si="696"/>
        <v>0</v>
      </c>
    </row>
    <row r="2836" spans="1:31" ht="12.75" customHeight="1" x14ac:dyDescent="0.35">
      <c r="A2836" s="17" t="s">
        <v>5763</v>
      </c>
      <c r="B2836" s="17" t="s">
        <v>5764</v>
      </c>
      <c r="C2836" s="17" t="s">
        <v>5765</v>
      </c>
      <c r="D2836" s="18">
        <v>36708</v>
      </c>
      <c r="E2836" s="17" t="s">
        <v>118</v>
      </c>
      <c r="F2836" s="19">
        <v>5</v>
      </c>
      <c r="G2836" s="17">
        <v>0</v>
      </c>
      <c r="H2836" s="17">
        <v>0</v>
      </c>
      <c r="I2836" s="20">
        <f t="shared" si="687"/>
        <v>0</v>
      </c>
      <c r="J2836" s="21">
        <v>-1059.76</v>
      </c>
      <c r="K2836" s="18">
        <v>44804</v>
      </c>
      <c r="L2836" s="21">
        <v>-1059.76</v>
      </c>
      <c r="M2836" s="21">
        <v>0</v>
      </c>
      <c r="N2836" s="21">
        <v>0</v>
      </c>
      <c r="O2836" s="21">
        <f t="shared" si="688"/>
        <v>0</v>
      </c>
      <c r="P2836" s="21">
        <f t="shared" si="689"/>
        <v>0</v>
      </c>
      <c r="Q2836" s="21">
        <f t="shared" si="690"/>
        <v>0</v>
      </c>
      <c r="S2836" s="21">
        <f t="shared" si="691"/>
        <v>0</v>
      </c>
      <c r="T2836" s="19">
        <v>5</v>
      </c>
      <c r="U2836" s="19">
        <f t="shared" si="692"/>
        <v>0</v>
      </c>
      <c r="V2836" s="22">
        <f t="shared" si="693"/>
        <v>0</v>
      </c>
      <c r="W2836" s="5">
        <v>0</v>
      </c>
      <c r="X2836" s="21">
        <v>0</v>
      </c>
      <c r="Y2836" s="21">
        <f t="shared" si="694"/>
        <v>0</v>
      </c>
      <c r="Z2836" s="21">
        <f t="shared" si="695"/>
        <v>0</v>
      </c>
      <c r="AA2836" s="21">
        <f t="shared" si="697"/>
        <v>0</v>
      </c>
      <c r="AC2836" s="5">
        <v>0</v>
      </c>
      <c r="AD2836" s="5">
        <v>0</v>
      </c>
      <c r="AE2836" s="5">
        <f t="shared" si="696"/>
        <v>0</v>
      </c>
    </row>
    <row r="2837" spans="1:31" ht="12.75" customHeight="1" x14ac:dyDescent="0.35">
      <c r="A2837" s="17" t="s">
        <v>5766</v>
      </c>
      <c r="B2837" s="17" t="s">
        <v>5767</v>
      </c>
      <c r="C2837" s="17" t="s">
        <v>5768</v>
      </c>
      <c r="D2837" s="18">
        <v>36708</v>
      </c>
      <c r="E2837" s="17" t="s">
        <v>118</v>
      </c>
      <c r="F2837" s="19">
        <v>5</v>
      </c>
      <c r="G2837" s="17">
        <v>0</v>
      </c>
      <c r="H2837" s="17">
        <v>0</v>
      </c>
      <c r="I2837" s="20">
        <f t="shared" si="687"/>
        <v>0</v>
      </c>
      <c r="J2837" s="21">
        <v>301.92</v>
      </c>
      <c r="K2837" s="18">
        <v>44804</v>
      </c>
      <c r="L2837" s="21">
        <v>301.92</v>
      </c>
      <c r="M2837" s="21">
        <v>0</v>
      </c>
      <c r="N2837" s="21">
        <v>0</v>
      </c>
      <c r="O2837" s="21">
        <f t="shared" si="688"/>
        <v>0</v>
      </c>
      <c r="P2837" s="21">
        <f t="shared" si="689"/>
        <v>0</v>
      </c>
      <c r="Q2837" s="21">
        <f t="shared" si="690"/>
        <v>0</v>
      </c>
      <c r="S2837" s="21">
        <f t="shared" si="691"/>
        <v>0</v>
      </c>
      <c r="T2837" s="19">
        <v>5</v>
      </c>
      <c r="U2837" s="19">
        <f t="shared" si="692"/>
        <v>0</v>
      </c>
      <c r="V2837" s="22">
        <f t="shared" si="693"/>
        <v>0</v>
      </c>
      <c r="W2837" s="5">
        <v>0</v>
      </c>
      <c r="X2837" s="21">
        <v>0</v>
      </c>
      <c r="Y2837" s="21">
        <f t="shared" si="694"/>
        <v>0</v>
      </c>
      <c r="Z2837" s="21">
        <f t="shared" si="695"/>
        <v>0</v>
      </c>
      <c r="AA2837" s="21">
        <f t="shared" si="697"/>
        <v>0</v>
      </c>
      <c r="AC2837" s="5">
        <v>0</v>
      </c>
      <c r="AD2837" s="5">
        <v>0</v>
      </c>
      <c r="AE2837" s="5">
        <f t="shared" si="696"/>
        <v>0</v>
      </c>
    </row>
    <row r="2838" spans="1:31" ht="12.75" customHeight="1" x14ac:dyDescent="0.35">
      <c r="A2838" s="17" t="s">
        <v>5769</v>
      </c>
      <c r="B2838" s="17" t="s">
        <v>5770</v>
      </c>
      <c r="C2838" s="17" t="s">
        <v>5771</v>
      </c>
      <c r="D2838" s="18">
        <v>36708</v>
      </c>
      <c r="E2838" s="17" t="s">
        <v>118</v>
      </c>
      <c r="F2838" s="19">
        <v>5</v>
      </c>
      <c r="G2838" s="17">
        <v>0</v>
      </c>
      <c r="H2838" s="17">
        <v>0</v>
      </c>
      <c r="I2838" s="20">
        <f t="shared" si="687"/>
        <v>0</v>
      </c>
      <c r="J2838" s="21">
        <v>102.89</v>
      </c>
      <c r="K2838" s="18">
        <v>44804</v>
      </c>
      <c r="L2838" s="21">
        <v>102.89</v>
      </c>
      <c r="M2838" s="21">
        <v>0</v>
      </c>
      <c r="N2838" s="21">
        <v>0</v>
      </c>
      <c r="O2838" s="21">
        <f t="shared" si="688"/>
        <v>0</v>
      </c>
      <c r="P2838" s="21">
        <f t="shared" si="689"/>
        <v>0</v>
      </c>
      <c r="Q2838" s="21">
        <f t="shared" si="690"/>
        <v>0</v>
      </c>
      <c r="S2838" s="21">
        <f t="shared" si="691"/>
        <v>0</v>
      </c>
      <c r="T2838" s="19">
        <v>5</v>
      </c>
      <c r="U2838" s="19">
        <f t="shared" si="692"/>
        <v>0</v>
      </c>
      <c r="V2838" s="22">
        <f t="shared" si="693"/>
        <v>0</v>
      </c>
      <c r="W2838" s="5">
        <v>0</v>
      </c>
      <c r="X2838" s="21">
        <v>0</v>
      </c>
      <c r="Y2838" s="21">
        <f t="shared" si="694"/>
        <v>0</v>
      </c>
      <c r="Z2838" s="21">
        <f t="shared" si="695"/>
        <v>0</v>
      </c>
      <c r="AA2838" s="21">
        <f t="shared" si="697"/>
        <v>0</v>
      </c>
      <c r="AC2838" s="5">
        <v>0</v>
      </c>
      <c r="AD2838" s="5">
        <v>0</v>
      </c>
      <c r="AE2838" s="5">
        <f t="shared" si="696"/>
        <v>0</v>
      </c>
    </row>
    <row r="2839" spans="1:31" ht="12.75" customHeight="1" x14ac:dyDescent="0.35">
      <c r="A2839" s="17" t="s">
        <v>5772</v>
      </c>
      <c r="B2839" s="17" t="s">
        <v>5773</v>
      </c>
      <c r="C2839" s="17" t="s">
        <v>5774</v>
      </c>
      <c r="D2839" s="18">
        <v>36708</v>
      </c>
      <c r="E2839" s="17" t="s">
        <v>118</v>
      </c>
      <c r="F2839" s="19">
        <v>5</v>
      </c>
      <c r="G2839" s="17">
        <v>0</v>
      </c>
      <c r="H2839" s="17">
        <v>0</v>
      </c>
      <c r="I2839" s="20">
        <f t="shared" si="687"/>
        <v>0</v>
      </c>
      <c r="J2839" s="21">
        <v>654.95000000000005</v>
      </c>
      <c r="K2839" s="18">
        <v>44804</v>
      </c>
      <c r="L2839" s="21">
        <v>654.95000000000005</v>
      </c>
      <c r="M2839" s="21">
        <v>0</v>
      </c>
      <c r="N2839" s="21">
        <v>0</v>
      </c>
      <c r="O2839" s="21">
        <f t="shared" si="688"/>
        <v>0</v>
      </c>
      <c r="P2839" s="21">
        <f t="shared" si="689"/>
        <v>0</v>
      </c>
      <c r="Q2839" s="21">
        <f t="shared" si="690"/>
        <v>0</v>
      </c>
      <c r="S2839" s="21">
        <f t="shared" si="691"/>
        <v>0</v>
      </c>
      <c r="T2839" s="19">
        <v>5</v>
      </c>
      <c r="U2839" s="19">
        <f t="shared" si="692"/>
        <v>0</v>
      </c>
      <c r="V2839" s="22">
        <f t="shared" si="693"/>
        <v>0</v>
      </c>
      <c r="W2839" s="5">
        <v>0</v>
      </c>
      <c r="X2839" s="21">
        <v>0</v>
      </c>
      <c r="Y2839" s="21">
        <f t="shared" si="694"/>
        <v>0</v>
      </c>
      <c r="Z2839" s="21">
        <f t="shared" si="695"/>
        <v>0</v>
      </c>
      <c r="AA2839" s="21">
        <f t="shared" si="697"/>
        <v>0</v>
      </c>
      <c r="AC2839" s="5">
        <v>0</v>
      </c>
      <c r="AD2839" s="5">
        <v>0</v>
      </c>
      <c r="AE2839" s="5">
        <f t="shared" si="696"/>
        <v>0</v>
      </c>
    </row>
    <row r="2840" spans="1:31" ht="12.75" customHeight="1" x14ac:dyDescent="0.35">
      <c r="A2840" s="17" t="s">
        <v>5775</v>
      </c>
      <c r="B2840" s="17" t="s">
        <v>5776</v>
      </c>
      <c r="C2840" s="17" t="s">
        <v>5777</v>
      </c>
      <c r="D2840" s="18">
        <v>37377</v>
      </c>
      <c r="E2840" s="17" t="s">
        <v>118</v>
      </c>
      <c r="F2840" s="19">
        <v>5</v>
      </c>
      <c r="G2840" s="17">
        <v>0</v>
      </c>
      <c r="H2840" s="17">
        <v>0</v>
      </c>
      <c r="I2840" s="20">
        <f t="shared" si="687"/>
        <v>0</v>
      </c>
      <c r="J2840" s="21">
        <v>169.99</v>
      </c>
      <c r="K2840" s="18">
        <v>44804</v>
      </c>
      <c r="L2840" s="21">
        <v>169.99</v>
      </c>
      <c r="M2840" s="21">
        <v>0</v>
      </c>
      <c r="N2840" s="21">
        <v>0</v>
      </c>
      <c r="O2840" s="21">
        <f t="shared" si="688"/>
        <v>0</v>
      </c>
      <c r="P2840" s="21">
        <f t="shared" si="689"/>
        <v>0</v>
      </c>
      <c r="Q2840" s="21">
        <f t="shared" si="690"/>
        <v>0</v>
      </c>
      <c r="S2840" s="21">
        <f t="shared" si="691"/>
        <v>0</v>
      </c>
      <c r="T2840" s="19">
        <v>5</v>
      </c>
      <c r="U2840" s="19">
        <f t="shared" si="692"/>
        <v>0</v>
      </c>
      <c r="V2840" s="22">
        <f t="shared" si="693"/>
        <v>0</v>
      </c>
      <c r="W2840" s="5">
        <v>0</v>
      </c>
      <c r="X2840" s="21">
        <v>0</v>
      </c>
      <c r="Y2840" s="21">
        <f t="shared" si="694"/>
        <v>0</v>
      </c>
      <c r="Z2840" s="21">
        <f t="shared" si="695"/>
        <v>0</v>
      </c>
      <c r="AA2840" s="21">
        <f t="shared" si="697"/>
        <v>0</v>
      </c>
      <c r="AC2840" s="5">
        <v>0</v>
      </c>
      <c r="AD2840" s="5">
        <v>0</v>
      </c>
      <c r="AE2840" s="5">
        <f t="shared" si="696"/>
        <v>0</v>
      </c>
    </row>
    <row r="2841" spans="1:31" ht="12.75" customHeight="1" x14ac:dyDescent="0.35">
      <c r="A2841" s="17" t="s">
        <v>5778</v>
      </c>
      <c r="B2841" s="17" t="s">
        <v>5779</v>
      </c>
      <c r="C2841" s="17" t="s">
        <v>5780</v>
      </c>
      <c r="D2841" s="18">
        <v>37438</v>
      </c>
      <c r="E2841" s="17" t="s">
        <v>118</v>
      </c>
      <c r="F2841" s="19">
        <v>5</v>
      </c>
      <c r="G2841" s="17">
        <v>0</v>
      </c>
      <c r="H2841" s="17">
        <v>0</v>
      </c>
      <c r="I2841" s="20">
        <f t="shared" si="687"/>
        <v>0</v>
      </c>
      <c r="J2841" s="21">
        <v>71.180000000000007</v>
      </c>
      <c r="K2841" s="18">
        <v>44804</v>
      </c>
      <c r="L2841" s="21">
        <v>71.180000000000007</v>
      </c>
      <c r="M2841" s="21">
        <v>0</v>
      </c>
      <c r="N2841" s="21">
        <v>0</v>
      </c>
      <c r="O2841" s="21">
        <f t="shared" si="688"/>
        <v>0</v>
      </c>
      <c r="P2841" s="21">
        <f t="shared" si="689"/>
        <v>0</v>
      </c>
      <c r="Q2841" s="21">
        <f t="shared" si="690"/>
        <v>0</v>
      </c>
      <c r="S2841" s="21">
        <f t="shared" si="691"/>
        <v>0</v>
      </c>
      <c r="T2841" s="19">
        <v>5</v>
      </c>
      <c r="U2841" s="19">
        <f t="shared" si="692"/>
        <v>0</v>
      </c>
      <c r="V2841" s="22">
        <f t="shared" si="693"/>
        <v>0</v>
      </c>
      <c r="W2841" s="5">
        <v>0</v>
      </c>
      <c r="X2841" s="21">
        <v>0</v>
      </c>
      <c r="Y2841" s="21">
        <f t="shared" si="694"/>
        <v>0</v>
      </c>
      <c r="Z2841" s="21">
        <f t="shared" si="695"/>
        <v>0</v>
      </c>
      <c r="AA2841" s="21">
        <f t="shared" si="697"/>
        <v>0</v>
      </c>
      <c r="AC2841" s="5">
        <v>0</v>
      </c>
      <c r="AD2841" s="5">
        <v>0</v>
      </c>
      <c r="AE2841" s="5">
        <f t="shared" si="696"/>
        <v>0</v>
      </c>
    </row>
    <row r="2842" spans="1:31" ht="12.75" customHeight="1" x14ac:dyDescent="0.35">
      <c r="A2842" s="17" t="s">
        <v>5781</v>
      </c>
      <c r="B2842" s="17" t="s">
        <v>5782</v>
      </c>
      <c r="C2842" s="17" t="s">
        <v>5783</v>
      </c>
      <c r="D2842" s="18">
        <v>37377</v>
      </c>
      <c r="E2842" s="17" t="s">
        <v>118</v>
      </c>
      <c r="F2842" s="19">
        <v>5</v>
      </c>
      <c r="G2842" s="17">
        <v>0</v>
      </c>
      <c r="H2842" s="17">
        <v>0</v>
      </c>
      <c r="I2842" s="20">
        <f t="shared" si="687"/>
        <v>0</v>
      </c>
      <c r="J2842" s="21">
        <v>9.49</v>
      </c>
      <c r="K2842" s="18">
        <v>44804</v>
      </c>
      <c r="L2842" s="21">
        <v>9.49</v>
      </c>
      <c r="M2842" s="21">
        <v>0</v>
      </c>
      <c r="N2842" s="21">
        <v>0</v>
      </c>
      <c r="O2842" s="21">
        <f t="shared" si="688"/>
        <v>0</v>
      </c>
      <c r="P2842" s="21">
        <f t="shared" si="689"/>
        <v>0</v>
      </c>
      <c r="Q2842" s="21">
        <f t="shared" si="690"/>
        <v>0</v>
      </c>
      <c r="S2842" s="21">
        <f t="shared" si="691"/>
        <v>0</v>
      </c>
      <c r="T2842" s="19">
        <v>5</v>
      </c>
      <c r="U2842" s="19">
        <f t="shared" si="692"/>
        <v>0</v>
      </c>
      <c r="V2842" s="22">
        <f t="shared" si="693"/>
        <v>0</v>
      </c>
      <c r="W2842" s="5">
        <v>0</v>
      </c>
      <c r="X2842" s="21">
        <v>0</v>
      </c>
      <c r="Y2842" s="21">
        <f t="shared" si="694"/>
        <v>0</v>
      </c>
      <c r="Z2842" s="21">
        <f t="shared" si="695"/>
        <v>0</v>
      </c>
      <c r="AA2842" s="21">
        <f t="shared" si="697"/>
        <v>0</v>
      </c>
      <c r="AC2842" s="5">
        <v>0</v>
      </c>
      <c r="AD2842" s="5">
        <v>0</v>
      </c>
      <c r="AE2842" s="5">
        <f t="shared" si="696"/>
        <v>0</v>
      </c>
    </row>
    <row r="2843" spans="1:31" ht="12.75" customHeight="1" x14ac:dyDescent="0.35">
      <c r="A2843" s="17" t="s">
        <v>5784</v>
      </c>
      <c r="B2843" s="17" t="s">
        <v>5785</v>
      </c>
      <c r="C2843" s="17" t="s">
        <v>5786</v>
      </c>
      <c r="D2843" s="18">
        <v>37408</v>
      </c>
      <c r="E2843" s="17" t="s">
        <v>118</v>
      </c>
      <c r="F2843" s="19">
        <v>5</v>
      </c>
      <c r="G2843" s="17">
        <v>0</v>
      </c>
      <c r="H2843" s="17">
        <v>0</v>
      </c>
      <c r="I2843" s="20">
        <f t="shared" si="687"/>
        <v>0</v>
      </c>
      <c r="J2843" s="21">
        <v>78.819999999999993</v>
      </c>
      <c r="K2843" s="18">
        <v>44804</v>
      </c>
      <c r="L2843" s="21">
        <v>78.819999999999993</v>
      </c>
      <c r="M2843" s="21">
        <v>0</v>
      </c>
      <c r="N2843" s="21">
        <v>0</v>
      </c>
      <c r="O2843" s="21">
        <f t="shared" si="688"/>
        <v>0</v>
      </c>
      <c r="P2843" s="21">
        <f t="shared" si="689"/>
        <v>0</v>
      </c>
      <c r="Q2843" s="21">
        <f t="shared" si="690"/>
        <v>0</v>
      </c>
      <c r="S2843" s="21">
        <f t="shared" si="691"/>
        <v>0</v>
      </c>
      <c r="T2843" s="19">
        <v>5</v>
      </c>
      <c r="U2843" s="19">
        <f t="shared" si="692"/>
        <v>0</v>
      </c>
      <c r="V2843" s="22">
        <f t="shared" si="693"/>
        <v>0</v>
      </c>
      <c r="W2843" s="5">
        <v>0</v>
      </c>
      <c r="X2843" s="21">
        <v>0</v>
      </c>
      <c r="Y2843" s="21">
        <f t="shared" si="694"/>
        <v>0</v>
      </c>
      <c r="Z2843" s="21">
        <f t="shared" si="695"/>
        <v>0</v>
      </c>
      <c r="AA2843" s="21">
        <f t="shared" si="697"/>
        <v>0</v>
      </c>
      <c r="AC2843" s="5">
        <v>0</v>
      </c>
      <c r="AD2843" s="5">
        <v>0</v>
      </c>
      <c r="AE2843" s="5">
        <f t="shared" si="696"/>
        <v>0</v>
      </c>
    </row>
    <row r="2844" spans="1:31" ht="12.75" customHeight="1" x14ac:dyDescent="0.35">
      <c r="A2844" s="17" t="s">
        <v>5787</v>
      </c>
      <c r="B2844" s="17" t="s">
        <v>5788</v>
      </c>
      <c r="C2844" s="17" t="s">
        <v>5789</v>
      </c>
      <c r="D2844" s="18">
        <v>37288</v>
      </c>
      <c r="E2844" s="17" t="s">
        <v>118</v>
      </c>
      <c r="F2844" s="19">
        <v>5</v>
      </c>
      <c r="G2844" s="17">
        <v>0</v>
      </c>
      <c r="H2844" s="17">
        <v>0</v>
      </c>
      <c r="I2844" s="20">
        <f t="shared" si="687"/>
        <v>0</v>
      </c>
      <c r="J2844" s="21">
        <v>238.68</v>
      </c>
      <c r="K2844" s="18">
        <v>44804</v>
      </c>
      <c r="L2844" s="21">
        <v>238.68</v>
      </c>
      <c r="M2844" s="21">
        <v>0</v>
      </c>
      <c r="N2844" s="21">
        <v>0</v>
      </c>
      <c r="O2844" s="21">
        <f t="shared" si="688"/>
        <v>0</v>
      </c>
      <c r="P2844" s="21">
        <f t="shared" si="689"/>
        <v>0</v>
      </c>
      <c r="Q2844" s="21">
        <f t="shared" si="690"/>
        <v>0</v>
      </c>
      <c r="S2844" s="21">
        <f t="shared" si="691"/>
        <v>0</v>
      </c>
      <c r="T2844" s="19">
        <v>5</v>
      </c>
      <c r="U2844" s="19">
        <f t="shared" si="692"/>
        <v>0</v>
      </c>
      <c r="V2844" s="22">
        <f t="shared" si="693"/>
        <v>0</v>
      </c>
      <c r="W2844" s="5">
        <v>0</v>
      </c>
      <c r="X2844" s="21">
        <v>0</v>
      </c>
      <c r="Y2844" s="21">
        <f t="shared" si="694"/>
        <v>0</v>
      </c>
      <c r="Z2844" s="21">
        <f t="shared" si="695"/>
        <v>0</v>
      </c>
      <c r="AA2844" s="21">
        <f t="shared" si="697"/>
        <v>0</v>
      </c>
      <c r="AC2844" s="5">
        <v>0</v>
      </c>
      <c r="AD2844" s="5">
        <v>0</v>
      </c>
      <c r="AE2844" s="5">
        <f t="shared" si="696"/>
        <v>0</v>
      </c>
    </row>
    <row r="2845" spans="1:31" ht="12.75" customHeight="1" x14ac:dyDescent="0.35">
      <c r="A2845" s="17" t="s">
        <v>5790</v>
      </c>
      <c r="B2845" s="17" t="s">
        <v>5791</v>
      </c>
      <c r="C2845" s="17" t="s">
        <v>5792</v>
      </c>
      <c r="D2845" s="18">
        <v>37288</v>
      </c>
      <c r="E2845" s="17" t="s">
        <v>118</v>
      </c>
      <c r="F2845" s="19">
        <v>5</v>
      </c>
      <c r="G2845" s="17">
        <v>0</v>
      </c>
      <c r="H2845" s="17">
        <v>0</v>
      </c>
      <c r="I2845" s="20">
        <f t="shared" si="687"/>
        <v>0</v>
      </c>
      <c r="J2845" s="21">
        <v>148.72999999999999</v>
      </c>
      <c r="K2845" s="18">
        <v>44804</v>
      </c>
      <c r="L2845" s="21">
        <v>148.72999999999999</v>
      </c>
      <c r="M2845" s="21">
        <v>0</v>
      </c>
      <c r="N2845" s="21">
        <v>0</v>
      </c>
      <c r="O2845" s="21">
        <f t="shared" si="688"/>
        <v>0</v>
      </c>
      <c r="P2845" s="21">
        <f t="shared" si="689"/>
        <v>0</v>
      </c>
      <c r="Q2845" s="21">
        <f t="shared" si="690"/>
        <v>0</v>
      </c>
      <c r="S2845" s="21">
        <f t="shared" si="691"/>
        <v>0</v>
      </c>
      <c r="T2845" s="19">
        <v>5</v>
      </c>
      <c r="U2845" s="19">
        <f t="shared" si="692"/>
        <v>0</v>
      </c>
      <c r="V2845" s="22">
        <f t="shared" si="693"/>
        <v>0</v>
      </c>
      <c r="W2845" s="5">
        <v>0</v>
      </c>
      <c r="X2845" s="21">
        <v>0</v>
      </c>
      <c r="Y2845" s="21">
        <f t="shared" si="694"/>
        <v>0</v>
      </c>
      <c r="Z2845" s="21">
        <f t="shared" si="695"/>
        <v>0</v>
      </c>
      <c r="AA2845" s="21">
        <f t="shared" si="697"/>
        <v>0</v>
      </c>
      <c r="AC2845" s="5">
        <v>0</v>
      </c>
      <c r="AD2845" s="5">
        <v>0</v>
      </c>
      <c r="AE2845" s="5">
        <f t="shared" si="696"/>
        <v>0</v>
      </c>
    </row>
    <row r="2846" spans="1:31" ht="12.75" customHeight="1" x14ac:dyDescent="0.35">
      <c r="A2846" s="17" t="s">
        <v>5793</v>
      </c>
      <c r="B2846" s="17" t="s">
        <v>5794</v>
      </c>
      <c r="C2846" s="17" t="s">
        <v>5795</v>
      </c>
      <c r="D2846" s="18">
        <v>37288</v>
      </c>
      <c r="E2846" s="17" t="s">
        <v>118</v>
      </c>
      <c r="F2846" s="19">
        <v>5</v>
      </c>
      <c r="G2846" s="17">
        <v>0</v>
      </c>
      <c r="H2846" s="17">
        <v>0</v>
      </c>
      <c r="I2846" s="20">
        <f t="shared" si="687"/>
        <v>0</v>
      </c>
      <c r="J2846" s="21">
        <v>200.44</v>
      </c>
      <c r="K2846" s="18">
        <v>44804</v>
      </c>
      <c r="L2846" s="21">
        <v>200.44</v>
      </c>
      <c r="M2846" s="21">
        <v>0</v>
      </c>
      <c r="N2846" s="21">
        <v>0</v>
      </c>
      <c r="O2846" s="21">
        <f t="shared" si="688"/>
        <v>0</v>
      </c>
      <c r="P2846" s="21">
        <f t="shared" si="689"/>
        <v>0</v>
      </c>
      <c r="Q2846" s="21">
        <f t="shared" si="690"/>
        <v>0</v>
      </c>
      <c r="S2846" s="21">
        <f t="shared" si="691"/>
        <v>0</v>
      </c>
      <c r="T2846" s="19">
        <v>5</v>
      </c>
      <c r="U2846" s="19">
        <f t="shared" si="692"/>
        <v>0</v>
      </c>
      <c r="V2846" s="22">
        <f t="shared" si="693"/>
        <v>0</v>
      </c>
      <c r="W2846" s="5">
        <v>0</v>
      </c>
      <c r="X2846" s="21">
        <v>0</v>
      </c>
      <c r="Y2846" s="21">
        <f t="shared" si="694"/>
        <v>0</v>
      </c>
      <c r="Z2846" s="21">
        <f t="shared" si="695"/>
        <v>0</v>
      </c>
      <c r="AA2846" s="21">
        <f t="shared" si="697"/>
        <v>0</v>
      </c>
      <c r="AC2846" s="5">
        <v>0</v>
      </c>
      <c r="AD2846" s="5">
        <v>0</v>
      </c>
      <c r="AE2846" s="5">
        <f t="shared" si="696"/>
        <v>0</v>
      </c>
    </row>
    <row r="2847" spans="1:31" ht="12.75" customHeight="1" x14ac:dyDescent="0.35">
      <c r="A2847" s="17" t="s">
        <v>5796</v>
      </c>
      <c r="B2847" s="17" t="s">
        <v>5797</v>
      </c>
      <c r="C2847" s="17" t="s">
        <v>5798</v>
      </c>
      <c r="D2847" s="18">
        <v>37288</v>
      </c>
      <c r="E2847" s="17" t="s">
        <v>118</v>
      </c>
      <c r="F2847" s="19">
        <v>5</v>
      </c>
      <c r="G2847" s="17">
        <v>0</v>
      </c>
      <c r="H2847" s="17">
        <v>0</v>
      </c>
      <c r="I2847" s="20">
        <f t="shared" si="687"/>
        <v>0</v>
      </c>
      <c r="J2847" s="21">
        <v>164.95</v>
      </c>
      <c r="K2847" s="18">
        <v>44804</v>
      </c>
      <c r="L2847" s="21">
        <v>164.95</v>
      </c>
      <c r="M2847" s="21">
        <v>0</v>
      </c>
      <c r="N2847" s="21">
        <v>0</v>
      </c>
      <c r="O2847" s="21">
        <f t="shared" si="688"/>
        <v>0</v>
      </c>
      <c r="P2847" s="21">
        <f t="shared" si="689"/>
        <v>0</v>
      </c>
      <c r="Q2847" s="21">
        <f t="shared" si="690"/>
        <v>0</v>
      </c>
      <c r="S2847" s="21">
        <f t="shared" si="691"/>
        <v>0</v>
      </c>
      <c r="T2847" s="19">
        <v>5</v>
      </c>
      <c r="U2847" s="19">
        <f t="shared" si="692"/>
        <v>0</v>
      </c>
      <c r="V2847" s="22">
        <f t="shared" si="693"/>
        <v>0</v>
      </c>
      <c r="W2847" s="5">
        <v>0</v>
      </c>
      <c r="X2847" s="21">
        <v>0</v>
      </c>
      <c r="Y2847" s="21">
        <f t="shared" si="694"/>
        <v>0</v>
      </c>
      <c r="Z2847" s="21">
        <f t="shared" si="695"/>
        <v>0</v>
      </c>
      <c r="AA2847" s="21">
        <f t="shared" si="697"/>
        <v>0</v>
      </c>
      <c r="AC2847" s="5">
        <v>0</v>
      </c>
      <c r="AD2847" s="5">
        <v>0</v>
      </c>
      <c r="AE2847" s="5">
        <f t="shared" si="696"/>
        <v>0</v>
      </c>
    </row>
    <row r="2848" spans="1:31" ht="12.75" customHeight="1" x14ac:dyDescent="0.35">
      <c r="A2848" s="17" t="s">
        <v>5799</v>
      </c>
      <c r="B2848" s="17" t="s">
        <v>5800</v>
      </c>
      <c r="C2848" s="17" t="s">
        <v>5801</v>
      </c>
      <c r="D2848" s="18">
        <v>37288</v>
      </c>
      <c r="E2848" s="17" t="s">
        <v>118</v>
      </c>
      <c r="F2848" s="19">
        <v>5</v>
      </c>
      <c r="G2848" s="17">
        <v>0</v>
      </c>
      <c r="H2848" s="17">
        <v>0</v>
      </c>
      <c r="I2848" s="20">
        <f t="shared" si="687"/>
        <v>0</v>
      </c>
      <c r="J2848" s="21">
        <v>241.65</v>
      </c>
      <c r="K2848" s="18">
        <v>44804</v>
      </c>
      <c r="L2848" s="21">
        <v>241.65</v>
      </c>
      <c r="M2848" s="21">
        <v>0</v>
      </c>
      <c r="N2848" s="21">
        <v>0</v>
      </c>
      <c r="O2848" s="21">
        <f t="shared" si="688"/>
        <v>0</v>
      </c>
      <c r="P2848" s="21">
        <f t="shared" si="689"/>
        <v>0</v>
      </c>
      <c r="Q2848" s="21">
        <f t="shared" si="690"/>
        <v>0</v>
      </c>
      <c r="S2848" s="21">
        <f t="shared" si="691"/>
        <v>0</v>
      </c>
      <c r="T2848" s="19">
        <v>5</v>
      </c>
      <c r="U2848" s="19">
        <f t="shared" si="692"/>
        <v>0</v>
      </c>
      <c r="V2848" s="22">
        <f t="shared" si="693"/>
        <v>0</v>
      </c>
      <c r="W2848" s="5">
        <v>0</v>
      </c>
      <c r="X2848" s="21">
        <v>0</v>
      </c>
      <c r="Y2848" s="21">
        <f t="shared" si="694"/>
        <v>0</v>
      </c>
      <c r="Z2848" s="21">
        <f t="shared" si="695"/>
        <v>0</v>
      </c>
      <c r="AA2848" s="21">
        <f t="shared" si="697"/>
        <v>0</v>
      </c>
      <c r="AC2848" s="5">
        <v>0</v>
      </c>
      <c r="AD2848" s="5">
        <v>0</v>
      </c>
      <c r="AE2848" s="5">
        <f t="shared" si="696"/>
        <v>0</v>
      </c>
    </row>
    <row r="2849" spans="1:31" ht="12.75" customHeight="1" x14ac:dyDescent="0.35">
      <c r="A2849" s="17" t="s">
        <v>5802</v>
      </c>
      <c r="B2849" s="17" t="s">
        <v>5803</v>
      </c>
      <c r="C2849" s="17" t="s">
        <v>5792</v>
      </c>
      <c r="D2849" s="18">
        <v>37288</v>
      </c>
      <c r="E2849" s="17" t="s">
        <v>118</v>
      </c>
      <c r="F2849" s="19">
        <v>5</v>
      </c>
      <c r="G2849" s="17">
        <v>0</v>
      </c>
      <c r="H2849" s="17">
        <v>0</v>
      </c>
      <c r="I2849" s="20">
        <f t="shared" si="687"/>
        <v>0</v>
      </c>
      <c r="J2849" s="21">
        <v>148.71</v>
      </c>
      <c r="K2849" s="18">
        <v>44804</v>
      </c>
      <c r="L2849" s="21">
        <v>148.71</v>
      </c>
      <c r="M2849" s="21">
        <v>0</v>
      </c>
      <c r="N2849" s="21">
        <v>0</v>
      </c>
      <c r="O2849" s="21">
        <f t="shared" si="688"/>
        <v>0</v>
      </c>
      <c r="P2849" s="21">
        <f t="shared" si="689"/>
        <v>0</v>
      </c>
      <c r="Q2849" s="21">
        <f t="shared" si="690"/>
        <v>0</v>
      </c>
      <c r="S2849" s="21">
        <f t="shared" si="691"/>
        <v>0</v>
      </c>
      <c r="T2849" s="19">
        <v>5</v>
      </c>
      <c r="U2849" s="19">
        <f t="shared" si="692"/>
        <v>0</v>
      </c>
      <c r="V2849" s="22">
        <f t="shared" si="693"/>
        <v>0</v>
      </c>
      <c r="W2849" s="5">
        <v>0</v>
      </c>
      <c r="X2849" s="21">
        <v>0</v>
      </c>
      <c r="Y2849" s="21">
        <f t="shared" si="694"/>
        <v>0</v>
      </c>
      <c r="Z2849" s="21">
        <f t="shared" si="695"/>
        <v>0</v>
      </c>
      <c r="AA2849" s="21">
        <f t="shared" si="697"/>
        <v>0</v>
      </c>
      <c r="AC2849" s="5">
        <v>0</v>
      </c>
      <c r="AD2849" s="5">
        <v>0</v>
      </c>
      <c r="AE2849" s="5">
        <f t="shared" si="696"/>
        <v>0</v>
      </c>
    </row>
    <row r="2850" spans="1:31" ht="12.75" customHeight="1" x14ac:dyDescent="0.35">
      <c r="A2850" s="17" t="s">
        <v>5804</v>
      </c>
      <c r="B2850" s="17" t="s">
        <v>5805</v>
      </c>
      <c r="C2850" s="17" t="s">
        <v>5792</v>
      </c>
      <c r="D2850" s="18">
        <v>37316</v>
      </c>
      <c r="E2850" s="17" t="s">
        <v>118</v>
      </c>
      <c r="F2850" s="19">
        <v>5</v>
      </c>
      <c r="G2850" s="17">
        <v>0</v>
      </c>
      <c r="H2850" s="17">
        <v>0</v>
      </c>
      <c r="I2850" s="20">
        <f t="shared" si="687"/>
        <v>0</v>
      </c>
      <c r="J2850" s="21">
        <v>147.28</v>
      </c>
      <c r="K2850" s="18">
        <v>44804</v>
      </c>
      <c r="L2850" s="21">
        <v>147.28</v>
      </c>
      <c r="M2850" s="21">
        <v>0</v>
      </c>
      <c r="N2850" s="21">
        <v>0</v>
      </c>
      <c r="O2850" s="21">
        <f t="shared" si="688"/>
        <v>0</v>
      </c>
      <c r="P2850" s="21">
        <f t="shared" si="689"/>
        <v>0</v>
      </c>
      <c r="Q2850" s="21">
        <f t="shared" si="690"/>
        <v>0</v>
      </c>
      <c r="S2850" s="21">
        <f t="shared" si="691"/>
        <v>0</v>
      </c>
      <c r="T2850" s="19">
        <v>5</v>
      </c>
      <c r="U2850" s="19">
        <f t="shared" si="692"/>
        <v>0</v>
      </c>
      <c r="V2850" s="22">
        <f t="shared" si="693"/>
        <v>0</v>
      </c>
      <c r="W2850" s="5">
        <v>0</v>
      </c>
      <c r="X2850" s="21">
        <v>0</v>
      </c>
      <c r="Y2850" s="21">
        <f t="shared" si="694"/>
        <v>0</v>
      </c>
      <c r="Z2850" s="21">
        <f t="shared" si="695"/>
        <v>0</v>
      </c>
      <c r="AA2850" s="21">
        <f t="shared" si="697"/>
        <v>0</v>
      </c>
      <c r="AC2850" s="5">
        <v>0</v>
      </c>
      <c r="AD2850" s="5">
        <v>0</v>
      </c>
      <c r="AE2850" s="5">
        <f t="shared" si="696"/>
        <v>0</v>
      </c>
    </row>
    <row r="2851" spans="1:31" ht="12.75" customHeight="1" x14ac:dyDescent="0.35">
      <c r="A2851" s="17" t="s">
        <v>5806</v>
      </c>
      <c r="B2851" s="17" t="s">
        <v>5807</v>
      </c>
      <c r="C2851" s="17" t="s">
        <v>5792</v>
      </c>
      <c r="D2851" s="18">
        <v>37347</v>
      </c>
      <c r="E2851" s="17" t="s">
        <v>118</v>
      </c>
      <c r="F2851" s="19">
        <v>5</v>
      </c>
      <c r="G2851" s="17">
        <v>0</v>
      </c>
      <c r="H2851" s="17">
        <v>0</v>
      </c>
      <c r="I2851" s="20">
        <f t="shared" si="687"/>
        <v>0</v>
      </c>
      <c r="J2851" s="21">
        <v>147.25</v>
      </c>
      <c r="K2851" s="18">
        <v>44804</v>
      </c>
      <c r="L2851" s="21">
        <v>147.25</v>
      </c>
      <c r="M2851" s="21">
        <v>0</v>
      </c>
      <c r="N2851" s="21">
        <v>0</v>
      </c>
      <c r="O2851" s="21">
        <f t="shared" si="688"/>
        <v>0</v>
      </c>
      <c r="P2851" s="21">
        <f t="shared" si="689"/>
        <v>0</v>
      </c>
      <c r="Q2851" s="21">
        <f t="shared" si="690"/>
        <v>0</v>
      </c>
      <c r="S2851" s="21">
        <f t="shared" si="691"/>
        <v>0</v>
      </c>
      <c r="T2851" s="19">
        <v>5</v>
      </c>
      <c r="U2851" s="19">
        <f t="shared" si="692"/>
        <v>0</v>
      </c>
      <c r="V2851" s="22">
        <f t="shared" si="693"/>
        <v>0</v>
      </c>
      <c r="W2851" s="5">
        <v>0</v>
      </c>
      <c r="X2851" s="21">
        <v>0</v>
      </c>
      <c r="Y2851" s="21">
        <f t="shared" si="694"/>
        <v>0</v>
      </c>
      <c r="Z2851" s="21">
        <f t="shared" si="695"/>
        <v>0</v>
      </c>
      <c r="AA2851" s="21">
        <f t="shared" si="697"/>
        <v>0</v>
      </c>
      <c r="AC2851" s="5">
        <v>0</v>
      </c>
      <c r="AD2851" s="5">
        <v>0</v>
      </c>
      <c r="AE2851" s="5">
        <f t="shared" si="696"/>
        <v>0</v>
      </c>
    </row>
    <row r="2852" spans="1:31" ht="12.75" customHeight="1" x14ac:dyDescent="0.35">
      <c r="A2852" s="17" t="s">
        <v>5808</v>
      </c>
      <c r="B2852" s="17" t="s">
        <v>5809</v>
      </c>
      <c r="C2852" s="17" t="s">
        <v>5810</v>
      </c>
      <c r="D2852" s="18">
        <v>37377</v>
      </c>
      <c r="E2852" s="17" t="s">
        <v>118</v>
      </c>
      <c r="F2852" s="19">
        <v>5</v>
      </c>
      <c r="G2852" s="17">
        <v>0</v>
      </c>
      <c r="H2852" s="17">
        <v>0</v>
      </c>
      <c r="I2852" s="20">
        <f t="shared" si="687"/>
        <v>0</v>
      </c>
      <c r="J2852" s="21">
        <v>111.09</v>
      </c>
      <c r="K2852" s="18">
        <v>44804</v>
      </c>
      <c r="L2852" s="21">
        <v>111.09</v>
      </c>
      <c r="M2852" s="21">
        <v>0</v>
      </c>
      <c r="N2852" s="21">
        <v>0</v>
      </c>
      <c r="O2852" s="21">
        <f t="shared" si="688"/>
        <v>0</v>
      </c>
      <c r="P2852" s="21">
        <f t="shared" si="689"/>
        <v>0</v>
      </c>
      <c r="Q2852" s="21">
        <f t="shared" si="690"/>
        <v>0</v>
      </c>
      <c r="S2852" s="21">
        <f t="shared" si="691"/>
        <v>0</v>
      </c>
      <c r="T2852" s="19">
        <v>5</v>
      </c>
      <c r="U2852" s="19">
        <f t="shared" si="692"/>
        <v>0</v>
      </c>
      <c r="V2852" s="22">
        <f t="shared" si="693"/>
        <v>0</v>
      </c>
      <c r="W2852" s="5">
        <v>0</v>
      </c>
      <c r="X2852" s="21">
        <v>0</v>
      </c>
      <c r="Y2852" s="21">
        <f t="shared" si="694"/>
        <v>0</v>
      </c>
      <c r="Z2852" s="21">
        <f t="shared" si="695"/>
        <v>0</v>
      </c>
      <c r="AA2852" s="21">
        <f t="shared" si="697"/>
        <v>0</v>
      </c>
      <c r="AC2852" s="5">
        <v>0</v>
      </c>
      <c r="AD2852" s="5">
        <v>0</v>
      </c>
      <c r="AE2852" s="5">
        <f t="shared" si="696"/>
        <v>0</v>
      </c>
    </row>
    <row r="2853" spans="1:31" ht="12.75" customHeight="1" x14ac:dyDescent="0.35">
      <c r="A2853" s="17" t="s">
        <v>5811</v>
      </c>
      <c r="B2853" s="17" t="s">
        <v>5812</v>
      </c>
      <c r="C2853" s="17" t="s">
        <v>5813</v>
      </c>
      <c r="D2853" s="18">
        <v>37622</v>
      </c>
      <c r="E2853" s="17" t="s">
        <v>118</v>
      </c>
      <c r="F2853" s="19">
        <v>5</v>
      </c>
      <c r="G2853" s="17">
        <v>0</v>
      </c>
      <c r="H2853" s="17">
        <v>0</v>
      </c>
      <c r="I2853" s="20">
        <f t="shared" si="687"/>
        <v>0</v>
      </c>
      <c r="J2853" s="21">
        <v>74.150000000000006</v>
      </c>
      <c r="K2853" s="18">
        <v>44804</v>
      </c>
      <c r="L2853" s="21">
        <v>74.150000000000006</v>
      </c>
      <c r="M2853" s="21">
        <v>0</v>
      </c>
      <c r="N2853" s="21">
        <v>0</v>
      </c>
      <c r="O2853" s="21">
        <f t="shared" si="688"/>
        <v>0</v>
      </c>
      <c r="P2853" s="21">
        <f t="shared" si="689"/>
        <v>0</v>
      </c>
      <c r="Q2853" s="21">
        <f t="shared" si="690"/>
        <v>0</v>
      </c>
      <c r="S2853" s="21">
        <f t="shared" si="691"/>
        <v>0</v>
      </c>
      <c r="T2853" s="19">
        <v>5</v>
      </c>
      <c r="U2853" s="19">
        <f t="shared" si="692"/>
        <v>0</v>
      </c>
      <c r="V2853" s="22">
        <f t="shared" si="693"/>
        <v>0</v>
      </c>
      <c r="W2853" s="5">
        <v>0</v>
      </c>
      <c r="X2853" s="21">
        <v>0</v>
      </c>
      <c r="Y2853" s="21">
        <f t="shared" si="694"/>
        <v>0</v>
      </c>
      <c r="Z2853" s="21">
        <f t="shared" si="695"/>
        <v>0</v>
      </c>
      <c r="AA2853" s="21">
        <f t="shared" si="697"/>
        <v>0</v>
      </c>
      <c r="AC2853" s="5">
        <v>0</v>
      </c>
      <c r="AD2853" s="5">
        <v>0</v>
      </c>
      <c r="AE2853" s="5">
        <f t="shared" si="696"/>
        <v>0</v>
      </c>
    </row>
    <row r="2854" spans="1:31" ht="12.75" customHeight="1" x14ac:dyDescent="0.35">
      <c r="A2854" s="17" t="s">
        <v>5814</v>
      </c>
      <c r="B2854" s="17" t="s">
        <v>5815</v>
      </c>
      <c r="C2854" s="17" t="s">
        <v>5816</v>
      </c>
      <c r="D2854" s="18">
        <v>37500</v>
      </c>
      <c r="E2854" s="17" t="s">
        <v>118</v>
      </c>
      <c r="F2854" s="19">
        <v>5</v>
      </c>
      <c r="G2854" s="17">
        <v>0</v>
      </c>
      <c r="H2854" s="17">
        <v>0</v>
      </c>
      <c r="I2854" s="20">
        <f t="shared" si="687"/>
        <v>0</v>
      </c>
      <c r="J2854" s="21">
        <v>1012.23</v>
      </c>
      <c r="K2854" s="18">
        <v>44804</v>
      </c>
      <c r="L2854" s="21">
        <v>1012.23</v>
      </c>
      <c r="M2854" s="21">
        <v>0</v>
      </c>
      <c r="N2854" s="21">
        <v>0</v>
      </c>
      <c r="O2854" s="21">
        <f t="shared" si="688"/>
        <v>0</v>
      </c>
      <c r="P2854" s="21">
        <f t="shared" si="689"/>
        <v>0</v>
      </c>
      <c r="Q2854" s="21">
        <f t="shared" si="690"/>
        <v>0</v>
      </c>
      <c r="S2854" s="21">
        <f t="shared" si="691"/>
        <v>0</v>
      </c>
      <c r="T2854" s="19">
        <v>5</v>
      </c>
      <c r="U2854" s="19">
        <f t="shared" si="692"/>
        <v>0</v>
      </c>
      <c r="V2854" s="22">
        <f t="shared" si="693"/>
        <v>0</v>
      </c>
      <c r="W2854" s="5">
        <v>0</v>
      </c>
      <c r="X2854" s="21">
        <v>0</v>
      </c>
      <c r="Y2854" s="21">
        <f t="shared" si="694"/>
        <v>0</v>
      </c>
      <c r="Z2854" s="21">
        <f t="shared" si="695"/>
        <v>0</v>
      </c>
      <c r="AA2854" s="21">
        <f t="shared" si="697"/>
        <v>0</v>
      </c>
      <c r="AC2854" s="5">
        <v>0</v>
      </c>
      <c r="AD2854" s="5">
        <v>0</v>
      </c>
      <c r="AE2854" s="5">
        <f t="shared" si="696"/>
        <v>0</v>
      </c>
    </row>
    <row r="2855" spans="1:31" ht="12.75" customHeight="1" x14ac:dyDescent="0.35">
      <c r="A2855" s="17" t="s">
        <v>5817</v>
      </c>
      <c r="B2855" s="17" t="s">
        <v>5818</v>
      </c>
      <c r="C2855" s="17" t="s">
        <v>5819</v>
      </c>
      <c r="D2855" s="18">
        <v>37500</v>
      </c>
      <c r="E2855" s="17" t="s">
        <v>118</v>
      </c>
      <c r="F2855" s="19">
        <v>5</v>
      </c>
      <c r="G2855" s="17">
        <v>0</v>
      </c>
      <c r="H2855" s="17">
        <v>0</v>
      </c>
      <c r="I2855" s="20">
        <f t="shared" si="687"/>
        <v>0</v>
      </c>
      <c r="J2855" s="21">
        <v>37.869999999999997</v>
      </c>
      <c r="K2855" s="18">
        <v>44804</v>
      </c>
      <c r="L2855" s="21">
        <v>37.869999999999997</v>
      </c>
      <c r="M2855" s="21">
        <v>0</v>
      </c>
      <c r="N2855" s="21">
        <v>0</v>
      </c>
      <c r="O2855" s="21">
        <f t="shared" si="688"/>
        <v>0</v>
      </c>
      <c r="P2855" s="21">
        <f t="shared" si="689"/>
        <v>0</v>
      </c>
      <c r="Q2855" s="21">
        <f t="shared" si="690"/>
        <v>0</v>
      </c>
      <c r="S2855" s="21">
        <f t="shared" si="691"/>
        <v>0</v>
      </c>
      <c r="T2855" s="19">
        <v>5</v>
      </c>
      <c r="U2855" s="19">
        <f t="shared" si="692"/>
        <v>0</v>
      </c>
      <c r="V2855" s="22">
        <f t="shared" si="693"/>
        <v>0</v>
      </c>
      <c r="W2855" s="5">
        <v>0</v>
      </c>
      <c r="X2855" s="21">
        <v>0</v>
      </c>
      <c r="Y2855" s="21">
        <f t="shared" si="694"/>
        <v>0</v>
      </c>
      <c r="Z2855" s="21">
        <f t="shared" si="695"/>
        <v>0</v>
      </c>
      <c r="AA2855" s="21">
        <f t="shared" si="697"/>
        <v>0</v>
      </c>
      <c r="AC2855" s="5">
        <v>0</v>
      </c>
      <c r="AD2855" s="5">
        <v>0</v>
      </c>
      <c r="AE2855" s="5">
        <f t="shared" si="696"/>
        <v>0</v>
      </c>
    </row>
    <row r="2856" spans="1:31" ht="12.75" customHeight="1" x14ac:dyDescent="0.35">
      <c r="A2856" s="17" t="s">
        <v>5820</v>
      </c>
      <c r="B2856" s="17" t="s">
        <v>5821</v>
      </c>
      <c r="C2856" s="17" t="s">
        <v>5822</v>
      </c>
      <c r="D2856" s="18">
        <v>37530</v>
      </c>
      <c r="E2856" s="17" t="s">
        <v>118</v>
      </c>
      <c r="F2856" s="19">
        <v>5</v>
      </c>
      <c r="G2856" s="17">
        <v>0</v>
      </c>
      <c r="H2856" s="17">
        <v>0</v>
      </c>
      <c r="I2856" s="20">
        <f t="shared" si="687"/>
        <v>0</v>
      </c>
      <c r="J2856" s="21">
        <v>6.68</v>
      </c>
      <c r="K2856" s="18">
        <v>44804</v>
      </c>
      <c r="L2856" s="21">
        <v>6.68</v>
      </c>
      <c r="M2856" s="21">
        <v>0</v>
      </c>
      <c r="N2856" s="21">
        <v>0</v>
      </c>
      <c r="O2856" s="21">
        <f t="shared" si="688"/>
        <v>0</v>
      </c>
      <c r="P2856" s="21">
        <f t="shared" si="689"/>
        <v>0</v>
      </c>
      <c r="Q2856" s="21">
        <f t="shared" si="690"/>
        <v>0</v>
      </c>
      <c r="S2856" s="21">
        <f t="shared" si="691"/>
        <v>0</v>
      </c>
      <c r="T2856" s="19">
        <v>5</v>
      </c>
      <c r="U2856" s="19">
        <f t="shared" si="692"/>
        <v>0</v>
      </c>
      <c r="V2856" s="22">
        <f t="shared" si="693"/>
        <v>0</v>
      </c>
      <c r="W2856" s="5">
        <v>0</v>
      </c>
      <c r="X2856" s="21">
        <v>0</v>
      </c>
      <c r="Y2856" s="21">
        <f t="shared" si="694"/>
        <v>0</v>
      </c>
      <c r="Z2856" s="21">
        <f t="shared" si="695"/>
        <v>0</v>
      </c>
      <c r="AA2856" s="21">
        <f t="shared" si="697"/>
        <v>0</v>
      </c>
      <c r="AC2856" s="5">
        <v>0</v>
      </c>
      <c r="AD2856" s="5">
        <v>0</v>
      </c>
      <c r="AE2856" s="5">
        <f t="shared" si="696"/>
        <v>0</v>
      </c>
    </row>
    <row r="2857" spans="1:31" ht="12.75" customHeight="1" x14ac:dyDescent="0.35">
      <c r="A2857" s="17" t="s">
        <v>5823</v>
      </c>
      <c r="B2857" s="17" t="s">
        <v>5824</v>
      </c>
      <c r="C2857" s="17" t="s">
        <v>5825</v>
      </c>
      <c r="D2857" s="18">
        <v>37530</v>
      </c>
      <c r="E2857" s="17" t="s">
        <v>118</v>
      </c>
      <c r="F2857" s="19">
        <v>5</v>
      </c>
      <c r="G2857" s="17">
        <v>0</v>
      </c>
      <c r="H2857" s="17">
        <v>0</v>
      </c>
      <c r="I2857" s="20">
        <f t="shared" si="687"/>
        <v>0</v>
      </c>
      <c r="J2857" s="21">
        <v>26.25</v>
      </c>
      <c r="K2857" s="18">
        <v>44804</v>
      </c>
      <c r="L2857" s="21">
        <v>26.25</v>
      </c>
      <c r="M2857" s="21">
        <v>0</v>
      </c>
      <c r="N2857" s="21">
        <v>0</v>
      </c>
      <c r="O2857" s="21">
        <f t="shared" si="688"/>
        <v>0</v>
      </c>
      <c r="P2857" s="21">
        <f t="shared" si="689"/>
        <v>0</v>
      </c>
      <c r="Q2857" s="21">
        <f t="shared" si="690"/>
        <v>0</v>
      </c>
      <c r="S2857" s="21">
        <f t="shared" si="691"/>
        <v>0</v>
      </c>
      <c r="T2857" s="19">
        <v>5</v>
      </c>
      <c r="U2857" s="19">
        <f t="shared" si="692"/>
        <v>0</v>
      </c>
      <c r="V2857" s="22">
        <f t="shared" si="693"/>
        <v>0</v>
      </c>
      <c r="W2857" s="5">
        <v>0</v>
      </c>
      <c r="X2857" s="21">
        <v>0</v>
      </c>
      <c r="Y2857" s="21">
        <f t="shared" si="694"/>
        <v>0</v>
      </c>
      <c r="Z2857" s="21">
        <f t="shared" si="695"/>
        <v>0</v>
      </c>
      <c r="AA2857" s="21">
        <f t="shared" si="697"/>
        <v>0</v>
      </c>
      <c r="AC2857" s="5">
        <v>0</v>
      </c>
      <c r="AD2857" s="5">
        <v>0</v>
      </c>
      <c r="AE2857" s="5">
        <f t="shared" si="696"/>
        <v>0</v>
      </c>
    </row>
    <row r="2858" spans="1:31" ht="12.75" customHeight="1" x14ac:dyDescent="0.35">
      <c r="A2858" s="17" t="s">
        <v>5826</v>
      </c>
      <c r="B2858" s="17" t="s">
        <v>5827</v>
      </c>
      <c r="C2858" s="17" t="s">
        <v>5828</v>
      </c>
      <c r="D2858" s="18">
        <v>37500</v>
      </c>
      <c r="E2858" s="17" t="s">
        <v>118</v>
      </c>
      <c r="F2858" s="19">
        <v>5</v>
      </c>
      <c r="G2858" s="17">
        <v>0</v>
      </c>
      <c r="H2858" s="17">
        <v>0</v>
      </c>
      <c r="I2858" s="20">
        <f t="shared" si="687"/>
        <v>0</v>
      </c>
      <c r="J2858" s="21">
        <v>16.47</v>
      </c>
      <c r="K2858" s="18">
        <v>44804</v>
      </c>
      <c r="L2858" s="21">
        <v>16.47</v>
      </c>
      <c r="M2858" s="21">
        <v>0</v>
      </c>
      <c r="N2858" s="21">
        <v>0</v>
      </c>
      <c r="O2858" s="21">
        <f t="shared" si="688"/>
        <v>0</v>
      </c>
      <c r="P2858" s="21">
        <f t="shared" si="689"/>
        <v>0</v>
      </c>
      <c r="Q2858" s="21">
        <f t="shared" si="690"/>
        <v>0</v>
      </c>
      <c r="S2858" s="21">
        <f t="shared" si="691"/>
        <v>0</v>
      </c>
      <c r="T2858" s="19">
        <v>5</v>
      </c>
      <c r="U2858" s="19">
        <f t="shared" si="692"/>
        <v>0</v>
      </c>
      <c r="V2858" s="22">
        <f t="shared" si="693"/>
        <v>0</v>
      </c>
      <c r="W2858" s="5">
        <v>0</v>
      </c>
      <c r="X2858" s="21">
        <v>0</v>
      </c>
      <c r="Y2858" s="21">
        <f t="shared" si="694"/>
        <v>0</v>
      </c>
      <c r="Z2858" s="21">
        <f t="shared" si="695"/>
        <v>0</v>
      </c>
      <c r="AA2858" s="21">
        <f t="shared" si="697"/>
        <v>0</v>
      </c>
      <c r="AC2858" s="5">
        <v>0</v>
      </c>
      <c r="AD2858" s="5">
        <v>0</v>
      </c>
      <c r="AE2858" s="5">
        <f t="shared" si="696"/>
        <v>0</v>
      </c>
    </row>
    <row r="2859" spans="1:31" ht="12.75" customHeight="1" x14ac:dyDescent="0.35">
      <c r="A2859" s="17" t="s">
        <v>5829</v>
      </c>
      <c r="B2859" s="17" t="s">
        <v>5830</v>
      </c>
      <c r="C2859" s="17" t="s">
        <v>5831</v>
      </c>
      <c r="D2859" s="18">
        <v>37500</v>
      </c>
      <c r="E2859" s="17" t="s">
        <v>118</v>
      </c>
      <c r="F2859" s="19">
        <v>5</v>
      </c>
      <c r="G2859" s="17">
        <v>0</v>
      </c>
      <c r="H2859" s="17">
        <v>0</v>
      </c>
      <c r="I2859" s="20">
        <f t="shared" si="687"/>
        <v>0</v>
      </c>
      <c r="J2859" s="21">
        <v>54.33</v>
      </c>
      <c r="K2859" s="18">
        <v>44804</v>
      </c>
      <c r="L2859" s="21">
        <v>54.33</v>
      </c>
      <c r="M2859" s="21">
        <v>0</v>
      </c>
      <c r="N2859" s="21">
        <v>0</v>
      </c>
      <c r="O2859" s="21">
        <f t="shared" si="688"/>
        <v>0</v>
      </c>
      <c r="P2859" s="21">
        <f t="shared" si="689"/>
        <v>0</v>
      </c>
      <c r="Q2859" s="21">
        <f t="shared" si="690"/>
        <v>0</v>
      </c>
      <c r="S2859" s="21">
        <f t="shared" si="691"/>
        <v>0</v>
      </c>
      <c r="T2859" s="19">
        <v>5</v>
      </c>
      <c r="U2859" s="19">
        <f t="shared" si="692"/>
        <v>0</v>
      </c>
      <c r="V2859" s="22">
        <f t="shared" si="693"/>
        <v>0</v>
      </c>
      <c r="W2859" s="5">
        <v>0</v>
      </c>
      <c r="X2859" s="21">
        <v>0</v>
      </c>
      <c r="Y2859" s="21">
        <f t="shared" si="694"/>
        <v>0</v>
      </c>
      <c r="Z2859" s="21">
        <f t="shared" si="695"/>
        <v>0</v>
      </c>
      <c r="AA2859" s="21">
        <f t="shared" si="697"/>
        <v>0</v>
      </c>
      <c r="AC2859" s="5">
        <v>0</v>
      </c>
      <c r="AD2859" s="5">
        <v>0</v>
      </c>
      <c r="AE2859" s="5">
        <f t="shared" si="696"/>
        <v>0</v>
      </c>
    </row>
    <row r="2860" spans="1:31" ht="12.75" customHeight="1" x14ac:dyDescent="0.35">
      <c r="A2860" s="17" t="s">
        <v>5832</v>
      </c>
      <c r="B2860" s="17" t="s">
        <v>5833</v>
      </c>
      <c r="C2860" s="17" t="s">
        <v>5834</v>
      </c>
      <c r="D2860" s="18">
        <v>37530</v>
      </c>
      <c r="E2860" s="17" t="s">
        <v>118</v>
      </c>
      <c r="F2860" s="19">
        <v>5</v>
      </c>
      <c r="G2860" s="17">
        <v>0</v>
      </c>
      <c r="H2860" s="17">
        <v>0</v>
      </c>
      <c r="I2860" s="20">
        <f t="shared" si="687"/>
        <v>0</v>
      </c>
      <c r="J2860" s="21">
        <v>14.6</v>
      </c>
      <c r="K2860" s="18">
        <v>44804</v>
      </c>
      <c r="L2860" s="21">
        <v>14.6</v>
      </c>
      <c r="M2860" s="21">
        <v>0</v>
      </c>
      <c r="N2860" s="21">
        <v>0</v>
      </c>
      <c r="O2860" s="21">
        <f t="shared" si="688"/>
        <v>0</v>
      </c>
      <c r="P2860" s="21">
        <f t="shared" si="689"/>
        <v>0</v>
      </c>
      <c r="Q2860" s="21">
        <f t="shared" si="690"/>
        <v>0</v>
      </c>
      <c r="S2860" s="21">
        <f t="shared" si="691"/>
        <v>0</v>
      </c>
      <c r="T2860" s="19">
        <v>5</v>
      </c>
      <c r="U2860" s="19">
        <f t="shared" si="692"/>
        <v>0</v>
      </c>
      <c r="V2860" s="22">
        <f t="shared" si="693"/>
        <v>0</v>
      </c>
      <c r="W2860" s="5">
        <v>0</v>
      </c>
      <c r="X2860" s="21">
        <v>0</v>
      </c>
      <c r="Y2860" s="21">
        <f t="shared" si="694"/>
        <v>0</v>
      </c>
      <c r="Z2860" s="21">
        <f t="shared" si="695"/>
        <v>0</v>
      </c>
      <c r="AA2860" s="21">
        <f t="shared" si="697"/>
        <v>0</v>
      </c>
      <c r="AC2860" s="5">
        <v>0</v>
      </c>
      <c r="AD2860" s="5">
        <v>0</v>
      </c>
      <c r="AE2860" s="5">
        <f t="shared" si="696"/>
        <v>0</v>
      </c>
    </row>
    <row r="2861" spans="1:31" ht="12.75" customHeight="1" x14ac:dyDescent="0.35">
      <c r="A2861" s="17" t="s">
        <v>5835</v>
      </c>
      <c r="B2861" s="17" t="s">
        <v>5836</v>
      </c>
      <c r="C2861" s="17" t="s">
        <v>5837</v>
      </c>
      <c r="D2861" s="18">
        <v>37469</v>
      </c>
      <c r="E2861" s="17" t="s">
        <v>118</v>
      </c>
      <c r="F2861" s="19">
        <v>5</v>
      </c>
      <c r="G2861" s="17">
        <v>0</v>
      </c>
      <c r="H2861" s="17">
        <v>0</v>
      </c>
      <c r="I2861" s="20">
        <f t="shared" si="687"/>
        <v>0</v>
      </c>
      <c r="J2861" s="21">
        <v>53.55</v>
      </c>
      <c r="K2861" s="18">
        <v>44804</v>
      </c>
      <c r="L2861" s="21">
        <v>53.55</v>
      </c>
      <c r="M2861" s="21">
        <v>0</v>
      </c>
      <c r="N2861" s="21">
        <v>0</v>
      </c>
      <c r="O2861" s="21">
        <f t="shared" si="688"/>
        <v>0</v>
      </c>
      <c r="P2861" s="21">
        <f t="shared" si="689"/>
        <v>0</v>
      </c>
      <c r="Q2861" s="21">
        <f t="shared" si="690"/>
        <v>0</v>
      </c>
      <c r="S2861" s="21">
        <f t="shared" si="691"/>
        <v>0</v>
      </c>
      <c r="T2861" s="19">
        <v>5</v>
      </c>
      <c r="U2861" s="19">
        <f t="shared" si="692"/>
        <v>0</v>
      </c>
      <c r="V2861" s="22">
        <f t="shared" si="693"/>
        <v>0</v>
      </c>
      <c r="W2861" s="5">
        <v>0</v>
      </c>
      <c r="X2861" s="21">
        <v>0</v>
      </c>
      <c r="Y2861" s="21">
        <f t="shared" si="694"/>
        <v>0</v>
      </c>
      <c r="Z2861" s="21">
        <f t="shared" si="695"/>
        <v>0</v>
      </c>
      <c r="AA2861" s="21">
        <f t="shared" si="697"/>
        <v>0</v>
      </c>
      <c r="AC2861" s="5">
        <v>0</v>
      </c>
      <c r="AD2861" s="5">
        <v>0</v>
      </c>
      <c r="AE2861" s="5">
        <f t="shared" si="696"/>
        <v>0</v>
      </c>
    </row>
    <row r="2862" spans="1:31" ht="12.75" customHeight="1" x14ac:dyDescent="0.35">
      <c r="A2862" s="17" t="s">
        <v>5838</v>
      </c>
      <c r="B2862" s="17" t="s">
        <v>5839</v>
      </c>
      <c r="C2862" s="17" t="s">
        <v>5840</v>
      </c>
      <c r="D2862" s="18">
        <v>37622</v>
      </c>
      <c r="E2862" s="17" t="s">
        <v>118</v>
      </c>
      <c r="F2862" s="19">
        <v>5</v>
      </c>
      <c r="G2862" s="17">
        <v>0</v>
      </c>
      <c r="H2862" s="17">
        <v>0</v>
      </c>
      <c r="I2862" s="20">
        <f t="shared" si="687"/>
        <v>0</v>
      </c>
      <c r="J2862" s="21">
        <v>186.84</v>
      </c>
      <c r="K2862" s="18">
        <v>44804</v>
      </c>
      <c r="L2862" s="21">
        <v>186.84</v>
      </c>
      <c r="M2862" s="21">
        <v>0</v>
      </c>
      <c r="N2862" s="21">
        <v>0</v>
      </c>
      <c r="O2862" s="21">
        <f t="shared" si="688"/>
        <v>0</v>
      </c>
      <c r="P2862" s="21">
        <f t="shared" si="689"/>
        <v>0</v>
      </c>
      <c r="Q2862" s="21">
        <f t="shared" si="690"/>
        <v>0</v>
      </c>
      <c r="S2862" s="21">
        <f t="shared" si="691"/>
        <v>0</v>
      </c>
      <c r="T2862" s="19">
        <v>5</v>
      </c>
      <c r="U2862" s="19">
        <f t="shared" si="692"/>
        <v>0</v>
      </c>
      <c r="V2862" s="22">
        <f t="shared" si="693"/>
        <v>0</v>
      </c>
      <c r="W2862" s="5">
        <v>0</v>
      </c>
      <c r="X2862" s="21">
        <v>0</v>
      </c>
      <c r="Y2862" s="21">
        <f t="shared" si="694"/>
        <v>0</v>
      </c>
      <c r="Z2862" s="21">
        <f t="shared" si="695"/>
        <v>0</v>
      </c>
      <c r="AA2862" s="21">
        <f t="shared" si="697"/>
        <v>0</v>
      </c>
      <c r="AC2862" s="5">
        <v>0</v>
      </c>
      <c r="AD2862" s="5">
        <v>0</v>
      </c>
      <c r="AE2862" s="5">
        <f t="shared" si="696"/>
        <v>0</v>
      </c>
    </row>
    <row r="2863" spans="1:31" ht="12.75" customHeight="1" x14ac:dyDescent="0.35">
      <c r="A2863" s="17" t="s">
        <v>5841</v>
      </c>
      <c r="B2863" s="17" t="s">
        <v>5842</v>
      </c>
      <c r="C2863" s="17" t="s">
        <v>5843</v>
      </c>
      <c r="D2863" s="18">
        <v>37712</v>
      </c>
      <c r="E2863" s="17" t="s">
        <v>118</v>
      </c>
      <c r="F2863" s="19">
        <v>5</v>
      </c>
      <c r="G2863" s="17">
        <v>0</v>
      </c>
      <c r="H2863" s="17">
        <v>0</v>
      </c>
      <c r="I2863" s="20">
        <f t="shared" si="687"/>
        <v>0</v>
      </c>
      <c r="J2863" s="21">
        <v>159.58000000000001</v>
      </c>
      <c r="K2863" s="18">
        <v>44804</v>
      </c>
      <c r="L2863" s="21">
        <v>159.58000000000001</v>
      </c>
      <c r="M2863" s="21">
        <v>0</v>
      </c>
      <c r="N2863" s="21">
        <v>0</v>
      </c>
      <c r="O2863" s="21">
        <f t="shared" si="688"/>
        <v>0</v>
      </c>
      <c r="P2863" s="21">
        <f t="shared" si="689"/>
        <v>0</v>
      </c>
      <c r="Q2863" s="21">
        <f t="shared" si="690"/>
        <v>0</v>
      </c>
      <c r="S2863" s="21">
        <f t="shared" si="691"/>
        <v>0</v>
      </c>
      <c r="T2863" s="19">
        <v>5</v>
      </c>
      <c r="U2863" s="19">
        <f t="shared" si="692"/>
        <v>0</v>
      </c>
      <c r="V2863" s="22">
        <f t="shared" si="693"/>
        <v>0</v>
      </c>
      <c r="W2863" s="5">
        <v>0</v>
      </c>
      <c r="X2863" s="21">
        <v>0</v>
      </c>
      <c r="Y2863" s="21">
        <f t="shared" si="694"/>
        <v>0</v>
      </c>
      <c r="Z2863" s="21">
        <f t="shared" si="695"/>
        <v>0</v>
      </c>
      <c r="AA2863" s="21">
        <f t="shared" si="697"/>
        <v>0</v>
      </c>
      <c r="AC2863" s="5">
        <v>0</v>
      </c>
      <c r="AD2863" s="5">
        <v>0</v>
      </c>
      <c r="AE2863" s="5">
        <f t="shared" si="696"/>
        <v>0</v>
      </c>
    </row>
    <row r="2864" spans="1:31" ht="12.75" customHeight="1" x14ac:dyDescent="0.35">
      <c r="A2864" s="17" t="s">
        <v>5844</v>
      </c>
      <c r="B2864" s="17" t="s">
        <v>5845</v>
      </c>
      <c r="C2864" s="17" t="s">
        <v>5846</v>
      </c>
      <c r="D2864" s="18">
        <v>37712</v>
      </c>
      <c r="E2864" s="17" t="s">
        <v>118</v>
      </c>
      <c r="F2864" s="19">
        <v>5</v>
      </c>
      <c r="G2864" s="17">
        <v>0</v>
      </c>
      <c r="H2864" s="17">
        <v>0</v>
      </c>
      <c r="I2864" s="20">
        <f t="shared" si="687"/>
        <v>0</v>
      </c>
      <c r="J2864" s="21">
        <v>79.11</v>
      </c>
      <c r="K2864" s="18">
        <v>44804</v>
      </c>
      <c r="L2864" s="21">
        <v>79.11</v>
      </c>
      <c r="M2864" s="21">
        <v>0</v>
      </c>
      <c r="N2864" s="21">
        <v>0</v>
      </c>
      <c r="O2864" s="21">
        <f t="shared" si="688"/>
        <v>0</v>
      </c>
      <c r="P2864" s="21">
        <f t="shared" si="689"/>
        <v>0</v>
      </c>
      <c r="Q2864" s="21">
        <f t="shared" si="690"/>
        <v>0</v>
      </c>
      <c r="S2864" s="21">
        <f t="shared" si="691"/>
        <v>0</v>
      </c>
      <c r="T2864" s="19">
        <v>5</v>
      </c>
      <c r="U2864" s="19">
        <f t="shared" si="692"/>
        <v>0</v>
      </c>
      <c r="V2864" s="22">
        <f t="shared" si="693"/>
        <v>0</v>
      </c>
      <c r="W2864" s="5">
        <v>0</v>
      </c>
      <c r="X2864" s="21">
        <v>0</v>
      </c>
      <c r="Y2864" s="21">
        <f t="shared" si="694"/>
        <v>0</v>
      </c>
      <c r="Z2864" s="21">
        <f t="shared" si="695"/>
        <v>0</v>
      </c>
      <c r="AA2864" s="21">
        <f t="shared" si="697"/>
        <v>0</v>
      </c>
      <c r="AC2864" s="5">
        <v>0</v>
      </c>
      <c r="AD2864" s="5">
        <v>0</v>
      </c>
      <c r="AE2864" s="5">
        <f t="shared" si="696"/>
        <v>0</v>
      </c>
    </row>
    <row r="2865" spans="1:31" ht="12.75" customHeight="1" x14ac:dyDescent="0.35">
      <c r="A2865" s="17" t="s">
        <v>5847</v>
      </c>
      <c r="B2865" s="17" t="s">
        <v>5848</v>
      </c>
      <c r="C2865" s="17" t="s">
        <v>5849</v>
      </c>
      <c r="D2865" s="18">
        <v>37987</v>
      </c>
      <c r="E2865" s="17" t="s">
        <v>118</v>
      </c>
      <c r="F2865" s="19">
        <v>5</v>
      </c>
      <c r="G2865" s="17">
        <v>0</v>
      </c>
      <c r="H2865" s="17">
        <v>0</v>
      </c>
      <c r="I2865" s="20">
        <f t="shared" si="687"/>
        <v>0</v>
      </c>
      <c r="J2865" s="21">
        <v>330</v>
      </c>
      <c r="K2865" s="18">
        <v>44804</v>
      </c>
      <c r="L2865" s="21">
        <v>330</v>
      </c>
      <c r="M2865" s="21">
        <v>0</v>
      </c>
      <c r="N2865" s="21">
        <v>0</v>
      </c>
      <c r="O2865" s="21">
        <f t="shared" si="688"/>
        <v>0</v>
      </c>
      <c r="P2865" s="21">
        <f t="shared" si="689"/>
        <v>0</v>
      </c>
      <c r="Q2865" s="21">
        <f t="shared" si="690"/>
        <v>0</v>
      </c>
      <c r="S2865" s="21">
        <f t="shared" si="691"/>
        <v>0</v>
      </c>
      <c r="T2865" s="19">
        <v>5</v>
      </c>
      <c r="U2865" s="19">
        <f t="shared" si="692"/>
        <v>0</v>
      </c>
      <c r="V2865" s="22">
        <f t="shared" si="693"/>
        <v>0</v>
      </c>
      <c r="W2865" s="5">
        <v>0</v>
      </c>
      <c r="X2865" s="21">
        <v>0</v>
      </c>
      <c r="Y2865" s="21">
        <f t="shared" si="694"/>
        <v>0</v>
      </c>
      <c r="Z2865" s="21">
        <f t="shared" si="695"/>
        <v>0</v>
      </c>
      <c r="AA2865" s="21">
        <f t="shared" si="697"/>
        <v>0</v>
      </c>
      <c r="AC2865" s="5">
        <v>0</v>
      </c>
      <c r="AD2865" s="5">
        <v>0</v>
      </c>
      <c r="AE2865" s="5">
        <f t="shared" si="696"/>
        <v>0</v>
      </c>
    </row>
    <row r="2866" spans="1:31" ht="12.75" customHeight="1" x14ac:dyDescent="0.35">
      <c r="A2866" s="17" t="s">
        <v>5850</v>
      </c>
      <c r="B2866" s="17" t="s">
        <v>5851</v>
      </c>
      <c r="C2866" s="17" t="s">
        <v>5852</v>
      </c>
      <c r="D2866" s="18">
        <v>37987</v>
      </c>
      <c r="E2866" s="17" t="s">
        <v>118</v>
      </c>
      <c r="F2866" s="19">
        <v>5</v>
      </c>
      <c r="G2866" s="17">
        <v>0</v>
      </c>
      <c r="H2866" s="17">
        <v>0</v>
      </c>
      <c r="I2866" s="20">
        <f t="shared" si="687"/>
        <v>0</v>
      </c>
      <c r="J2866" s="21">
        <v>67.12</v>
      </c>
      <c r="K2866" s="18">
        <v>44804</v>
      </c>
      <c r="L2866" s="21">
        <v>67.12</v>
      </c>
      <c r="M2866" s="21">
        <v>0</v>
      </c>
      <c r="N2866" s="21">
        <v>0</v>
      </c>
      <c r="O2866" s="21">
        <f t="shared" si="688"/>
        <v>0</v>
      </c>
      <c r="P2866" s="21">
        <f t="shared" si="689"/>
        <v>0</v>
      </c>
      <c r="Q2866" s="21">
        <f t="shared" si="690"/>
        <v>0</v>
      </c>
      <c r="S2866" s="21">
        <f t="shared" si="691"/>
        <v>0</v>
      </c>
      <c r="T2866" s="19">
        <v>5</v>
      </c>
      <c r="U2866" s="19">
        <f t="shared" si="692"/>
        <v>0</v>
      </c>
      <c r="V2866" s="22">
        <f t="shared" si="693"/>
        <v>0</v>
      </c>
      <c r="W2866" s="5">
        <v>0</v>
      </c>
      <c r="X2866" s="21">
        <v>0</v>
      </c>
      <c r="Y2866" s="21">
        <f t="shared" si="694"/>
        <v>0</v>
      </c>
      <c r="Z2866" s="21">
        <f t="shared" si="695"/>
        <v>0</v>
      </c>
      <c r="AA2866" s="21">
        <f t="shared" si="697"/>
        <v>0</v>
      </c>
      <c r="AC2866" s="5">
        <v>0</v>
      </c>
      <c r="AD2866" s="5">
        <v>0</v>
      </c>
      <c r="AE2866" s="5">
        <f t="shared" si="696"/>
        <v>0</v>
      </c>
    </row>
    <row r="2867" spans="1:31" ht="12.75" customHeight="1" x14ac:dyDescent="0.35">
      <c r="A2867" s="17" t="s">
        <v>5853</v>
      </c>
      <c r="B2867" s="17" t="s">
        <v>5854</v>
      </c>
      <c r="C2867" s="17" t="s">
        <v>5855</v>
      </c>
      <c r="D2867" s="18">
        <v>37987</v>
      </c>
      <c r="E2867" s="17" t="s">
        <v>118</v>
      </c>
      <c r="F2867" s="19">
        <v>5</v>
      </c>
      <c r="G2867" s="17">
        <v>0</v>
      </c>
      <c r="H2867" s="17">
        <v>0</v>
      </c>
      <c r="I2867" s="20">
        <f t="shared" si="687"/>
        <v>0</v>
      </c>
      <c r="J2867" s="21">
        <v>32.61</v>
      </c>
      <c r="K2867" s="18">
        <v>44804</v>
      </c>
      <c r="L2867" s="21">
        <v>32.61</v>
      </c>
      <c r="M2867" s="21">
        <v>0</v>
      </c>
      <c r="N2867" s="21">
        <v>0</v>
      </c>
      <c r="O2867" s="21">
        <f t="shared" si="688"/>
        <v>0</v>
      </c>
      <c r="P2867" s="21">
        <f t="shared" si="689"/>
        <v>0</v>
      </c>
      <c r="Q2867" s="21">
        <f t="shared" si="690"/>
        <v>0</v>
      </c>
      <c r="S2867" s="21">
        <f t="shared" si="691"/>
        <v>0</v>
      </c>
      <c r="T2867" s="19">
        <v>5</v>
      </c>
      <c r="U2867" s="19">
        <f t="shared" si="692"/>
        <v>0</v>
      </c>
      <c r="V2867" s="22">
        <f t="shared" si="693"/>
        <v>0</v>
      </c>
      <c r="W2867" s="5">
        <v>0</v>
      </c>
      <c r="X2867" s="21">
        <v>0</v>
      </c>
      <c r="Y2867" s="21">
        <f t="shared" si="694"/>
        <v>0</v>
      </c>
      <c r="Z2867" s="21">
        <f t="shared" si="695"/>
        <v>0</v>
      </c>
      <c r="AA2867" s="21">
        <f t="shared" si="697"/>
        <v>0</v>
      </c>
      <c r="AC2867" s="5">
        <v>0</v>
      </c>
      <c r="AD2867" s="5">
        <v>0</v>
      </c>
      <c r="AE2867" s="5">
        <f t="shared" si="696"/>
        <v>0</v>
      </c>
    </row>
    <row r="2868" spans="1:31" ht="12.75" customHeight="1" x14ac:dyDescent="0.35">
      <c r="A2868" s="17" t="s">
        <v>5856</v>
      </c>
      <c r="B2868" s="17" t="s">
        <v>5857</v>
      </c>
      <c r="C2868" s="17" t="s">
        <v>5858</v>
      </c>
      <c r="D2868" s="18">
        <v>38078</v>
      </c>
      <c r="E2868" s="17" t="s">
        <v>118</v>
      </c>
      <c r="F2868" s="19">
        <v>5</v>
      </c>
      <c r="G2868" s="17">
        <v>0</v>
      </c>
      <c r="H2868" s="17">
        <v>0</v>
      </c>
      <c r="I2868" s="20">
        <f t="shared" si="687"/>
        <v>0</v>
      </c>
      <c r="J2868" s="21">
        <v>294.86</v>
      </c>
      <c r="K2868" s="18">
        <v>44804</v>
      </c>
      <c r="L2868" s="21">
        <v>294.86</v>
      </c>
      <c r="M2868" s="21">
        <v>0</v>
      </c>
      <c r="N2868" s="21">
        <v>0</v>
      </c>
      <c r="O2868" s="21">
        <f t="shared" si="688"/>
        <v>0</v>
      </c>
      <c r="P2868" s="21">
        <f t="shared" si="689"/>
        <v>0</v>
      </c>
      <c r="Q2868" s="21">
        <f t="shared" si="690"/>
        <v>0</v>
      </c>
      <c r="S2868" s="21">
        <f t="shared" si="691"/>
        <v>0</v>
      </c>
      <c r="T2868" s="19">
        <v>5</v>
      </c>
      <c r="U2868" s="19">
        <f t="shared" si="692"/>
        <v>0</v>
      </c>
      <c r="V2868" s="22">
        <f t="shared" si="693"/>
        <v>0</v>
      </c>
      <c r="W2868" s="5">
        <v>0</v>
      </c>
      <c r="X2868" s="21">
        <v>0</v>
      </c>
      <c r="Y2868" s="21">
        <f t="shared" si="694"/>
        <v>0</v>
      </c>
      <c r="Z2868" s="21">
        <f t="shared" si="695"/>
        <v>0</v>
      </c>
      <c r="AA2868" s="21">
        <f t="shared" si="697"/>
        <v>0</v>
      </c>
      <c r="AC2868" s="5">
        <v>0</v>
      </c>
      <c r="AD2868" s="5">
        <v>0</v>
      </c>
      <c r="AE2868" s="5">
        <f t="shared" si="696"/>
        <v>0</v>
      </c>
    </row>
    <row r="2869" spans="1:31" ht="12.75" customHeight="1" x14ac:dyDescent="0.35">
      <c r="A2869" s="17" t="s">
        <v>5859</v>
      </c>
      <c r="B2869" s="17" t="s">
        <v>5860</v>
      </c>
      <c r="C2869" s="17" t="s">
        <v>5861</v>
      </c>
      <c r="D2869" s="18">
        <v>38626</v>
      </c>
      <c r="E2869" s="17" t="s">
        <v>118</v>
      </c>
      <c r="F2869" s="19">
        <v>5</v>
      </c>
      <c r="G2869" s="17">
        <v>0</v>
      </c>
      <c r="H2869" s="17">
        <v>0</v>
      </c>
      <c r="I2869" s="20">
        <f t="shared" si="687"/>
        <v>0</v>
      </c>
      <c r="J2869" s="21">
        <v>639.5</v>
      </c>
      <c r="K2869" s="18">
        <v>44804</v>
      </c>
      <c r="L2869" s="21">
        <v>639.5</v>
      </c>
      <c r="M2869" s="21">
        <v>0</v>
      </c>
      <c r="N2869" s="21">
        <v>0</v>
      </c>
      <c r="O2869" s="21">
        <f t="shared" si="688"/>
        <v>0</v>
      </c>
      <c r="P2869" s="21">
        <f t="shared" si="689"/>
        <v>0</v>
      </c>
      <c r="Q2869" s="21">
        <f t="shared" si="690"/>
        <v>0</v>
      </c>
      <c r="S2869" s="21">
        <f t="shared" si="691"/>
        <v>0</v>
      </c>
      <c r="T2869" s="19">
        <v>5</v>
      </c>
      <c r="U2869" s="19">
        <f t="shared" si="692"/>
        <v>0</v>
      </c>
      <c r="V2869" s="22">
        <f t="shared" si="693"/>
        <v>0</v>
      </c>
      <c r="W2869" s="5">
        <v>0</v>
      </c>
      <c r="X2869" s="21">
        <v>0</v>
      </c>
      <c r="Y2869" s="21">
        <f t="shared" si="694"/>
        <v>0</v>
      </c>
      <c r="Z2869" s="21">
        <f t="shared" si="695"/>
        <v>0</v>
      </c>
      <c r="AA2869" s="21">
        <f t="shared" si="697"/>
        <v>0</v>
      </c>
      <c r="AC2869" s="5">
        <v>0</v>
      </c>
      <c r="AD2869" s="5">
        <v>0</v>
      </c>
      <c r="AE2869" s="5">
        <f t="shared" si="696"/>
        <v>0</v>
      </c>
    </row>
    <row r="2870" spans="1:31" ht="12.75" customHeight="1" x14ac:dyDescent="0.35">
      <c r="A2870" s="17" t="s">
        <v>5862</v>
      </c>
      <c r="B2870" s="17" t="s">
        <v>5863</v>
      </c>
      <c r="C2870" s="17" t="s">
        <v>5864</v>
      </c>
      <c r="D2870" s="18">
        <v>38991</v>
      </c>
      <c r="E2870" s="17" t="s">
        <v>118</v>
      </c>
      <c r="F2870" s="19">
        <v>5</v>
      </c>
      <c r="G2870" s="17">
        <v>0</v>
      </c>
      <c r="H2870" s="17">
        <v>0</v>
      </c>
      <c r="I2870" s="20">
        <f t="shared" si="687"/>
        <v>0</v>
      </c>
      <c r="J2870" s="21">
        <v>473.19</v>
      </c>
      <c r="K2870" s="18">
        <v>44804</v>
      </c>
      <c r="L2870" s="21">
        <v>473.19</v>
      </c>
      <c r="M2870" s="21">
        <v>0</v>
      </c>
      <c r="N2870" s="21">
        <v>0</v>
      </c>
      <c r="O2870" s="21">
        <f t="shared" si="688"/>
        <v>0</v>
      </c>
      <c r="P2870" s="21">
        <f t="shared" si="689"/>
        <v>0</v>
      </c>
      <c r="Q2870" s="21">
        <f t="shared" si="690"/>
        <v>0</v>
      </c>
      <c r="S2870" s="21">
        <f t="shared" si="691"/>
        <v>0</v>
      </c>
      <c r="T2870" s="19">
        <v>5</v>
      </c>
      <c r="U2870" s="19">
        <f t="shared" si="692"/>
        <v>0</v>
      </c>
      <c r="V2870" s="22">
        <f t="shared" si="693"/>
        <v>0</v>
      </c>
      <c r="W2870" s="5">
        <v>0</v>
      </c>
      <c r="X2870" s="21">
        <v>0</v>
      </c>
      <c r="Y2870" s="21">
        <f t="shared" si="694"/>
        <v>0</v>
      </c>
      <c r="Z2870" s="21">
        <f t="shared" si="695"/>
        <v>0</v>
      </c>
      <c r="AA2870" s="21">
        <f t="shared" si="697"/>
        <v>0</v>
      </c>
      <c r="AC2870" s="5">
        <v>0</v>
      </c>
      <c r="AD2870" s="5">
        <v>0</v>
      </c>
      <c r="AE2870" s="5">
        <f t="shared" si="696"/>
        <v>0</v>
      </c>
    </row>
    <row r="2871" spans="1:31" ht="12.75" customHeight="1" x14ac:dyDescent="0.35">
      <c r="A2871" s="17" t="s">
        <v>5865</v>
      </c>
      <c r="B2871" s="17" t="s">
        <v>5866</v>
      </c>
      <c r="C2871" s="17" t="s">
        <v>5867</v>
      </c>
      <c r="D2871" s="18">
        <v>39264</v>
      </c>
      <c r="E2871" s="17" t="s">
        <v>118</v>
      </c>
      <c r="F2871" s="19">
        <v>5</v>
      </c>
      <c r="G2871" s="17">
        <v>0</v>
      </c>
      <c r="H2871" s="17">
        <v>0</v>
      </c>
      <c r="I2871" s="20">
        <f t="shared" si="687"/>
        <v>0</v>
      </c>
      <c r="J2871" s="21">
        <v>200.72</v>
      </c>
      <c r="K2871" s="18">
        <v>44804</v>
      </c>
      <c r="L2871" s="21">
        <v>200.72</v>
      </c>
      <c r="M2871" s="21">
        <v>0</v>
      </c>
      <c r="N2871" s="21">
        <v>0</v>
      </c>
      <c r="O2871" s="21">
        <f t="shared" si="688"/>
        <v>0</v>
      </c>
      <c r="P2871" s="21">
        <f t="shared" si="689"/>
        <v>0</v>
      </c>
      <c r="Q2871" s="21">
        <f t="shared" si="690"/>
        <v>0</v>
      </c>
      <c r="S2871" s="21">
        <f t="shared" si="691"/>
        <v>0</v>
      </c>
      <c r="T2871" s="19">
        <v>5</v>
      </c>
      <c r="U2871" s="19">
        <f t="shared" si="692"/>
        <v>0</v>
      </c>
      <c r="V2871" s="22">
        <f t="shared" si="693"/>
        <v>0</v>
      </c>
      <c r="W2871" s="5">
        <v>0</v>
      </c>
      <c r="X2871" s="21">
        <v>0</v>
      </c>
      <c r="Y2871" s="21">
        <f t="shared" si="694"/>
        <v>0</v>
      </c>
      <c r="Z2871" s="21">
        <f t="shared" si="695"/>
        <v>0</v>
      </c>
      <c r="AA2871" s="21">
        <f t="shared" si="697"/>
        <v>0</v>
      </c>
      <c r="AC2871" s="5">
        <v>0</v>
      </c>
      <c r="AD2871" s="5">
        <v>0</v>
      </c>
      <c r="AE2871" s="5">
        <f t="shared" si="696"/>
        <v>0</v>
      </c>
    </row>
    <row r="2872" spans="1:31" ht="12.75" customHeight="1" x14ac:dyDescent="0.35">
      <c r="A2872" s="17" t="s">
        <v>5868</v>
      </c>
      <c r="B2872" s="17" t="s">
        <v>5869</v>
      </c>
      <c r="C2872" s="17" t="s">
        <v>5870</v>
      </c>
      <c r="D2872" s="18">
        <v>39264</v>
      </c>
      <c r="E2872" s="17" t="s">
        <v>118</v>
      </c>
      <c r="F2872" s="19">
        <v>5</v>
      </c>
      <c r="G2872" s="17">
        <v>0</v>
      </c>
      <c r="H2872" s="17">
        <v>0</v>
      </c>
      <c r="I2872" s="20">
        <f t="shared" si="687"/>
        <v>0</v>
      </c>
      <c r="J2872" s="21">
        <v>226.64</v>
      </c>
      <c r="K2872" s="18">
        <v>44804</v>
      </c>
      <c r="L2872" s="21">
        <v>226.64</v>
      </c>
      <c r="M2872" s="21">
        <v>0</v>
      </c>
      <c r="N2872" s="21">
        <v>0</v>
      </c>
      <c r="O2872" s="21">
        <f t="shared" si="688"/>
        <v>0</v>
      </c>
      <c r="P2872" s="21">
        <f t="shared" si="689"/>
        <v>0</v>
      </c>
      <c r="Q2872" s="21">
        <f t="shared" si="690"/>
        <v>0</v>
      </c>
      <c r="S2872" s="21">
        <f t="shared" si="691"/>
        <v>0</v>
      </c>
      <c r="T2872" s="19">
        <v>5</v>
      </c>
      <c r="U2872" s="19">
        <f t="shared" si="692"/>
        <v>0</v>
      </c>
      <c r="V2872" s="22">
        <f t="shared" si="693"/>
        <v>0</v>
      </c>
      <c r="W2872" s="5">
        <v>0</v>
      </c>
      <c r="X2872" s="21">
        <v>0</v>
      </c>
      <c r="Y2872" s="21">
        <f t="shared" si="694"/>
        <v>0</v>
      </c>
      <c r="Z2872" s="21">
        <f t="shared" si="695"/>
        <v>0</v>
      </c>
      <c r="AA2872" s="21">
        <f t="shared" si="697"/>
        <v>0</v>
      </c>
      <c r="AC2872" s="5">
        <v>0</v>
      </c>
      <c r="AD2872" s="5">
        <v>0</v>
      </c>
      <c r="AE2872" s="5">
        <f t="shared" si="696"/>
        <v>0</v>
      </c>
    </row>
    <row r="2873" spans="1:31" ht="12.75" customHeight="1" x14ac:dyDescent="0.35">
      <c r="A2873" s="17" t="s">
        <v>5871</v>
      </c>
      <c r="B2873" s="17" t="s">
        <v>5872</v>
      </c>
      <c r="C2873" s="17" t="s">
        <v>5873</v>
      </c>
      <c r="D2873" s="18">
        <v>39264</v>
      </c>
      <c r="E2873" s="17" t="s">
        <v>118</v>
      </c>
      <c r="F2873" s="19">
        <v>5</v>
      </c>
      <c r="G2873" s="17">
        <v>0</v>
      </c>
      <c r="H2873" s="17">
        <v>0</v>
      </c>
      <c r="I2873" s="20">
        <f t="shared" si="687"/>
        <v>0</v>
      </c>
      <c r="J2873" s="21">
        <v>361.56</v>
      </c>
      <c r="K2873" s="18">
        <v>44804</v>
      </c>
      <c r="L2873" s="21">
        <v>361.56</v>
      </c>
      <c r="M2873" s="21">
        <v>0</v>
      </c>
      <c r="N2873" s="21">
        <v>0</v>
      </c>
      <c r="O2873" s="21">
        <f t="shared" si="688"/>
        <v>0</v>
      </c>
      <c r="P2873" s="21">
        <f t="shared" si="689"/>
        <v>0</v>
      </c>
      <c r="Q2873" s="21">
        <f t="shared" si="690"/>
        <v>0</v>
      </c>
      <c r="S2873" s="21">
        <f t="shared" si="691"/>
        <v>0</v>
      </c>
      <c r="T2873" s="19">
        <v>5</v>
      </c>
      <c r="U2873" s="19">
        <f t="shared" si="692"/>
        <v>0</v>
      </c>
      <c r="V2873" s="22">
        <f t="shared" si="693"/>
        <v>0</v>
      </c>
      <c r="W2873" s="5">
        <v>0</v>
      </c>
      <c r="X2873" s="21">
        <v>0</v>
      </c>
      <c r="Y2873" s="21">
        <f t="shared" si="694"/>
        <v>0</v>
      </c>
      <c r="Z2873" s="21">
        <f t="shared" si="695"/>
        <v>0</v>
      </c>
      <c r="AA2873" s="21">
        <f t="shared" si="697"/>
        <v>0</v>
      </c>
      <c r="AC2873" s="5">
        <v>0</v>
      </c>
      <c r="AD2873" s="5">
        <v>0</v>
      </c>
      <c r="AE2873" s="5">
        <f t="shared" si="696"/>
        <v>0</v>
      </c>
    </row>
    <row r="2874" spans="1:31" ht="12.75" customHeight="1" x14ac:dyDescent="0.35">
      <c r="A2874" s="17" t="s">
        <v>5874</v>
      </c>
      <c r="B2874" s="17" t="s">
        <v>5875</v>
      </c>
      <c r="C2874" s="17" t="s">
        <v>5876</v>
      </c>
      <c r="D2874" s="18">
        <v>39264</v>
      </c>
      <c r="E2874" s="17" t="s">
        <v>118</v>
      </c>
      <c r="F2874" s="19">
        <v>5</v>
      </c>
      <c r="G2874" s="17">
        <v>0</v>
      </c>
      <c r="H2874" s="17">
        <v>0</v>
      </c>
      <c r="I2874" s="20">
        <f t="shared" si="687"/>
        <v>0</v>
      </c>
      <c r="J2874" s="21">
        <v>249.98</v>
      </c>
      <c r="K2874" s="18">
        <v>44804</v>
      </c>
      <c r="L2874" s="21">
        <v>249.98</v>
      </c>
      <c r="M2874" s="21">
        <v>0</v>
      </c>
      <c r="N2874" s="21">
        <v>0</v>
      </c>
      <c r="O2874" s="21">
        <f t="shared" si="688"/>
        <v>0</v>
      </c>
      <c r="P2874" s="21">
        <f t="shared" si="689"/>
        <v>0</v>
      </c>
      <c r="Q2874" s="21">
        <f t="shared" si="690"/>
        <v>0</v>
      </c>
      <c r="S2874" s="21">
        <f t="shared" si="691"/>
        <v>0</v>
      </c>
      <c r="T2874" s="19">
        <v>5</v>
      </c>
      <c r="U2874" s="19">
        <f t="shared" si="692"/>
        <v>0</v>
      </c>
      <c r="V2874" s="22">
        <f t="shared" si="693"/>
        <v>0</v>
      </c>
      <c r="W2874" s="5">
        <v>0</v>
      </c>
      <c r="X2874" s="21">
        <v>0</v>
      </c>
      <c r="Y2874" s="21">
        <f t="shared" si="694"/>
        <v>0</v>
      </c>
      <c r="Z2874" s="21">
        <f t="shared" si="695"/>
        <v>0</v>
      </c>
      <c r="AA2874" s="21">
        <f t="shared" si="697"/>
        <v>0</v>
      </c>
      <c r="AC2874" s="5">
        <v>0</v>
      </c>
      <c r="AD2874" s="5">
        <v>0</v>
      </c>
      <c r="AE2874" s="5">
        <f t="shared" si="696"/>
        <v>0</v>
      </c>
    </row>
    <row r="2875" spans="1:31" ht="12.75" customHeight="1" x14ac:dyDescent="0.35">
      <c r="A2875" s="17" t="s">
        <v>5877</v>
      </c>
      <c r="B2875" s="17" t="s">
        <v>5878</v>
      </c>
      <c r="C2875" s="17" t="s">
        <v>5879</v>
      </c>
      <c r="D2875" s="18">
        <v>39448</v>
      </c>
      <c r="E2875" s="17" t="s">
        <v>118</v>
      </c>
      <c r="F2875" s="19">
        <v>5</v>
      </c>
      <c r="G2875" s="17">
        <v>0</v>
      </c>
      <c r="H2875" s="17">
        <v>0</v>
      </c>
      <c r="I2875" s="20">
        <f t="shared" si="687"/>
        <v>0</v>
      </c>
      <c r="J2875" s="21">
        <v>453.82</v>
      </c>
      <c r="K2875" s="18">
        <v>44804</v>
      </c>
      <c r="L2875" s="21">
        <v>453.82</v>
      </c>
      <c r="M2875" s="21">
        <v>0</v>
      </c>
      <c r="N2875" s="21">
        <v>0</v>
      </c>
      <c r="O2875" s="21">
        <f t="shared" si="688"/>
        <v>0</v>
      </c>
      <c r="P2875" s="21">
        <f t="shared" si="689"/>
        <v>0</v>
      </c>
      <c r="Q2875" s="21">
        <f t="shared" si="690"/>
        <v>0</v>
      </c>
      <c r="S2875" s="21">
        <f t="shared" si="691"/>
        <v>0</v>
      </c>
      <c r="T2875" s="19">
        <v>5</v>
      </c>
      <c r="U2875" s="19">
        <f t="shared" si="692"/>
        <v>0</v>
      </c>
      <c r="V2875" s="22">
        <f t="shared" si="693"/>
        <v>0</v>
      </c>
      <c r="W2875" s="5">
        <v>0</v>
      </c>
      <c r="X2875" s="21">
        <v>0</v>
      </c>
      <c r="Y2875" s="21">
        <f t="shared" si="694"/>
        <v>0</v>
      </c>
      <c r="Z2875" s="21">
        <f t="shared" si="695"/>
        <v>0</v>
      </c>
      <c r="AA2875" s="21">
        <f t="shared" si="697"/>
        <v>0</v>
      </c>
      <c r="AC2875" s="5">
        <v>0</v>
      </c>
      <c r="AD2875" s="5">
        <v>0</v>
      </c>
      <c r="AE2875" s="5">
        <f t="shared" si="696"/>
        <v>0</v>
      </c>
    </row>
    <row r="2876" spans="1:31" ht="12.75" customHeight="1" x14ac:dyDescent="0.35">
      <c r="A2876" s="17" t="s">
        <v>5880</v>
      </c>
      <c r="B2876" s="17" t="s">
        <v>5881</v>
      </c>
      <c r="C2876" s="17" t="s">
        <v>5882</v>
      </c>
      <c r="D2876" s="18">
        <v>40179</v>
      </c>
      <c r="E2876" s="17" t="s">
        <v>118</v>
      </c>
      <c r="F2876" s="19">
        <v>5</v>
      </c>
      <c r="G2876" s="17">
        <v>0</v>
      </c>
      <c r="H2876" s="17">
        <v>0</v>
      </c>
      <c r="I2876" s="20">
        <f t="shared" si="687"/>
        <v>0</v>
      </c>
      <c r="J2876" s="21">
        <v>348</v>
      </c>
      <c r="K2876" s="18">
        <v>44804</v>
      </c>
      <c r="L2876" s="21">
        <v>348</v>
      </c>
      <c r="M2876" s="21">
        <v>0</v>
      </c>
      <c r="N2876" s="21">
        <v>0</v>
      </c>
      <c r="O2876" s="21">
        <f t="shared" si="688"/>
        <v>0</v>
      </c>
      <c r="P2876" s="21">
        <f t="shared" si="689"/>
        <v>0</v>
      </c>
      <c r="Q2876" s="21">
        <f t="shared" si="690"/>
        <v>0</v>
      </c>
      <c r="S2876" s="21">
        <f t="shared" si="691"/>
        <v>0</v>
      </c>
      <c r="T2876" s="19">
        <v>5</v>
      </c>
      <c r="U2876" s="19">
        <f t="shared" si="692"/>
        <v>0</v>
      </c>
      <c r="V2876" s="22">
        <f t="shared" si="693"/>
        <v>0</v>
      </c>
      <c r="W2876" s="5">
        <v>0</v>
      </c>
      <c r="X2876" s="21">
        <v>0</v>
      </c>
      <c r="Y2876" s="21">
        <f t="shared" si="694"/>
        <v>0</v>
      </c>
      <c r="Z2876" s="21">
        <f t="shared" si="695"/>
        <v>0</v>
      </c>
      <c r="AA2876" s="21">
        <f t="shared" si="697"/>
        <v>0</v>
      </c>
      <c r="AC2876" s="5">
        <v>0</v>
      </c>
      <c r="AD2876" s="5">
        <v>0</v>
      </c>
      <c r="AE2876" s="5">
        <f t="shared" si="696"/>
        <v>0</v>
      </c>
    </row>
    <row r="2877" spans="1:31" ht="12.75" customHeight="1" x14ac:dyDescent="0.35">
      <c r="A2877" s="17" t="s">
        <v>5883</v>
      </c>
      <c r="B2877" s="17" t="s">
        <v>5884</v>
      </c>
      <c r="C2877" s="17" t="s">
        <v>5885</v>
      </c>
      <c r="D2877" s="18">
        <v>40178</v>
      </c>
      <c r="E2877" s="17" t="s">
        <v>44</v>
      </c>
      <c r="F2877" s="19">
        <v>0</v>
      </c>
      <c r="G2877" s="17">
        <v>0</v>
      </c>
      <c r="H2877" s="17">
        <v>0</v>
      </c>
      <c r="I2877" s="20">
        <f t="shared" si="687"/>
        <v>0</v>
      </c>
      <c r="J2877" s="21">
        <v>-699</v>
      </c>
      <c r="K2877" s="18">
        <v>44804</v>
      </c>
      <c r="L2877" s="21">
        <v>-699</v>
      </c>
      <c r="M2877" s="21">
        <v>0</v>
      </c>
      <c r="N2877" s="21">
        <v>0</v>
      </c>
      <c r="O2877" s="21">
        <f t="shared" si="688"/>
        <v>0</v>
      </c>
      <c r="P2877" s="21">
        <f t="shared" si="689"/>
        <v>0</v>
      </c>
      <c r="Q2877" s="21">
        <f t="shared" si="690"/>
        <v>0</v>
      </c>
      <c r="S2877" s="21">
        <f t="shared" si="691"/>
        <v>0</v>
      </c>
      <c r="T2877" s="19">
        <v>0</v>
      </c>
      <c r="U2877" s="19">
        <f t="shared" si="692"/>
        <v>0</v>
      </c>
      <c r="V2877" s="22">
        <f t="shared" si="693"/>
        <v>0</v>
      </c>
      <c r="W2877" s="5">
        <v>0</v>
      </c>
      <c r="X2877" s="21">
        <v>0</v>
      </c>
      <c r="Y2877" s="21">
        <f t="shared" si="694"/>
        <v>0</v>
      </c>
      <c r="Z2877" s="21">
        <f t="shared" si="695"/>
        <v>0</v>
      </c>
      <c r="AA2877" s="21">
        <f t="shared" si="697"/>
        <v>0</v>
      </c>
      <c r="AC2877" s="5">
        <v>0</v>
      </c>
      <c r="AD2877" s="5">
        <v>0</v>
      </c>
      <c r="AE2877" s="5">
        <f t="shared" si="696"/>
        <v>0</v>
      </c>
    </row>
    <row r="2878" spans="1:31" ht="12.75" customHeight="1" x14ac:dyDescent="0.35">
      <c r="A2878" s="17" t="s">
        <v>5886</v>
      </c>
      <c r="B2878" s="17" t="s">
        <v>5887</v>
      </c>
      <c r="C2878" s="17" t="s">
        <v>5888</v>
      </c>
      <c r="D2878" s="18">
        <v>40452</v>
      </c>
      <c r="E2878" s="17" t="s">
        <v>118</v>
      </c>
      <c r="F2878" s="19">
        <v>5</v>
      </c>
      <c r="G2878" s="17">
        <v>0</v>
      </c>
      <c r="H2878" s="17">
        <v>0</v>
      </c>
      <c r="I2878" s="20">
        <f t="shared" si="687"/>
        <v>0</v>
      </c>
      <c r="J2878" s="21">
        <v>11324.08</v>
      </c>
      <c r="K2878" s="18">
        <v>44804</v>
      </c>
      <c r="L2878" s="21">
        <v>11324.08</v>
      </c>
      <c r="M2878" s="21">
        <v>0</v>
      </c>
      <c r="N2878" s="21">
        <v>0</v>
      </c>
      <c r="O2878" s="21">
        <f t="shared" si="688"/>
        <v>0</v>
      </c>
      <c r="P2878" s="21">
        <f t="shared" si="689"/>
        <v>0</v>
      </c>
      <c r="Q2878" s="21">
        <f t="shared" si="690"/>
        <v>0</v>
      </c>
      <c r="S2878" s="21">
        <f t="shared" si="691"/>
        <v>0</v>
      </c>
      <c r="T2878" s="19">
        <v>5</v>
      </c>
      <c r="U2878" s="19">
        <f t="shared" si="692"/>
        <v>0</v>
      </c>
      <c r="V2878" s="22">
        <f t="shared" si="693"/>
        <v>0</v>
      </c>
      <c r="W2878" s="5">
        <v>0</v>
      </c>
      <c r="X2878" s="21">
        <v>0</v>
      </c>
      <c r="Y2878" s="21">
        <f t="shared" si="694"/>
        <v>0</v>
      </c>
      <c r="Z2878" s="21">
        <f t="shared" si="695"/>
        <v>0</v>
      </c>
      <c r="AA2878" s="21">
        <f t="shared" si="697"/>
        <v>0</v>
      </c>
      <c r="AC2878" s="5">
        <v>0</v>
      </c>
      <c r="AD2878" s="5">
        <v>0</v>
      </c>
      <c r="AE2878" s="5">
        <f t="shared" si="696"/>
        <v>0</v>
      </c>
    </row>
    <row r="2879" spans="1:31" ht="12.75" customHeight="1" x14ac:dyDescent="0.35">
      <c r="A2879" s="17" t="s">
        <v>5889</v>
      </c>
      <c r="B2879" s="17" t="s">
        <v>5890</v>
      </c>
      <c r="C2879" s="17" t="s">
        <v>5891</v>
      </c>
      <c r="D2879" s="18">
        <v>40544</v>
      </c>
      <c r="E2879" s="17" t="s">
        <v>118</v>
      </c>
      <c r="F2879" s="19">
        <v>5</v>
      </c>
      <c r="G2879" s="17">
        <v>0</v>
      </c>
      <c r="H2879" s="17">
        <v>0</v>
      </c>
      <c r="I2879" s="20">
        <f t="shared" si="687"/>
        <v>0</v>
      </c>
      <c r="J2879" s="21">
        <v>-5657.95</v>
      </c>
      <c r="K2879" s="18">
        <v>44804</v>
      </c>
      <c r="L2879" s="21">
        <v>-5657.95</v>
      </c>
      <c r="M2879" s="21">
        <v>0</v>
      </c>
      <c r="N2879" s="21">
        <v>0</v>
      </c>
      <c r="O2879" s="21">
        <f t="shared" si="688"/>
        <v>0</v>
      </c>
      <c r="P2879" s="21">
        <f t="shared" si="689"/>
        <v>0</v>
      </c>
      <c r="Q2879" s="21">
        <f t="shared" si="690"/>
        <v>0</v>
      </c>
      <c r="S2879" s="21">
        <f t="shared" si="691"/>
        <v>0</v>
      </c>
      <c r="T2879" s="19">
        <v>5</v>
      </c>
      <c r="U2879" s="19">
        <f t="shared" si="692"/>
        <v>0</v>
      </c>
      <c r="V2879" s="22">
        <f t="shared" si="693"/>
        <v>0</v>
      </c>
      <c r="W2879" s="5">
        <v>0</v>
      </c>
      <c r="X2879" s="21">
        <v>0</v>
      </c>
      <c r="Y2879" s="21">
        <f t="shared" si="694"/>
        <v>0</v>
      </c>
      <c r="Z2879" s="21">
        <f t="shared" si="695"/>
        <v>0</v>
      </c>
      <c r="AA2879" s="21">
        <f t="shared" si="697"/>
        <v>0</v>
      </c>
      <c r="AC2879" s="5">
        <v>0</v>
      </c>
      <c r="AD2879" s="5">
        <v>0</v>
      </c>
      <c r="AE2879" s="5">
        <f t="shared" si="696"/>
        <v>0</v>
      </c>
    </row>
    <row r="2880" spans="1:31" ht="12.75" customHeight="1" x14ac:dyDescent="0.35">
      <c r="A2880" s="17" t="s">
        <v>5892</v>
      </c>
      <c r="B2880" s="17" t="s">
        <v>5893</v>
      </c>
      <c r="C2880" s="17" t="s">
        <v>5894</v>
      </c>
      <c r="D2880" s="18">
        <v>41091</v>
      </c>
      <c r="E2880" s="17" t="s">
        <v>118</v>
      </c>
      <c r="F2880" s="19">
        <v>5</v>
      </c>
      <c r="G2880" s="17">
        <v>0</v>
      </c>
      <c r="H2880" s="17">
        <v>0</v>
      </c>
      <c r="I2880" s="20">
        <f t="shared" si="687"/>
        <v>0</v>
      </c>
      <c r="J2880" s="21">
        <v>188.77</v>
      </c>
      <c r="K2880" s="18">
        <v>44804</v>
      </c>
      <c r="L2880" s="21">
        <v>188.77</v>
      </c>
      <c r="M2880" s="21">
        <v>0</v>
      </c>
      <c r="N2880" s="21">
        <v>0</v>
      </c>
      <c r="O2880" s="21">
        <f t="shared" si="688"/>
        <v>0</v>
      </c>
      <c r="P2880" s="21">
        <f t="shared" si="689"/>
        <v>0</v>
      </c>
      <c r="Q2880" s="21">
        <f t="shared" si="690"/>
        <v>0</v>
      </c>
      <c r="S2880" s="21">
        <f t="shared" si="691"/>
        <v>0</v>
      </c>
      <c r="T2880" s="19">
        <v>5</v>
      </c>
      <c r="U2880" s="19">
        <f t="shared" si="692"/>
        <v>0</v>
      </c>
      <c r="V2880" s="22">
        <f t="shared" si="693"/>
        <v>0</v>
      </c>
      <c r="W2880" s="5">
        <v>0</v>
      </c>
      <c r="X2880" s="21">
        <v>0</v>
      </c>
      <c r="Y2880" s="21">
        <f t="shared" si="694"/>
        <v>0</v>
      </c>
      <c r="Z2880" s="21">
        <f t="shared" si="695"/>
        <v>0</v>
      </c>
      <c r="AA2880" s="21">
        <f t="shared" si="697"/>
        <v>0</v>
      </c>
      <c r="AC2880" s="5">
        <v>0</v>
      </c>
      <c r="AD2880" s="5">
        <v>0</v>
      </c>
      <c r="AE2880" s="5">
        <f t="shared" si="696"/>
        <v>0</v>
      </c>
    </row>
    <row r="2881" spans="1:31" ht="12.75" customHeight="1" x14ac:dyDescent="0.35">
      <c r="A2881" s="17" t="s">
        <v>5895</v>
      </c>
      <c r="B2881" s="17" t="s">
        <v>5896</v>
      </c>
      <c r="C2881" s="17" t="s">
        <v>5888</v>
      </c>
      <c r="D2881" s="18">
        <v>41091</v>
      </c>
      <c r="E2881" s="17" t="s">
        <v>118</v>
      </c>
      <c r="F2881" s="19">
        <v>5</v>
      </c>
      <c r="G2881" s="17">
        <v>0</v>
      </c>
      <c r="H2881" s="17">
        <v>0</v>
      </c>
      <c r="I2881" s="20">
        <f t="shared" si="687"/>
        <v>0</v>
      </c>
      <c r="J2881" s="21">
        <v>3036.78</v>
      </c>
      <c r="K2881" s="18">
        <v>44804</v>
      </c>
      <c r="L2881" s="21">
        <v>3036.78</v>
      </c>
      <c r="M2881" s="21">
        <v>0</v>
      </c>
      <c r="N2881" s="21">
        <v>0</v>
      </c>
      <c r="O2881" s="21">
        <f t="shared" si="688"/>
        <v>0</v>
      </c>
      <c r="P2881" s="21">
        <f t="shared" si="689"/>
        <v>0</v>
      </c>
      <c r="Q2881" s="21">
        <f t="shared" si="690"/>
        <v>0</v>
      </c>
      <c r="S2881" s="21">
        <f t="shared" si="691"/>
        <v>0</v>
      </c>
      <c r="T2881" s="19">
        <v>5</v>
      </c>
      <c r="U2881" s="19">
        <f t="shared" si="692"/>
        <v>0</v>
      </c>
      <c r="V2881" s="22">
        <f t="shared" si="693"/>
        <v>0</v>
      </c>
      <c r="W2881" s="5">
        <v>0</v>
      </c>
      <c r="X2881" s="21">
        <v>0</v>
      </c>
      <c r="Y2881" s="21">
        <f t="shared" si="694"/>
        <v>0</v>
      </c>
      <c r="Z2881" s="21">
        <f t="shared" si="695"/>
        <v>0</v>
      </c>
      <c r="AA2881" s="21">
        <f t="shared" si="697"/>
        <v>0</v>
      </c>
      <c r="AC2881" s="5">
        <v>0</v>
      </c>
      <c r="AD2881" s="5">
        <v>0</v>
      </c>
      <c r="AE2881" s="5">
        <f t="shared" si="696"/>
        <v>0</v>
      </c>
    </row>
    <row r="2882" spans="1:31" ht="12.75" customHeight="1" x14ac:dyDescent="0.35">
      <c r="A2882" s="17" t="s">
        <v>5897</v>
      </c>
      <c r="B2882" s="17" t="s">
        <v>5898</v>
      </c>
      <c r="C2882" s="17" t="s">
        <v>5888</v>
      </c>
      <c r="D2882" s="18">
        <v>41183</v>
      </c>
      <c r="E2882" s="17" t="s">
        <v>118</v>
      </c>
      <c r="F2882" s="19">
        <v>5</v>
      </c>
      <c r="G2882" s="17">
        <v>0</v>
      </c>
      <c r="H2882" s="17">
        <v>0</v>
      </c>
      <c r="I2882" s="20">
        <f t="shared" si="687"/>
        <v>0</v>
      </c>
      <c r="J2882" s="21">
        <v>1790</v>
      </c>
      <c r="K2882" s="18">
        <v>44804</v>
      </c>
      <c r="L2882" s="21">
        <v>1790</v>
      </c>
      <c r="M2882" s="21">
        <v>0</v>
      </c>
      <c r="N2882" s="21">
        <v>0</v>
      </c>
      <c r="O2882" s="21">
        <f t="shared" si="688"/>
        <v>0</v>
      </c>
      <c r="P2882" s="21">
        <f t="shared" si="689"/>
        <v>0</v>
      </c>
      <c r="Q2882" s="21">
        <f t="shared" si="690"/>
        <v>0</v>
      </c>
      <c r="S2882" s="21">
        <f t="shared" si="691"/>
        <v>0</v>
      </c>
      <c r="T2882" s="19">
        <v>5</v>
      </c>
      <c r="U2882" s="19">
        <f t="shared" si="692"/>
        <v>0</v>
      </c>
      <c r="V2882" s="22">
        <f t="shared" si="693"/>
        <v>0</v>
      </c>
      <c r="W2882" s="5">
        <v>0</v>
      </c>
      <c r="X2882" s="21">
        <v>0</v>
      </c>
      <c r="Y2882" s="21">
        <f t="shared" si="694"/>
        <v>0</v>
      </c>
      <c r="Z2882" s="21">
        <f t="shared" si="695"/>
        <v>0</v>
      </c>
      <c r="AA2882" s="21">
        <f t="shared" si="697"/>
        <v>0</v>
      </c>
      <c r="AC2882" s="5">
        <v>0</v>
      </c>
      <c r="AD2882" s="5">
        <v>0</v>
      </c>
      <c r="AE2882" s="5">
        <f t="shared" si="696"/>
        <v>0</v>
      </c>
    </row>
    <row r="2883" spans="1:31" ht="12.75" customHeight="1" x14ac:dyDescent="0.35">
      <c r="A2883" s="17" t="s">
        <v>5899</v>
      </c>
      <c r="B2883" s="17" t="s">
        <v>5900</v>
      </c>
      <c r="C2883" s="17" t="s">
        <v>5888</v>
      </c>
      <c r="D2883" s="18">
        <v>41275</v>
      </c>
      <c r="E2883" s="17" t="s">
        <v>118</v>
      </c>
      <c r="F2883" s="19">
        <v>5</v>
      </c>
      <c r="G2883" s="17">
        <v>0</v>
      </c>
      <c r="H2883" s="17">
        <v>0</v>
      </c>
      <c r="I2883" s="20">
        <f t="shared" si="687"/>
        <v>0</v>
      </c>
      <c r="J2883" s="21">
        <v>183</v>
      </c>
      <c r="K2883" s="18">
        <v>44804</v>
      </c>
      <c r="L2883" s="21">
        <v>183</v>
      </c>
      <c r="M2883" s="21">
        <v>0</v>
      </c>
      <c r="N2883" s="21">
        <v>0</v>
      </c>
      <c r="O2883" s="21">
        <f t="shared" si="688"/>
        <v>0</v>
      </c>
      <c r="P2883" s="21">
        <f t="shared" si="689"/>
        <v>0</v>
      </c>
      <c r="Q2883" s="21">
        <f t="shared" si="690"/>
        <v>0</v>
      </c>
      <c r="S2883" s="21">
        <f t="shared" si="691"/>
        <v>0</v>
      </c>
      <c r="T2883" s="19">
        <v>5</v>
      </c>
      <c r="U2883" s="19">
        <f t="shared" si="692"/>
        <v>0</v>
      </c>
      <c r="V2883" s="22">
        <f t="shared" si="693"/>
        <v>0</v>
      </c>
      <c r="W2883" s="5">
        <v>0</v>
      </c>
      <c r="X2883" s="21">
        <v>0</v>
      </c>
      <c r="Y2883" s="21">
        <f t="shared" si="694"/>
        <v>0</v>
      </c>
      <c r="Z2883" s="21">
        <f t="shared" si="695"/>
        <v>0</v>
      </c>
      <c r="AA2883" s="21">
        <f t="shared" si="697"/>
        <v>0</v>
      </c>
      <c r="AC2883" s="5">
        <v>0</v>
      </c>
      <c r="AD2883" s="5">
        <v>0</v>
      </c>
      <c r="AE2883" s="5">
        <f t="shared" si="696"/>
        <v>0</v>
      </c>
    </row>
    <row r="2884" spans="1:31" ht="12.75" customHeight="1" x14ac:dyDescent="0.35">
      <c r="A2884" s="17" t="s">
        <v>5901</v>
      </c>
      <c r="B2884" s="17" t="s">
        <v>5902</v>
      </c>
      <c r="C2884" s="17" t="s">
        <v>5903</v>
      </c>
      <c r="D2884" s="18">
        <v>41365</v>
      </c>
      <c r="E2884" s="17" t="s">
        <v>118</v>
      </c>
      <c r="F2884" s="19">
        <v>5</v>
      </c>
      <c r="G2884" s="17">
        <v>0</v>
      </c>
      <c r="H2884" s="17">
        <v>0</v>
      </c>
      <c r="I2884" s="20">
        <f t="shared" si="687"/>
        <v>0</v>
      </c>
      <c r="J2884" s="21">
        <v>998.19</v>
      </c>
      <c r="K2884" s="18">
        <v>44804</v>
      </c>
      <c r="L2884" s="21">
        <v>998.19</v>
      </c>
      <c r="M2884" s="21">
        <v>0</v>
      </c>
      <c r="N2884" s="21">
        <v>0</v>
      </c>
      <c r="O2884" s="21">
        <f t="shared" si="688"/>
        <v>0</v>
      </c>
      <c r="P2884" s="21">
        <f t="shared" si="689"/>
        <v>0</v>
      </c>
      <c r="Q2884" s="21">
        <f t="shared" si="690"/>
        <v>0</v>
      </c>
      <c r="S2884" s="21">
        <f t="shared" si="691"/>
        <v>0</v>
      </c>
      <c r="T2884" s="19">
        <v>5</v>
      </c>
      <c r="U2884" s="19">
        <f t="shared" si="692"/>
        <v>0</v>
      </c>
      <c r="V2884" s="22">
        <f t="shared" si="693"/>
        <v>0</v>
      </c>
      <c r="W2884" s="5">
        <v>0</v>
      </c>
      <c r="X2884" s="21">
        <v>0</v>
      </c>
      <c r="Y2884" s="21">
        <f t="shared" si="694"/>
        <v>0</v>
      </c>
      <c r="Z2884" s="21">
        <f t="shared" si="695"/>
        <v>0</v>
      </c>
      <c r="AA2884" s="21">
        <f t="shared" si="697"/>
        <v>0</v>
      </c>
      <c r="AC2884" s="5">
        <v>0</v>
      </c>
      <c r="AD2884" s="5">
        <v>0</v>
      </c>
      <c r="AE2884" s="5">
        <f t="shared" si="696"/>
        <v>0</v>
      </c>
    </row>
    <row r="2885" spans="1:31" ht="12.75" customHeight="1" x14ac:dyDescent="0.35">
      <c r="A2885" s="17" t="s">
        <v>5904</v>
      </c>
      <c r="B2885" s="17" t="s">
        <v>5699</v>
      </c>
      <c r="C2885" s="17" t="s">
        <v>5905</v>
      </c>
      <c r="D2885" s="18">
        <v>41640</v>
      </c>
      <c r="E2885" s="17" t="s">
        <v>118</v>
      </c>
      <c r="F2885" s="19">
        <v>5</v>
      </c>
      <c r="G2885" s="17">
        <v>0</v>
      </c>
      <c r="H2885" s="17">
        <v>0</v>
      </c>
      <c r="I2885" s="20">
        <f t="shared" si="687"/>
        <v>0</v>
      </c>
      <c r="J2885" s="21">
        <v>1182.1300000000001</v>
      </c>
      <c r="K2885" s="18">
        <v>44804</v>
      </c>
      <c r="L2885" s="21">
        <v>1182.1300000000001</v>
      </c>
      <c r="M2885" s="21">
        <v>0</v>
      </c>
      <c r="N2885" s="21">
        <v>0</v>
      </c>
      <c r="O2885" s="21">
        <f t="shared" si="688"/>
        <v>0</v>
      </c>
      <c r="P2885" s="21">
        <f t="shared" si="689"/>
        <v>0</v>
      </c>
      <c r="Q2885" s="21">
        <f t="shared" si="690"/>
        <v>0</v>
      </c>
      <c r="S2885" s="21">
        <f t="shared" si="691"/>
        <v>0</v>
      </c>
      <c r="T2885" s="19">
        <v>5</v>
      </c>
      <c r="U2885" s="19">
        <f t="shared" si="692"/>
        <v>0</v>
      </c>
      <c r="V2885" s="22">
        <f t="shared" si="693"/>
        <v>0</v>
      </c>
      <c r="W2885" s="5">
        <v>0</v>
      </c>
      <c r="X2885" s="21">
        <v>0</v>
      </c>
      <c r="Y2885" s="21">
        <f t="shared" si="694"/>
        <v>0</v>
      </c>
      <c r="Z2885" s="21">
        <f t="shared" si="695"/>
        <v>0</v>
      </c>
      <c r="AA2885" s="21">
        <f t="shared" si="697"/>
        <v>0</v>
      </c>
      <c r="AC2885" s="5">
        <v>0</v>
      </c>
      <c r="AD2885" s="5">
        <v>0</v>
      </c>
      <c r="AE2885" s="5">
        <f t="shared" si="696"/>
        <v>0</v>
      </c>
    </row>
    <row r="2886" spans="1:31" ht="12.75" customHeight="1" x14ac:dyDescent="0.35">
      <c r="A2886" s="17" t="s">
        <v>5906</v>
      </c>
      <c r="B2886" s="17" t="s">
        <v>5699</v>
      </c>
      <c r="C2886" s="17" t="s">
        <v>5907</v>
      </c>
      <c r="D2886" s="18">
        <v>41730</v>
      </c>
      <c r="E2886" s="17" t="s">
        <v>118</v>
      </c>
      <c r="F2886" s="19">
        <v>5</v>
      </c>
      <c r="G2886" s="17">
        <v>0</v>
      </c>
      <c r="H2886" s="17">
        <v>0</v>
      </c>
      <c r="I2886" s="20">
        <f t="shared" si="687"/>
        <v>0</v>
      </c>
      <c r="J2886" s="21">
        <v>183.6</v>
      </c>
      <c r="K2886" s="18">
        <v>44804</v>
      </c>
      <c r="L2886" s="21">
        <v>183.6</v>
      </c>
      <c r="M2886" s="21">
        <v>0</v>
      </c>
      <c r="N2886" s="21">
        <v>0</v>
      </c>
      <c r="O2886" s="21">
        <f t="shared" si="688"/>
        <v>0</v>
      </c>
      <c r="P2886" s="21">
        <f t="shared" si="689"/>
        <v>0</v>
      </c>
      <c r="Q2886" s="21">
        <f t="shared" si="690"/>
        <v>0</v>
      </c>
      <c r="S2886" s="21">
        <f t="shared" si="691"/>
        <v>0</v>
      </c>
      <c r="T2886" s="19">
        <v>5</v>
      </c>
      <c r="U2886" s="19">
        <f t="shared" si="692"/>
        <v>0</v>
      </c>
      <c r="V2886" s="22">
        <f t="shared" si="693"/>
        <v>0</v>
      </c>
      <c r="W2886" s="5">
        <v>0</v>
      </c>
      <c r="X2886" s="21">
        <v>0</v>
      </c>
      <c r="Y2886" s="21">
        <f t="shared" si="694"/>
        <v>0</v>
      </c>
      <c r="Z2886" s="21">
        <f t="shared" si="695"/>
        <v>0</v>
      </c>
      <c r="AA2886" s="21">
        <f t="shared" si="697"/>
        <v>0</v>
      </c>
      <c r="AC2886" s="5">
        <v>0</v>
      </c>
      <c r="AD2886" s="5">
        <v>0</v>
      </c>
      <c r="AE2886" s="5">
        <f t="shared" si="696"/>
        <v>0</v>
      </c>
    </row>
    <row r="2887" spans="1:31" ht="12.75" customHeight="1" x14ac:dyDescent="0.35">
      <c r="A2887" s="17" t="s">
        <v>5908</v>
      </c>
      <c r="B2887" s="17" t="s">
        <v>5699</v>
      </c>
      <c r="C2887" s="17" t="s">
        <v>5909</v>
      </c>
      <c r="D2887" s="18">
        <v>41821</v>
      </c>
      <c r="E2887" s="17" t="s">
        <v>118</v>
      </c>
      <c r="F2887" s="19">
        <v>5</v>
      </c>
      <c r="G2887" s="17">
        <v>0</v>
      </c>
      <c r="H2887" s="17">
        <v>0</v>
      </c>
      <c r="I2887" s="20">
        <f t="shared" si="687"/>
        <v>0</v>
      </c>
      <c r="J2887" s="21">
        <v>446.09</v>
      </c>
      <c r="K2887" s="18">
        <v>44804</v>
      </c>
      <c r="L2887" s="21">
        <v>446.09</v>
      </c>
      <c r="M2887" s="21">
        <v>0</v>
      </c>
      <c r="N2887" s="21">
        <v>0</v>
      </c>
      <c r="O2887" s="21">
        <f t="shared" si="688"/>
        <v>0</v>
      </c>
      <c r="P2887" s="21">
        <f t="shared" si="689"/>
        <v>0</v>
      </c>
      <c r="Q2887" s="21">
        <f t="shared" si="690"/>
        <v>0</v>
      </c>
      <c r="S2887" s="21">
        <f t="shared" si="691"/>
        <v>0</v>
      </c>
      <c r="T2887" s="19">
        <v>5</v>
      </c>
      <c r="U2887" s="19">
        <f t="shared" si="692"/>
        <v>0</v>
      </c>
      <c r="V2887" s="22">
        <f t="shared" si="693"/>
        <v>0</v>
      </c>
      <c r="W2887" s="5">
        <v>0</v>
      </c>
      <c r="X2887" s="21">
        <v>0</v>
      </c>
      <c r="Y2887" s="21">
        <f t="shared" si="694"/>
        <v>0</v>
      </c>
      <c r="Z2887" s="21">
        <f t="shared" si="695"/>
        <v>0</v>
      </c>
      <c r="AA2887" s="21">
        <f t="shared" si="697"/>
        <v>0</v>
      </c>
      <c r="AC2887" s="5">
        <v>0</v>
      </c>
      <c r="AD2887" s="5">
        <v>0</v>
      </c>
      <c r="AE2887" s="5">
        <f t="shared" si="696"/>
        <v>0</v>
      </c>
    </row>
    <row r="2888" spans="1:31" ht="12.75" customHeight="1" x14ac:dyDescent="0.35">
      <c r="A2888" s="17" t="s">
        <v>5910</v>
      </c>
      <c r="B2888" s="17" t="s">
        <v>5690</v>
      </c>
      <c r="C2888" s="17" t="s">
        <v>5911</v>
      </c>
      <c r="D2888" s="18">
        <v>41913</v>
      </c>
      <c r="E2888" s="17" t="s">
        <v>118</v>
      </c>
      <c r="F2888" s="19">
        <v>5</v>
      </c>
      <c r="G2888" s="17">
        <v>0</v>
      </c>
      <c r="H2888" s="17">
        <v>0</v>
      </c>
      <c r="I2888" s="20">
        <f t="shared" si="687"/>
        <v>0</v>
      </c>
      <c r="J2888" s="21">
        <v>1005.55</v>
      </c>
      <c r="K2888" s="18">
        <v>44804</v>
      </c>
      <c r="L2888" s="21">
        <v>1005.55</v>
      </c>
      <c r="M2888" s="21">
        <v>0</v>
      </c>
      <c r="N2888" s="21">
        <v>0</v>
      </c>
      <c r="O2888" s="21">
        <f t="shared" si="688"/>
        <v>0</v>
      </c>
      <c r="P2888" s="21">
        <f t="shared" si="689"/>
        <v>0</v>
      </c>
      <c r="Q2888" s="21">
        <f t="shared" si="690"/>
        <v>0</v>
      </c>
      <c r="S2888" s="21">
        <f t="shared" si="691"/>
        <v>0</v>
      </c>
      <c r="T2888" s="19">
        <v>5</v>
      </c>
      <c r="U2888" s="19">
        <f t="shared" si="692"/>
        <v>0</v>
      </c>
      <c r="V2888" s="22">
        <f t="shared" si="693"/>
        <v>0</v>
      </c>
      <c r="W2888" s="5">
        <v>0</v>
      </c>
      <c r="X2888" s="21">
        <v>0</v>
      </c>
      <c r="Y2888" s="21">
        <f t="shared" si="694"/>
        <v>0</v>
      </c>
      <c r="Z2888" s="21">
        <f t="shared" si="695"/>
        <v>0</v>
      </c>
      <c r="AA2888" s="21">
        <f t="shared" si="697"/>
        <v>0</v>
      </c>
      <c r="AC2888" s="5">
        <v>0</v>
      </c>
      <c r="AD2888" s="5">
        <v>0</v>
      </c>
      <c r="AE2888" s="5">
        <f t="shared" si="696"/>
        <v>0</v>
      </c>
    </row>
    <row r="2889" spans="1:31" ht="12.75" customHeight="1" x14ac:dyDescent="0.35">
      <c r="A2889" s="17" t="s">
        <v>5912</v>
      </c>
      <c r="B2889" s="17" t="s">
        <v>5699</v>
      </c>
      <c r="C2889" s="17" t="s">
        <v>5913</v>
      </c>
      <c r="D2889" s="18">
        <v>42005</v>
      </c>
      <c r="E2889" s="17" t="s">
        <v>118</v>
      </c>
      <c r="F2889" s="19">
        <v>5</v>
      </c>
      <c r="G2889" s="17">
        <v>0</v>
      </c>
      <c r="H2889" s="17">
        <v>0</v>
      </c>
      <c r="I2889" s="20">
        <f t="shared" si="687"/>
        <v>0</v>
      </c>
      <c r="J2889" s="21">
        <v>604.49</v>
      </c>
      <c r="K2889" s="18">
        <v>44804</v>
      </c>
      <c r="L2889" s="21">
        <v>604.49</v>
      </c>
      <c r="M2889" s="21">
        <v>0</v>
      </c>
      <c r="N2889" s="21">
        <v>0</v>
      </c>
      <c r="O2889" s="21">
        <f t="shared" si="688"/>
        <v>0</v>
      </c>
      <c r="P2889" s="21">
        <f t="shared" si="689"/>
        <v>0</v>
      </c>
      <c r="Q2889" s="21">
        <f t="shared" si="690"/>
        <v>0</v>
      </c>
      <c r="S2889" s="21">
        <f t="shared" si="691"/>
        <v>0</v>
      </c>
      <c r="T2889" s="19">
        <v>5</v>
      </c>
      <c r="U2889" s="19">
        <f t="shared" si="692"/>
        <v>0</v>
      </c>
      <c r="V2889" s="22">
        <f t="shared" si="693"/>
        <v>0</v>
      </c>
      <c r="W2889" s="5">
        <v>0</v>
      </c>
      <c r="X2889" s="21">
        <v>0</v>
      </c>
      <c r="Y2889" s="21">
        <f t="shared" si="694"/>
        <v>0</v>
      </c>
      <c r="Z2889" s="21">
        <f t="shared" si="695"/>
        <v>0</v>
      </c>
      <c r="AA2889" s="21">
        <f t="shared" si="697"/>
        <v>0</v>
      </c>
      <c r="AC2889" s="5">
        <v>0</v>
      </c>
      <c r="AD2889" s="5">
        <v>0</v>
      </c>
      <c r="AE2889" s="5">
        <f t="shared" si="696"/>
        <v>0</v>
      </c>
    </row>
    <row r="2890" spans="1:31" ht="12.75" customHeight="1" x14ac:dyDescent="0.35">
      <c r="A2890" s="17" t="s">
        <v>5914</v>
      </c>
      <c r="B2890" s="17" t="s">
        <v>5690</v>
      </c>
      <c r="C2890" s="17" t="s">
        <v>5915</v>
      </c>
      <c r="D2890" s="18">
        <v>42095</v>
      </c>
      <c r="E2890" s="17" t="s">
        <v>118</v>
      </c>
      <c r="F2890" s="19">
        <v>5</v>
      </c>
      <c r="G2890" s="17">
        <v>0</v>
      </c>
      <c r="H2890" s="17">
        <v>0</v>
      </c>
      <c r="I2890" s="20">
        <f t="shared" si="687"/>
        <v>0</v>
      </c>
      <c r="J2890" s="21">
        <v>606.57000000000005</v>
      </c>
      <c r="K2890" s="18">
        <v>44804</v>
      </c>
      <c r="L2890" s="21">
        <v>606.57000000000005</v>
      </c>
      <c r="M2890" s="21">
        <v>0</v>
      </c>
      <c r="N2890" s="21">
        <v>0</v>
      </c>
      <c r="O2890" s="21">
        <f t="shared" si="688"/>
        <v>0</v>
      </c>
      <c r="P2890" s="21">
        <f t="shared" si="689"/>
        <v>0</v>
      </c>
      <c r="Q2890" s="21">
        <f t="shared" si="690"/>
        <v>0</v>
      </c>
      <c r="S2890" s="21">
        <f t="shared" si="691"/>
        <v>0</v>
      </c>
      <c r="T2890" s="19">
        <v>5</v>
      </c>
      <c r="U2890" s="19">
        <f t="shared" si="692"/>
        <v>0</v>
      </c>
      <c r="V2890" s="22">
        <f t="shared" si="693"/>
        <v>0</v>
      </c>
      <c r="W2890" s="5">
        <v>0</v>
      </c>
      <c r="X2890" s="21">
        <v>0</v>
      </c>
      <c r="Y2890" s="21">
        <f t="shared" si="694"/>
        <v>0</v>
      </c>
      <c r="Z2890" s="21">
        <f t="shared" si="695"/>
        <v>0</v>
      </c>
      <c r="AA2890" s="21">
        <f t="shared" si="697"/>
        <v>0</v>
      </c>
      <c r="AC2890" s="5">
        <v>0</v>
      </c>
      <c r="AD2890" s="5">
        <v>0</v>
      </c>
      <c r="AE2890" s="5">
        <f t="shared" si="696"/>
        <v>0</v>
      </c>
    </row>
    <row r="2891" spans="1:31" ht="12.75" customHeight="1" x14ac:dyDescent="0.35">
      <c r="A2891" s="17" t="s">
        <v>5916</v>
      </c>
      <c r="B2891" s="17" t="s">
        <v>5690</v>
      </c>
      <c r="C2891" s="17" t="s">
        <v>5917</v>
      </c>
      <c r="D2891" s="18">
        <v>42552</v>
      </c>
      <c r="E2891" s="17" t="s">
        <v>118</v>
      </c>
      <c r="F2891" s="19">
        <v>5</v>
      </c>
      <c r="G2891" s="17">
        <v>0</v>
      </c>
      <c r="H2891" s="17">
        <v>0</v>
      </c>
      <c r="I2891" s="20">
        <f t="shared" si="687"/>
        <v>0</v>
      </c>
      <c r="J2891" s="21">
        <v>9910.92</v>
      </c>
      <c r="K2891" s="18">
        <v>44804</v>
      </c>
      <c r="L2891" s="21">
        <v>9910.92</v>
      </c>
      <c r="M2891" s="21">
        <v>0</v>
      </c>
      <c r="N2891" s="21">
        <v>0</v>
      </c>
      <c r="O2891" s="21">
        <f t="shared" si="688"/>
        <v>0</v>
      </c>
      <c r="P2891" s="21">
        <f t="shared" si="689"/>
        <v>0</v>
      </c>
      <c r="Q2891" s="21">
        <f t="shared" si="690"/>
        <v>0</v>
      </c>
      <c r="S2891" s="21">
        <f t="shared" si="691"/>
        <v>0</v>
      </c>
      <c r="T2891" s="19">
        <v>5</v>
      </c>
      <c r="U2891" s="19">
        <f t="shared" si="692"/>
        <v>0</v>
      </c>
      <c r="V2891" s="22">
        <f t="shared" si="693"/>
        <v>0</v>
      </c>
      <c r="W2891" s="5">
        <v>0</v>
      </c>
      <c r="X2891" s="21">
        <v>0</v>
      </c>
      <c r="Y2891" s="21">
        <f t="shared" si="694"/>
        <v>0</v>
      </c>
      <c r="Z2891" s="21">
        <f t="shared" si="695"/>
        <v>0</v>
      </c>
      <c r="AA2891" s="21">
        <f t="shared" si="697"/>
        <v>0</v>
      </c>
      <c r="AC2891" s="5">
        <v>0</v>
      </c>
      <c r="AD2891" s="5">
        <v>0</v>
      </c>
      <c r="AE2891" s="5">
        <f t="shared" si="696"/>
        <v>0</v>
      </c>
    </row>
    <row r="2892" spans="1:31" ht="12.75" customHeight="1" x14ac:dyDescent="0.35">
      <c r="A2892" s="17" t="s">
        <v>5918</v>
      </c>
      <c r="B2892" s="17" t="s">
        <v>5690</v>
      </c>
      <c r="C2892" s="17" t="s">
        <v>5919</v>
      </c>
      <c r="D2892" s="18">
        <v>42644</v>
      </c>
      <c r="E2892" s="17" t="s">
        <v>118</v>
      </c>
      <c r="F2892" s="19">
        <v>5</v>
      </c>
      <c r="G2892" s="17">
        <v>0</v>
      </c>
      <c r="H2892" s="17">
        <v>0</v>
      </c>
      <c r="I2892" s="20">
        <f t="shared" si="687"/>
        <v>0</v>
      </c>
      <c r="J2892" s="21">
        <v>1104.23</v>
      </c>
      <c r="K2892" s="18">
        <v>44804</v>
      </c>
      <c r="L2892" s="21">
        <v>1104.23</v>
      </c>
      <c r="M2892" s="21">
        <v>0</v>
      </c>
      <c r="N2892" s="21">
        <v>0</v>
      </c>
      <c r="O2892" s="21">
        <f t="shared" si="688"/>
        <v>0</v>
      </c>
      <c r="P2892" s="21">
        <f t="shared" si="689"/>
        <v>0</v>
      </c>
      <c r="Q2892" s="21">
        <f t="shared" si="690"/>
        <v>0</v>
      </c>
      <c r="S2892" s="21">
        <f t="shared" si="691"/>
        <v>0</v>
      </c>
      <c r="T2892" s="19">
        <v>5</v>
      </c>
      <c r="U2892" s="19">
        <f t="shared" si="692"/>
        <v>0</v>
      </c>
      <c r="V2892" s="22">
        <f t="shared" si="693"/>
        <v>0</v>
      </c>
      <c r="W2892" s="5">
        <v>0</v>
      </c>
      <c r="X2892" s="21">
        <v>0</v>
      </c>
      <c r="Y2892" s="21">
        <f t="shared" si="694"/>
        <v>0</v>
      </c>
      <c r="Z2892" s="21">
        <f t="shared" si="695"/>
        <v>0</v>
      </c>
      <c r="AA2892" s="21">
        <f t="shared" si="697"/>
        <v>0</v>
      </c>
      <c r="AC2892" s="5">
        <v>0</v>
      </c>
      <c r="AD2892" s="5">
        <v>0</v>
      </c>
      <c r="AE2892" s="5">
        <f t="shared" si="696"/>
        <v>0</v>
      </c>
    </row>
    <row r="2893" spans="1:31" ht="12.75" customHeight="1" x14ac:dyDescent="0.35">
      <c r="A2893" s="17" t="s">
        <v>5920</v>
      </c>
      <c r="B2893" s="17" t="s">
        <v>5690</v>
      </c>
      <c r="C2893" s="17" t="s">
        <v>5921</v>
      </c>
      <c r="D2893" s="18">
        <v>42917</v>
      </c>
      <c r="E2893" s="17" t="s">
        <v>118</v>
      </c>
      <c r="F2893" s="19">
        <v>5</v>
      </c>
      <c r="G2893" s="17">
        <v>0</v>
      </c>
      <c r="H2893" s="17">
        <v>0</v>
      </c>
      <c r="I2893" s="20">
        <f t="shared" si="687"/>
        <v>0</v>
      </c>
      <c r="J2893" s="21">
        <v>815.99</v>
      </c>
      <c r="K2893" s="18">
        <v>44804</v>
      </c>
      <c r="L2893" s="21">
        <v>815.99</v>
      </c>
      <c r="M2893" s="21">
        <v>0</v>
      </c>
      <c r="N2893" s="21">
        <v>81.59</v>
      </c>
      <c r="O2893" s="21">
        <v>0</v>
      </c>
      <c r="P2893" s="21">
        <f t="shared" si="689"/>
        <v>81.59</v>
      </c>
      <c r="Q2893" s="21">
        <f t="shared" si="690"/>
        <v>0</v>
      </c>
      <c r="S2893" s="21">
        <f>+M2893+N2893</f>
        <v>81.59</v>
      </c>
      <c r="T2893" s="19">
        <v>5</v>
      </c>
      <c r="U2893" s="19">
        <f t="shared" si="692"/>
        <v>0</v>
      </c>
      <c r="V2893" s="22">
        <f t="shared" si="693"/>
        <v>0</v>
      </c>
      <c r="W2893" s="5">
        <f t="shared" ref="W2893:W2902" si="698">+I2893+8+V2893</f>
        <v>8</v>
      </c>
      <c r="X2893" s="21">
        <f>+S2893/W2893</f>
        <v>10.19875</v>
      </c>
      <c r="Y2893" s="21">
        <f>+X2893*8</f>
        <v>81.59</v>
      </c>
      <c r="Z2893" s="21">
        <f t="shared" si="695"/>
        <v>0</v>
      </c>
      <c r="AA2893" s="21">
        <f>+Z2893-Q2893</f>
        <v>0</v>
      </c>
      <c r="AC2893" s="5">
        <v>81.59</v>
      </c>
      <c r="AD2893" s="5">
        <v>0</v>
      </c>
      <c r="AE2893" s="5">
        <f t="shared" si="696"/>
        <v>81.59</v>
      </c>
    </row>
    <row r="2894" spans="1:31" ht="12.75" customHeight="1" x14ac:dyDescent="0.35">
      <c r="A2894" s="17" t="s">
        <v>5922</v>
      </c>
      <c r="B2894" s="17" t="s">
        <v>2151</v>
      </c>
      <c r="C2894" s="17" t="s">
        <v>5923</v>
      </c>
      <c r="D2894" s="18">
        <v>43191</v>
      </c>
      <c r="E2894" s="17" t="s">
        <v>118</v>
      </c>
      <c r="F2894" s="19">
        <v>5</v>
      </c>
      <c r="G2894" s="17">
        <v>0</v>
      </c>
      <c r="H2894" s="17">
        <v>7</v>
      </c>
      <c r="I2894" s="20">
        <f t="shared" si="687"/>
        <v>7</v>
      </c>
      <c r="J2894" s="21">
        <v>11046.47</v>
      </c>
      <c r="K2894" s="18">
        <v>44804</v>
      </c>
      <c r="L2894" s="21">
        <v>9757.7000000000007</v>
      </c>
      <c r="M2894" s="21">
        <v>1288.77</v>
      </c>
      <c r="N2894" s="21">
        <v>1472.86</v>
      </c>
      <c r="O2894" s="21">
        <f t="shared" si="688"/>
        <v>736.43</v>
      </c>
      <c r="P2894" s="21">
        <f t="shared" si="689"/>
        <v>2209.29</v>
      </c>
      <c r="Q2894" s="21">
        <f t="shared" si="690"/>
        <v>552.34</v>
      </c>
      <c r="S2894" s="21">
        <f t="shared" si="691"/>
        <v>2761.63</v>
      </c>
      <c r="T2894" s="19">
        <v>5</v>
      </c>
      <c r="U2894" s="19">
        <f t="shared" si="692"/>
        <v>0</v>
      </c>
      <c r="V2894" s="22">
        <f t="shared" si="693"/>
        <v>0</v>
      </c>
      <c r="W2894" s="5">
        <f t="shared" si="698"/>
        <v>15</v>
      </c>
      <c r="X2894" s="21">
        <f t="shared" ref="X2894:X2902" si="699">+S2894/W2894</f>
        <v>184.10866666666666</v>
      </c>
      <c r="Y2894" s="21">
        <f>+X2894*12</f>
        <v>2209.3040000000001</v>
      </c>
      <c r="Z2894" s="21">
        <f t="shared" si="695"/>
        <v>552.32600000000002</v>
      </c>
      <c r="AA2894" s="21">
        <f>+Z2894-Q2894</f>
        <v>-1.4000000000010004E-2</v>
      </c>
      <c r="AC2894" s="5">
        <v>2209.3040000000001</v>
      </c>
      <c r="AD2894" s="5">
        <v>0</v>
      </c>
      <c r="AE2894" s="5">
        <f t="shared" si="696"/>
        <v>2209.3040000000001</v>
      </c>
    </row>
    <row r="2895" spans="1:31" ht="12.75" customHeight="1" x14ac:dyDescent="0.35">
      <c r="A2895" s="17" t="s">
        <v>5924</v>
      </c>
      <c r="B2895" s="17" t="s">
        <v>337</v>
      </c>
      <c r="C2895" s="17" t="s">
        <v>5925</v>
      </c>
      <c r="D2895" s="18">
        <v>43374</v>
      </c>
      <c r="E2895" s="17" t="s">
        <v>118</v>
      </c>
      <c r="F2895" s="19">
        <v>5</v>
      </c>
      <c r="G2895" s="17">
        <v>1</v>
      </c>
      <c r="H2895" s="17">
        <v>1</v>
      </c>
      <c r="I2895" s="20">
        <f t="shared" si="687"/>
        <v>13</v>
      </c>
      <c r="J2895" s="21">
        <v>416.04</v>
      </c>
      <c r="K2895" s="18">
        <v>44804</v>
      </c>
      <c r="L2895" s="21">
        <v>325.89999999999998</v>
      </c>
      <c r="M2895" s="21">
        <v>90.14</v>
      </c>
      <c r="N2895" s="21">
        <v>55.47</v>
      </c>
      <c r="O2895" s="21">
        <f t="shared" si="688"/>
        <v>27.734999999999999</v>
      </c>
      <c r="P2895" s="21">
        <f t="shared" si="689"/>
        <v>83.204999999999998</v>
      </c>
      <c r="Q2895" s="21">
        <f t="shared" si="690"/>
        <v>62.405000000000001</v>
      </c>
      <c r="S2895" s="21">
        <f t="shared" si="691"/>
        <v>145.61000000000001</v>
      </c>
      <c r="T2895" s="19">
        <v>5</v>
      </c>
      <c r="U2895" s="19">
        <f t="shared" si="692"/>
        <v>0</v>
      </c>
      <c r="V2895" s="22">
        <f t="shared" si="693"/>
        <v>0</v>
      </c>
      <c r="W2895" s="5">
        <f t="shared" si="698"/>
        <v>21</v>
      </c>
      <c r="X2895" s="21">
        <f t="shared" si="699"/>
        <v>6.9338095238095248</v>
      </c>
      <c r="Y2895" s="21">
        <f t="shared" si="694"/>
        <v>83.205714285714294</v>
      </c>
      <c r="Z2895" s="21">
        <f t="shared" si="695"/>
        <v>62.40428571428572</v>
      </c>
      <c r="AA2895" s="21">
        <f t="shared" ref="AA2895:AA2902" si="700">+Z2895-Q2895</f>
        <v>-7.142857142810044E-4</v>
      </c>
      <c r="AC2895" s="5">
        <v>83.205714285714294</v>
      </c>
      <c r="AD2895" s="5">
        <v>0</v>
      </c>
      <c r="AE2895" s="5">
        <f t="shared" si="696"/>
        <v>83.205714285714294</v>
      </c>
    </row>
    <row r="2896" spans="1:31" ht="12.75" customHeight="1" x14ac:dyDescent="0.35">
      <c r="A2896" s="17" t="s">
        <v>5926</v>
      </c>
      <c r="B2896" s="17" t="s">
        <v>337</v>
      </c>
      <c r="C2896" s="17" t="s">
        <v>5927</v>
      </c>
      <c r="D2896" s="18">
        <v>43405</v>
      </c>
      <c r="E2896" s="17" t="s">
        <v>118</v>
      </c>
      <c r="F2896" s="19">
        <v>5</v>
      </c>
      <c r="G2896" s="17">
        <v>1</v>
      </c>
      <c r="H2896" s="17">
        <v>2</v>
      </c>
      <c r="I2896" s="20">
        <f t="shared" ref="I2896:I2904" si="701">(G2896*12)+H2896</f>
        <v>14</v>
      </c>
      <c r="J2896" s="21">
        <v>254.16</v>
      </c>
      <c r="K2896" s="18">
        <v>44804</v>
      </c>
      <c r="L2896" s="21">
        <v>194.84</v>
      </c>
      <c r="M2896" s="21">
        <v>59.32</v>
      </c>
      <c r="N2896" s="21">
        <v>33.880000000000003</v>
      </c>
      <c r="O2896" s="21">
        <f t="shared" ref="O2896:O2903" si="702">+N2896/8*4</f>
        <v>16.940000000000001</v>
      </c>
      <c r="P2896" s="21">
        <f t="shared" ref="P2896:P2903" si="703">+N2896+O2896</f>
        <v>50.820000000000007</v>
      </c>
      <c r="Q2896" s="21">
        <f t="shared" ref="Q2896:Q2902" si="704">+M2896-O2896</f>
        <v>42.379999999999995</v>
      </c>
      <c r="S2896" s="21">
        <f t="shared" ref="S2896:S2904" si="705">+M2896+N2896</f>
        <v>93.2</v>
      </c>
      <c r="T2896" s="19">
        <v>5</v>
      </c>
      <c r="U2896" s="19">
        <f t="shared" ref="U2896:U2904" si="706">+T2896-F2896</f>
        <v>0</v>
      </c>
      <c r="V2896" s="22">
        <f t="shared" ref="V2896:V2904" si="707">+U2896*12</f>
        <v>0</v>
      </c>
      <c r="W2896" s="5">
        <f t="shared" si="698"/>
        <v>22</v>
      </c>
      <c r="X2896" s="21">
        <f t="shared" si="699"/>
        <v>4.2363636363636363</v>
      </c>
      <c r="Y2896" s="21">
        <f t="shared" ref="Y2896:Y2902" si="708">+X2896*12</f>
        <v>50.836363636363636</v>
      </c>
      <c r="Z2896" s="21">
        <f t="shared" ref="Z2896:Z2902" si="709">+S2896-Y2896</f>
        <v>42.363636363636367</v>
      </c>
      <c r="AA2896" s="21">
        <f t="shared" si="700"/>
        <v>-1.6363636363628586E-2</v>
      </c>
      <c r="AC2896" s="5">
        <v>50.836363636363636</v>
      </c>
      <c r="AD2896" s="5">
        <v>0</v>
      </c>
      <c r="AE2896" s="5">
        <f t="shared" ref="AE2896:AE2904" si="710">+AC2896+AD2896</f>
        <v>50.836363636363636</v>
      </c>
    </row>
    <row r="2897" spans="1:31" ht="12.75" customHeight="1" x14ac:dyDescent="0.35">
      <c r="A2897" s="17" t="s">
        <v>5928</v>
      </c>
      <c r="B2897" s="17" t="s">
        <v>2151</v>
      </c>
      <c r="C2897" s="17" t="s">
        <v>5929</v>
      </c>
      <c r="D2897" s="18">
        <v>43466</v>
      </c>
      <c r="E2897" s="17" t="s">
        <v>118</v>
      </c>
      <c r="F2897" s="19">
        <v>5</v>
      </c>
      <c r="G2897" s="17">
        <v>1</v>
      </c>
      <c r="H2897" s="17">
        <v>4</v>
      </c>
      <c r="I2897" s="20">
        <f t="shared" si="701"/>
        <v>16</v>
      </c>
      <c r="J2897" s="21">
        <v>2274.9</v>
      </c>
      <c r="K2897" s="18">
        <v>44804</v>
      </c>
      <c r="L2897" s="21">
        <v>1668.26</v>
      </c>
      <c r="M2897" s="21">
        <v>606.64</v>
      </c>
      <c r="N2897" s="21">
        <v>303.32</v>
      </c>
      <c r="O2897" s="21">
        <f t="shared" si="702"/>
        <v>151.66</v>
      </c>
      <c r="P2897" s="21">
        <f t="shared" si="703"/>
        <v>454.98</v>
      </c>
      <c r="Q2897" s="21">
        <f t="shared" si="704"/>
        <v>454.98</v>
      </c>
      <c r="S2897" s="21">
        <f t="shared" si="705"/>
        <v>909.96</v>
      </c>
      <c r="T2897" s="19">
        <v>5</v>
      </c>
      <c r="U2897" s="19">
        <f t="shared" si="706"/>
        <v>0</v>
      </c>
      <c r="V2897" s="22">
        <f t="shared" si="707"/>
        <v>0</v>
      </c>
      <c r="W2897" s="5">
        <f t="shared" si="698"/>
        <v>24</v>
      </c>
      <c r="X2897" s="21">
        <f t="shared" si="699"/>
        <v>37.914999999999999</v>
      </c>
      <c r="Y2897" s="21">
        <f t="shared" si="708"/>
        <v>454.98</v>
      </c>
      <c r="Z2897" s="21">
        <f t="shared" si="709"/>
        <v>454.98</v>
      </c>
      <c r="AA2897" s="21">
        <f t="shared" si="700"/>
        <v>0</v>
      </c>
      <c r="AC2897" s="5">
        <v>454.98</v>
      </c>
      <c r="AD2897" s="5">
        <v>0</v>
      </c>
      <c r="AE2897" s="5">
        <f t="shared" si="710"/>
        <v>454.98</v>
      </c>
    </row>
    <row r="2898" spans="1:31" ht="12.75" customHeight="1" x14ac:dyDescent="0.35">
      <c r="A2898" s="17" t="s">
        <v>5930</v>
      </c>
      <c r="B2898" s="17" t="s">
        <v>2151</v>
      </c>
      <c r="C2898" s="17" t="s">
        <v>5931</v>
      </c>
      <c r="D2898" s="18">
        <v>43556</v>
      </c>
      <c r="E2898" s="17" t="s">
        <v>118</v>
      </c>
      <c r="F2898" s="19">
        <v>5</v>
      </c>
      <c r="G2898" s="17">
        <v>1</v>
      </c>
      <c r="H2898" s="17">
        <v>7</v>
      </c>
      <c r="I2898" s="20">
        <f t="shared" si="701"/>
        <v>19</v>
      </c>
      <c r="J2898" s="21">
        <v>2914.4</v>
      </c>
      <c r="K2898" s="18">
        <v>44804</v>
      </c>
      <c r="L2898" s="21">
        <v>1991.5</v>
      </c>
      <c r="M2898" s="21">
        <v>922.9</v>
      </c>
      <c r="N2898" s="21">
        <v>388.58</v>
      </c>
      <c r="O2898" s="21">
        <f t="shared" si="702"/>
        <v>194.29</v>
      </c>
      <c r="P2898" s="21">
        <f t="shared" si="703"/>
        <v>582.87</v>
      </c>
      <c r="Q2898" s="21">
        <f t="shared" si="704"/>
        <v>728.61</v>
      </c>
      <c r="S2898" s="21">
        <f t="shared" si="705"/>
        <v>1311.48</v>
      </c>
      <c r="T2898" s="19">
        <v>5</v>
      </c>
      <c r="U2898" s="19">
        <f t="shared" si="706"/>
        <v>0</v>
      </c>
      <c r="V2898" s="22">
        <f t="shared" si="707"/>
        <v>0</v>
      </c>
      <c r="W2898" s="5">
        <f t="shared" si="698"/>
        <v>27</v>
      </c>
      <c r="X2898" s="21">
        <f t="shared" si="699"/>
        <v>48.573333333333331</v>
      </c>
      <c r="Y2898" s="21">
        <f t="shared" si="708"/>
        <v>582.88</v>
      </c>
      <c r="Z2898" s="21">
        <f t="shared" si="709"/>
        <v>728.6</v>
      </c>
      <c r="AA2898" s="21">
        <f t="shared" si="700"/>
        <v>-9.9999999999909051E-3</v>
      </c>
      <c r="AC2898" s="5">
        <v>582.88</v>
      </c>
      <c r="AD2898" s="5">
        <v>0</v>
      </c>
      <c r="AE2898" s="5">
        <f t="shared" si="710"/>
        <v>582.88</v>
      </c>
    </row>
    <row r="2899" spans="1:31" ht="12.75" customHeight="1" x14ac:dyDescent="0.35">
      <c r="A2899" s="17" t="s">
        <v>5932</v>
      </c>
      <c r="B2899" s="17" t="s">
        <v>2151</v>
      </c>
      <c r="C2899" s="17" t="s">
        <v>5933</v>
      </c>
      <c r="D2899" s="18">
        <v>43922</v>
      </c>
      <c r="E2899" s="17" t="s">
        <v>118</v>
      </c>
      <c r="F2899" s="19">
        <v>5</v>
      </c>
      <c r="G2899" s="17">
        <v>2</v>
      </c>
      <c r="H2899" s="17">
        <v>7</v>
      </c>
      <c r="I2899" s="20">
        <f t="shared" si="701"/>
        <v>31</v>
      </c>
      <c r="J2899" s="21">
        <v>241.66</v>
      </c>
      <c r="K2899" s="18">
        <v>44804</v>
      </c>
      <c r="L2899" s="21">
        <v>116.8</v>
      </c>
      <c r="M2899" s="21">
        <v>124.86</v>
      </c>
      <c r="N2899" s="21">
        <v>32.22</v>
      </c>
      <c r="O2899" s="21">
        <f t="shared" si="702"/>
        <v>16.11</v>
      </c>
      <c r="P2899" s="21">
        <f t="shared" si="703"/>
        <v>48.33</v>
      </c>
      <c r="Q2899" s="21">
        <f t="shared" si="704"/>
        <v>108.75</v>
      </c>
      <c r="S2899" s="21">
        <f t="shared" si="705"/>
        <v>157.07999999999998</v>
      </c>
      <c r="T2899" s="19">
        <v>5</v>
      </c>
      <c r="U2899" s="19">
        <f t="shared" si="706"/>
        <v>0</v>
      </c>
      <c r="V2899" s="22">
        <f t="shared" si="707"/>
        <v>0</v>
      </c>
      <c r="W2899" s="5">
        <f t="shared" si="698"/>
        <v>39</v>
      </c>
      <c r="X2899" s="21">
        <f t="shared" si="699"/>
        <v>4.0276923076923072</v>
      </c>
      <c r="Y2899" s="21">
        <f t="shared" si="708"/>
        <v>48.332307692307687</v>
      </c>
      <c r="Z2899" s="21">
        <f t="shared" si="709"/>
        <v>108.74769230769229</v>
      </c>
      <c r="AA2899" s="21">
        <f t="shared" si="700"/>
        <v>-2.3076923077098854E-3</v>
      </c>
      <c r="AC2899" s="5">
        <v>48.332307692307687</v>
      </c>
      <c r="AD2899" s="5">
        <v>0</v>
      </c>
      <c r="AE2899" s="5">
        <f t="shared" si="710"/>
        <v>48.332307692307687</v>
      </c>
    </row>
    <row r="2900" spans="1:31" ht="12.75" customHeight="1" x14ac:dyDescent="0.35">
      <c r="A2900" s="17" t="s">
        <v>5934</v>
      </c>
      <c r="B2900" s="17" t="s">
        <v>2151</v>
      </c>
      <c r="C2900" s="17" t="s">
        <v>5935</v>
      </c>
      <c r="D2900" s="18">
        <v>44013</v>
      </c>
      <c r="E2900" s="17" t="s">
        <v>118</v>
      </c>
      <c r="F2900" s="19">
        <v>5</v>
      </c>
      <c r="G2900" s="17">
        <v>2</v>
      </c>
      <c r="H2900" s="17">
        <v>10</v>
      </c>
      <c r="I2900" s="20">
        <f t="shared" si="701"/>
        <v>34</v>
      </c>
      <c r="J2900" s="21">
        <v>3852</v>
      </c>
      <c r="K2900" s="18">
        <v>44804</v>
      </c>
      <c r="L2900" s="21">
        <v>1669.2</v>
      </c>
      <c r="M2900" s="21">
        <v>2182.8000000000002</v>
      </c>
      <c r="N2900" s="21">
        <v>513.6</v>
      </c>
      <c r="O2900" s="21">
        <f t="shared" si="702"/>
        <v>256.8</v>
      </c>
      <c r="P2900" s="21">
        <f t="shared" si="703"/>
        <v>770.40000000000009</v>
      </c>
      <c r="Q2900" s="21">
        <f t="shared" si="704"/>
        <v>1926.0000000000002</v>
      </c>
      <c r="S2900" s="21">
        <f t="shared" si="705"/>
        <v>2696.4</v>
      </c>
      <c r="T2900" s="19">
        <v>5</v>
      </c>
      <c r="U2900" s="19">
        <f t="shared" si="706"/>
        <v>0</v>
      </c>
      <c r="V2900" s="22">
        <f t="shared" si="707"/>
        <v>0</v>
      </c>
      <c r="W2900" s="5">
        <f t="shared" si="698"/>
        <v>42</v>
      </c>
      <c r="X2900" s="21">
        <f t="shared" si="699"/>
        <v>64.2</v>
      </c>
      <c r="Y2900" s="21">
        <f t="shared" si="708"/>
        <v>770.40000000000009</v>
      </c>
      <c r="Z2900" s="21">
        <f t="shared" si="709"/>
        <v>1926</v>
      </c>
      <c r="AA2900" s="21">
        <f t="shared" si="700"/>
        <v>0</v>
      </c>
      <c r="AC2900" s="5">
        <v>770.40000000000009</v>
      </c>
      <c r="AD2900" s="5">
        <v>0</v>
      </c>
      <c r="AE2900" s="5">
        <f t="shared" si="710"/>
        <v>770.40000000000009</v>
      </c>
    </row>
    <row r="2901" spans="1:31" ht="12.75" customHeight="1" x14ac:dyDescent="0.35">
      <c r="A2901" s="17" t="s">
        <v>5936</v>
      </c>
      <c r="B2901" s="17" t="s">
        <v>2151</v>
      </c>
      <c r="C2901" s="17" t="s">
        <v>5937</v>
      </c>
      <c r="D2901" s="18">
        <v>44105</v>
      </c>
      <c r="E2901" s="17" t="s">
        <v>118</v>
      </c>
      <c r="F2901" s="19">
        <v>5</v>
      </c>
      <c r="G2901" s="17">
        <v>3</v>
      </c>
      <c r="H2901" s="17">
        <v>1</v>
      </c>
      <c r="I2901" s="20">
        <f t="shared" si="701"/>
        <v>37</v>
      </c>
      <c r="J2901" s="21">
        <v>4086.6</v>
      </c>
      <c r="K2901" s="18">
        <v>44804</v>
      </c>
      <c r="L2901" s="21">
        <v>1566.53</v>
      </c>
      <c r="M2901" s="21">
        <v>2520.0700000000002</v>
      </c>
      <c r="N2901" s="21">
        <v>544.88</v>
      </c>
      <c r="O2901" s="21">
        <f t="shared" si="702"/>
        <v>272.44</v>
      </c>
      <c r="P2901" s="21">
        <f t="shared" si="703"/>
        <v>817.31999999999994</v>
      </c>
      <c r="Q2901" s="21">
        <f t="shared" si="704"/>
        <v>2247.63</v>
      </c>
      <c r="S2901" s="21">
        <f t="shared" si="705"/>
        <v>3064.9500000000003</v>
      </c>
      <c r="T2901" s="19">
        <v>5</v>
      </c>
      <c r="U2901" s="19">
        <f t="shared" si="706"/>
        <v>0</v>
      </c>
      <c r="V2901" s="22">
        <f t="shared" si="707"/>
        <v>0</v>
      </c>
      <c r="W2901" s="5">
        <f t="shared" si="698"/>
        <v>45</v>
      </c>
      <c r="X2901" s="21">
        <f t="shared" si="699"/>
        <v>68.11</v>
      </c>
      <c r="Y2901" s="21">
        <f t="shared" si="708"/>
        <v>817.31999999999994</v>
      </c>
      <c r="Z2901" s="21">
        <f t="shared" si="709"/>
        <v>2247.63</v>
      </c>
      <c r="AA2901" s="21">
        <f t="shared" si="700"/>
        <v>0</v>
      </c>
      <c r="AC2901" s="5">
        <v>817.31999999999994</v>
      </c>
      <c r="AD2901" s="5">
        <v>0</v>
      </c>
      <c r="AE2901" s="5">
        <f t="shared" si="710"/>
        <v>817.31999999999994</v>
      </c>
    </row>
    <row r="2902" spans="1:31" ht="12.75" customHeight="1" x14ac:dyDescent="0.35">
      <c r="A2902" s="17" t="s">
        <v>5938</v>
      </c>
      <c r="B2902" s="17" t="s">
        <v>2151</v>
      </c>
      <c r="C2902" s="17" t="s">
        <v>5939</v>
      </c>
      <c r="D2902" s="18">
        <v>44287</v>
      </c>
      <c r="E2902" s="17" t="s">
        <v>118</v>
      </c>
      <c r="F2902" s="19">
        <v>5</v>
      </c>
      <c r="G2902" s="17">
        <v>3</v>
      </c>
      <c r="H2902" s="17">
        <v>7</v>
      </c>
      <c r="I2902" s="20">
        <f t="shared" si="701"/>
        <v>43</v>
      </c>
      <c r="J2902" s="21">
        <v>368.52</v>
      </c>
      <c r="K2902" s="18">
        <v>44804</v>
      </c>
      <c r="L2902" s="21">
        <v>104.41</v>
      </c>
      <c r="M2902" s="21">
        <v>264.11</v>
      </c>
      <c r="N2902" s="21">
        <v>49.13</v>
      </c>
      <c r="O2902" s="21">
        <f t="shared" si="702"/>
        <v>24.565000000000001</v>
      </c>
      <c r="P2902" s="21">
        <f t="shared" si="703"/>
        <v>73.695000000000007</v>
      </c>
      <c r="Q2902" s="21">
        <f t="shared" si="704"/>
        <v>239.54500000000002</v>
      </c>
      <c r="S2902" s="21">
        <f t="shared" si="705"/>
        <v>313.24</v>
      </c>
      <c r="T2902" s="19">
        <v>5</v>
      </c>
      <c r="U2902" s="19">
        <f t="shared" si="706"/>
        <v>0</v>
      </c>
      <c r="V2902" s="22">
        <f t="shared" si="707"/>
        <v>0</v>
      </c>
      <c r="W2902" s="5">
        <f t="shared" si="698"/>
        <v>51</v>
      </c>
      <c r="X2902" s="21">
        <f t="shared" si="699"/>
        <v>6.1419607843137261</v>
      </c>
      <c r="Y2902" s="21">
        <f t="shared" si="708"/>
        <v>73.70352941176472</v>
      </c>
      <c r="Z2902" s="21">
        <f t="shared" si="709"/>
        <v>239.53647058823529</v>
      </c>
      <c r="AA2902" s="21">
        <f t="shared" si="700"/>
        <v>-8.5294117647265466E-3</v>
      </c>
      <c r="AC2902" s="5">
        <v>73.70352941176472</v>
      </c>
      <c r="AD2902" s="5">
        <v>0</v>
      </c>
      <c r="AE2902" s="5">
        <f t="shared" si="710"/>
        <v>73.70352941176472</v>
      </c>
    </row>
    <row r="2903" spans="1:31" ht="12.75" customHeight="1" x14ac:dyDescent="0.4">
      <c r="A2903" s="17" t="s">
        <v>5940</v>
      </c>
      <c r="B2903" s="17" t="s">
        <v>2151</v>
      </c>
      <c r="C2903" s="17" t="s">
        <v>5941</v>
      </c>
      <c r="D2903" s="18">
        <v>44562</v>
      </c>
      <c r="E2903" s="17" t="s">
        <v>118</v>
      </c>
      <c r="F2903" s="19">
        <v>5</v>
      </c>
      <c r="G2903" s="17">
        <v>4</v>
      </c>
      <c r="H2903" s="17">
        <v>4</v>
      </c>
      <c r="I2903" s="20">
        <f t="shared" si="701"/>
        <v>52</v>
      </c>
      <c r="J2903" s="21">
        <v>834.28</v>
      </c>
      <c r="K2903" s="18">
        <v>44804</v>
      </c>
      <c r="L2903" s="21">
        <v>111.24</v>
      </c>
      <c r="M2903" s="21">
        <v>723.04</v>
      </c>
      <c r="N2903" s="21">
        <v>111.24</v>
      </c>
      <c r="O2903" s="32">
        <f t="shared" si="702"/>
        <v>55.62</v>
      </c>
      <c r="P2903" s="21">
        <f t="shared" si="703"/>
        <v>166.85999999999999</v>
      </c>
      <c r="Q2903" s="21">
        <f>+M2903-O2903</f>
        <v>667.42</v>
      </c>
      <c r="S2903" s="21">
        <f t="shared" si="705"/>
        <v>834.28</v>
      </c>
      <c r="T2903" s="19">
        <v>5</v>
      </c>
      <c r="U2903" s="19">
        <f t="shared" si="706"/>
        <v>0</v>
      </c>
      <c r="V2903" s="22">
        <f t="shared" si="707"/>
        <v>0</v>
      </c>
      <c r="W2903" s="23">
        <f>+I2903+8+V2903</f>
        <v>60</v>
      </c>
      <c r="X2903" s="21">
        <f>+S2903/W2903</f>
        <v>13.904666666666666</v>
      </c>
      <c r="Y2903" s="32">
        <f>+X2903*12</f>
        <v>166.85599999999999</v>
      </c>
      <c r="Z2903" s="21">
        <f>+S2903-Y2903</f>
        <v>667.42399999999998</v>
      </c>
      <c r="AA2903" s="21">
        <f>+Z2903-Q2903</f>
        <v>4.0000000000190994E-3</v>
      </c>
      <c r="AC2903" s="5">
        <v>166.85599999999999</v>
      </c>
      <c r="AD2903" s="5">
        <v>0</v>
      </c>
      <c r="AE2903" s="5">
        <f t="shared" si="710"/>
        <v>166.85599999999999</v>
      </c>
    </row>
    <row r="2904" spans="1:31" ht="12.75" customHeight="1" x14ac:dyDescent="0.4">
      <c r="A2904" s="17" t="s">
        <v>5942</v>
      </c>
      <c r="B2904" s="17" t="s">
        <v>2151</v>
      </c>
      <c r="C2904" s="17" t="s">
        <v>5943</v>
      </c>
      <c r="D2904" s="18">
        <v>44927</v>
      </c>
      <c r="E2904" s="17" t="s">
        <v>118</v>
      </c>
      <c r="F2904" s="19">
        <v>5</v>
      </c>
      <c r="G2904" s="17">
        <v>5</v>
      </c>
      <c r="H2904" s="17">
        <v>0</v>
      </c>
      <c r="I2904" s="20">
        <f t="shared" si="701"/>
        <v>60</v>
      </c>
      <c r="J2904" s="33">
        <v>501.81</v>
      </c>
      <c r="K2904" s="18"/>
      <c r="L2904" s="33"/>
      <c r="M2904" s="21"/>
      <c r="N2904" s="21"/>
      <c r="O2904" s="32"/>
      <c r="P2904" s="21"/>
      <c r="Q2904" s="33">
        <v>501.81</v>
      </c>
      <c r="S2904" s="21">
        <f t="shared" si="705"/>
        <v>0</v>
      </c>
      <c r="T2904" s="19">
        <v>5</v>
      </c>
      <c r="U2904" s="19">
        <f t="shared" si="706"/>
        <v>0</v>
      </c>
      <c r="V2904" s="22">
        <f t="shared" si="707"/>
        <v>0</v>
      </c>
      <c r="W2904" s="23">
        <f>+I2904+8+V2904</f>
        <v>68</v>
      </c>
      <c r="X2904" s="21">
        <f>+S2904/W2904</f>
        <v>0</v>
      </c>
      <c r="Y2904" s="32">
        <f>+X2904*12</f>
        <v>0</v>
      </c>
      <c r="Z2904" s="21">
        <f>+Q2904</f>
        <v>501.81</v>
      </c>
      <c r="AA2904" s="21">
        <f>+Z2904-Q2904</f>
        <v>0</v>
      </c>
      <c r="AC2904" s="5">
        <v>0</v>
      </c>
      <c r="AD2904" s="5">
        <v>0</v>
      </c>
      <c r="AE2904" s="5">
        <f t="shared" si="710"/>
        <v>0</v>
      </c>
    </row>
    <row r="2905" spans="1:31" ht="12.75" customHeight="1" x14ac:dyDescent="0.35">
      <c r="A2905" s="17" t="s">
        <v>5752</v>
      </c>
      <c r="J2905" s="32">
        <f>SUM(J2832:J2904)</f>
        <v>68923.860000000015</v>
      </c>
      <c r="L2905" s="21">
        <v>59639.4</v>
      </c>
      <c r="M2905" s="21">
        <v>8782.65</v>
      </c>
      <c r="N2905" s="5">
        <f>SUM(N2832:N2904)</f>
        <v>3586.7699999999995</v>
      </c>
      <c r="O2905" s="5">
        <f>SUM(O2832:O2904)</f>
        <v>1752.59</v>
      </c>
      <c r="P2905" s="5">
        <f>SUM(P2832:P2904)</f>
        <v>5339.36</v>
      </c>
      <c r="Q2905" s="32">
        <f>SUM(Q2832:Q2904)</f>
        <v>7531.8700000000008</v>
      </c>
      <c r="S2905" s="21">
        <f>SUM(S2832:S2904)</f>
        <v>12369.420000000002</v>
      </c>
      <c r="T2905" s="3"/>
      <c r="U2905" s="3"/>
      <c r="V2905" s="4"/>
      <c r="X2905" s="5">
        <f>SUM(X2832:X2904)</f>
        <v>448.35024291884582</v>
      </c>
      <c r="Y2905" s="21">
        <f>SUM(Y2832:Y2904)</f>
        <v>5339.4079150261505</v>
      </c>
      <c r="Z2905" s="21">
        <f>SUM(Z2832:Z2904)</f>
        <v>7531.8220849738509</v>
      </c>
      <c r="AA2905" s="21">
        <f>SUM(AA2832:AA2904)</f>
        <v>-4.7915026150327833E-2</v>
      </c>
      <c r="AC2905" s="5">
        <f>SUM(AC2832:AC2904)+1</f>
        <v>5340.4079150261505</v>
      </c>
      <c r="AD2905" s="5">
        <f t="shared" ref="AD2905" si="711">SUM(AD2832:AD2904)</f>
        <v>0</v>
      </c>
      <c r="AE2905" s="5">
        <f>SUM(AE2832:AE2904)+1</f>
        <v>5340.4079150261505</v>
      </c>
    </row>
    <row r="2906" spans="1:31" ht="12.75" customHeight="1" x14ac:dyDescent="0.35">
      <c r="A2906" s="17" t="s">
        <v>69</v>
      </c>
      <c r="J2906" s="21">
        <v>0</v>
      </c>
      <c r="L2906" s="21">
        <v>0</v>
      </c>
      <c r="M2906" s="21">
        <v>0</v>
      </c>
      <c r="T2906" s="3"/>
      <c r="U2906" s="3"/>
      <c r="V2906" s="4"/>
      <c r="X2906" s="5"/>
      <c r="Y2906" s="5"/>
      <c r="Z2906" s="5"/>
      <c r="AA2906" s="5"/>
    </row>
    <row r="2907" spans="1:31" ht="12.75" customHeight="1" x14ac:dyDescent="0.35">
      <c r="A2907" s="17" t="s">
        <v>70</v>
      </c>
      <c r="T2907" s="3"/>
      <c r="U2907" s="3"/>
      <c r="V2907" s="4"/>
      <c r="X2907" s="5"/>
      <c r="Y2907" s="5"/>
      <c r="Z2907" s="5"/>
      <c r="AA2907" s="5"/>
    </row>
    <row r="2908" spans="1:31" ht="12.75" customHeight="1" x14ac:dyDescent="0.35">
      <c r="A2908" s="17" t="s">
        <v>71</v>
      </c>
      <c r="J2908" s="21">
        <f>+J2905</f>
        <v>68923.860000000015</v>
      </c>
      <c r="L2908" s="21">
        <v>59639.4</v>
      </c>
      <c r="M2908" s="21">
        <v>8782.65</v>
      </c>
      <c r="T2908" s="3"/>
      <c r="U2908" s="3"/>
      <c r="V2908" s="4"/>
      <c r="X2908" s="5"/>
      <c r="Y2908" s="5"/>
      <c r="Z2908" s="5"/>
      <c r="AA2908" s="5"/>
    </row>
    <row r="2909" spans="1:31" ht="12.75" customHeight="1" x14ac:dyDescent="0.35">
      <c r="A2909" s="17" t="s">
        <v>5944</v>
      </c>
      <c r="T2909" s="3"/>
      <c r="U2909" s="3"/>
      <c r="V2909" s="4"/>
      <c r="X2909" s="5"/>
      <c r="Y2909" s="5"/>
      <c r="Z2909" s="5"/>
      <c r="AA2909" s="5"/>
    </row>
    <row r="2910" spans="1:31" ht="12.75" customHeight="1" x14ac:dyDescent="0.35">
      <c r="A2910" s="17" t="s">
        <v>73</v>
      </c>
      <c r="T2910" s="3"/>
      <c r="U2910" s="3"/>
      <c r="V2910" s="4"/>
      <c r="X2910" s="5"/>
      <c r="Y2910" s="5"/>
      <c r="Z2910" s="5"/>
      <c r="AA2910" s="5"/>
    </row>
    <row r="2911" spans="1:31" ht="12.75" customHeight="1" x14ac:dyDescent="0.35">
      <c r="A2911" s="17" t="s">
        <v>5945</v>
      </c>
      <c r="T2911" s="3"/>
      <c r="U2911" s="3"/>
      <c r="V2911" s="4"/>
      <c r="X2911" s="5"/>
      <c r="Y2911" s="5"/>
      <c r="Z2911" s="5"/>
      <c r="AA2911" s="5"/>
    </row>
    <row r="2912" spans="1:31" ht="12.75" customHeight="1" x14ac:dyDescent="0.35">
      <c r="A2912" s="17" t="s">
        <v>5946</v>
      </c>
      <c r="B2912" s="17" t="s">
        <v>5947</v>
      </c>
      <c r="C2912" s="17" t="s">
        <v>5948</v>
      </c>
      <c r="D2912" s="18">
        <v>31594</v>
      </c>
      <c r="E2912" s="17" t="s">
        <v>118</v>
      </c>
      <c r="F2912" s="19">
        <v>10</v>
      </c>
      <c r="G2912" s="17">
        <v>0</v>
      </c>
      <c r="H2912" s="17">
        <v>0</v>
      </c>
      <c r="I2912" s="20">
        <f t="shared" ref="I2912:I2937" si="712">(G2912*12)+H2912</f>
        <v>0</v>
      </c>
      <c r="J2912" s="21">
        <v>1343.39</v>
      </c>
      <c r="K2912" s="18">
        <v>44804</v>
      </c>
      <c r="L2912" s="21">
        <v>1343.39</v>
      </c>
      <c r="M2912" s="21">
        <v>0</v>
      </c>
      <c r="N2912" s="21">
        <v>0</v>
      </c>
      <c r="O2912" s="21">
        <f t="shared" ref="O2912:O2937" si="713">+N2912/8*4</f>
        <v>0</v>
      </c>
      <c r="P2912" s="21">
        <f t="shared" ref="P2912:P2937" si="714">+N2912+O2912</f>
        <v>0</v>
      </c>
      <c r="Q2912" s="21">
        <f t="shared" ref="Q2912:Q2937" si="715">+M2912-O2912</f>
        <v>0</v>
      </c>
      <c r="S2912" s="21">
        <f t="shared" ref="S2912:S2937" si="716">+M2912+N2912</f>
        <v>0</v>
      </c>
      <c r="T2912" s="19">
        <v>22.5</v>
      </c>
      <c r="U2912" s="19">
        <f t="shared" ref="U2912:U2937" si="717">+T2912-F2912</f>
        <v>12.5</v>
      </c>
      <c r="V2912" s="22">
        <f t="shared" ref="V2912:V2937" si="718">+U2912*12</f>
        <v>150</v>
      </c>
      <c r="W2912" s="5">
        <f t="shared" ref="W2912:W2937" si="719">+I2912+8+V2912</f>
        <v>158</v>
      </c>
      <c r="X2912" s="21">
        <f t="shared" ref="X2912:X2937" si="720">+S2912/W2912</f>
        <v>0</v>
      </c>
      <c r="Y2912" s="21">
        <f t="shared" ref="Y2912:Y2937" si="721">+X2912*12</f>
        <v>0</v>
      </c>
      <c r="Z2912" s="21">
        <f t="shared" ref="Z2912:Z2936" si="722">+S2912-Y2912</f>
        <v>0</v>
      </c>
      <c r="AA2912" s="21">
        <f>+Z2912-Q2912</f>
        <v>0</v>
      </c>
      <c r="AC2912" s="5">
        <v>0</v>
      </c>
      <c r="AD2912" s="5">
        <v>0</v>
      </c>
      <c r="AE2912" s="5">
        <f t="shared" ref="AE2912:AE2937" si="723">+AC2912+AD2912</f>
        <v>0</v>
      </c>
    </row>
    <row r="2913" spans="1:31" ht="12.75" customHeight="1" x14ac:dyDescent="0.35">
      <c r="A2913" s="17" t="s">
        <v>5949</v>
      </c>
      <c r="B2913" s="17" t="s">
        <v>5950</v>
      </c>
      <c r="C2913" s="17" t="s">
        <v>5951</v>
      </c>
      <c r="D2913" s="18">
        <v>36342</v>
      </c>
      <c r="E2913" s="17" t="s">
        <v>118</v>
      </c>
      <c r="F2913" s="19">
        <v>10</v>
      </c>
      <c r="G2913" s="17">
        <v>0</v>
      </c>
      <c r="H2913" s="17">
        <v>0</v>
      </c>
      <c r="I2913" s="20">
        <f t="shared" si="712"/>
        <v>0</v>
      </c>
      <c r="J2913" s="21">
        <v>600</v>
      </c>
      <c r="K2913" s="18">
        <v>44804</v>
      </c>
      <c r="L2913" s="21">
        <v>600</v>
      </c>
      <c r="M2913" s="21">
        <v>0</v>
      </c>
      <c r="N2913" s="21">
        <v>0</v>
      </c>
      <c r="O2913" s="21">
        <f t="shared" si="713"/>
        <v>0</v>
      </c>
      <c r="P2913" s="21">
        <f t="shared" si="714"/>
        <v>0</v>
      </c>
      <c r="Q2913" s="21">
        <f t="shared" si="715"/>
        <v>0</v>
      </c>
      <c r="S2913" s="21">
        <f t="shared" si="716"/>
        <v>0</v>
      </c>
      <c r="T2913" s="19">
        <v>22.5</v>
      </c>
      <c r="U2913" s="19">
        <f t="shared" si="717"/>
        <v>12.5</v>
      </c>
      <c r="V2913" s="22">
        <f t="shared" si="718"/>
        <v>150</v>
      </c>
      <c r="W2913" s="5">
        <f t="shared" si="719"/>
        <v>158</v>
      </c>
      <c r="X2913" s="21">
        <f t="shared" si="720"/>
        <v>0</v>
      </c>
      <c r="Y2913" s="21">
        <f t="shared" si="721"/>
        <v>0</v>
      </c>
      <c r="Z2913" s="21">
        <f t="shared" si="722"/>
        <v>0</v>
      </c>
      <c r="AA2913" s="21">
        <f t="shared" ref="AA2913:AA2937" si="724">+Z2913-Q2913</f>
        <v>0</v>
      </c>
      <c r="AC2913" s="5">
        <v>0</v>
      </c>
      <c r="AD2913" s="5">
        <v>0</v>
      </c>
      <c r="AE2913" s="5">
        <f t="shared" si="723"/>
        <v>0</v>
      </c>
    </row>
    <row r="2914" spans="1:31" ht="12.75" customHeight="1" x14ac:dyDescent="0.35">
      <c r="A2914" s="17" t="s">
        <v>5952</v>
      </c>
      <c r="B2914" s="17" t="s">
        <v>5953</v>
      </c>
      <c r="C2914" s="17" t="s">
        <v>5954</v>
      </c>
      <c r="D2914" s="18">
        <v>36342</v>
      </c>
      <c r="E2914" s="17" t="s">
        <v>118</v>
      </c>
      <c r="F2914" s="19">
        <v>10</v>
      </c>
      <c r="G2914" s="17">
        <v>0</v>
      </c>
      <c r="H2914" s="17">
        <v>0</v>
      </c>
      <c r="I2914" s="20">
        <f t="shared" si="712"/>
        <v>0</v>
      </c>
      <c r="J2914" s="21">
        <v>4834.7299999999996</v>
      </c>
      <c r="K2914" s="18">
        <v>44804</v>
      </c>
      <c r="L2914" s="21">
        <v>4834.7299999999996</v>
      </c>
      <c r="M2914" s="21">
        <v>0</v>
      </c>
      <c r="N2914" s="21">
        <v>0</v>
      </c>
      <c r="O2914" s="21">
        <f t="shared" si="713"/>
        <v>0</v>
      </c>
      <c r="P2914" s="21">
        <f t="shared" si="714"/>
        <v>0</v>
      </c>
      <c r="Q2914" s="21">
        <f t="shared" si="715"/>
        <v>0</v>
      </c>
      <c r="S2914" s="21">
        <f t="shared" si="716"/>
        <v>0</v>
      </c>
      <c r="T2914" s="19">
        <v>22.5</v>
      </c>
      <c r="U2914" s="19">
        <f t="shared" si="717"/>
        <v>12.5</v>
      </c>
      <c r="V2914" s="22">
        <f t="shared" si="718"/>
        <v>150</v>
      </c>
      <c r="W2914" s="5">
        <f t="shared" si="719"/>
        <v>158</v>
      </c>
      <c r="X2914" s="21">
        <f t="shared" si="720"/>
        <v>0</v>
      </c>
      <c r="Y2914" s="21">
        <f t="shared" si="721"/>
        <v>0</v>
      </c>
      <c r="Z2914" s="21">
        <f t="shared" si="722"/>
        <v>0</v>
      </c>
      <c r="AA2914" s="21">
        <f t="shared" si="724"/>
        <v>0</v>
      </c>
      <c r="AC2914" s="5">
        <v>0</v>
      </c>
      <c r="AD2914" s="5">
        <v>0</v>
      </c>
      <c r="AE2914" s="5">
        <f t="shared" si="723"/>
        <v>0</v>
      </c>
    </row>
    <row r="2915" spans="1:31" ht="12.75" customHeight="1" x14ac:dyDescent="0.35">
      <c r="A2915" s="17" t="s">
        <v>5955</v>
      </c>
      <c r="B2915" s="17" t="s">
        <v>5956</v>
      </c>
      <c r="C2915" s="17" t="s">
        <v>5957</v>
      </c>
      <c r="D2915" s="18">
        <v>36342</v>
      </c>
      <c r="E2915" s="17" t="s">
        <v>44</v>
      </c>
      <c r="F2915" s="19">
        <v>0</v>
      </c>
      <c r="G2915" s="17">
        <v>0</v>
      </c>
      <c r="H2915" s="17">
        <v>0</v>
      </c>
      <c r="I2915" s="20">
        <f t="shared" si="712"/>
        <v>0</v>
      </c>
      <c r="J2915" s="21">
        <v>186.39</v>
      </c>
      <c r="K2915" s="18">
        <v>44804</v>
      </c>
      <c r="L2915" s="21">
        <v>121.16</v>
      </c>
      <c r="M2915" s="21">
        <v>65.23</v>
      </c>
      <c r="N2915" s="21">
        <v>0</v>
      </c>
      <c r="O2915" s="21">
        <f t="shared" si="713"/>
        <v>0</v>
      </c>
      <c r="P2915" s="21">
        <f t="shared" si="714"/>
        <v>0</v>
      </c>
      <c r="Q2915" s="21">
        <f t="shared" si="715"/>
        <v>65.23</v>
      </c>
      <c r="S2915" s="21">
        <f t="shared" si="716"/>
        <v>65.23</v>
      </c>
      <c r="T2915" s="19">
        <v>22.5</v>
      </c>
      <c r="U2915" s="19">
        <f t="shared" si="717"/>
        <v>22.5</v>
      </c>
      <c r="V2915" s="22">
        <f>+U2915*12</f>
        <v>270</v>
      </c>
      <c r="W2915" s="5">
        <f t="shared" si="719"/>
        <v>278</v>
      </c>
      <c r="X2915" s="21">
        <f t="shared" si="720"/>
        <v>0.23464028776978418</v>
      </c>
      <c r="Y2915" s="21">
        <f t="shared" si="721"/>
        <v>2.8156834532374102</v>
      </c>
      <c r="Z2915" s="21">
        <f t="shared" si="722"/>
        <v>62.414316546762592</v>
      </c>
      <c r="AA2915" s="21">
        <f t="shared" si="724"/>
        <v>-2.815683453237412</v>
      </c>
      <c r="AC2915" s="5">
        <v>2.8156834532374102</v>
      </c>
      <c r="AD2915" s="5">
        <v>0</v>
      </c>
      <c r="AE2915" s="5">
        <f t="shared" si="723"/>
        <v>2.8156834532374102</v>
      </c>
    </row>
    <row r="2916" spans="1:31" ht="12.75" customHeight="1" x14ac:dyDescent="0.35">
      <c r="A2916" s="17" t="s">
        <v>5958</v>
      </c>
      <c r="B2916" s="17" t="s">
        <v>5959</v>
      </c>
      <c r="C2916" s="17" t="s">
        <v>5960</v>
      </c>
      <c r="D2916" s="18">
        <v>36342</v>
      </c>
      <c r="E2916" s="17" t="s">
        <v>118</v>
      </c>
      <c r="F2916" s="19">
        <v>10</v>
      </c>
      <c r="G2916" s="17">
        <v>0</v>
      </c>
      <c r="H2916" s="17">
        <v>0</v>
      </c>
      <c r="I2916" s="20">
        <f t="shared" si="712"/>
        <v>0</v>
      </c>
      <c r="J2916" s="21">
        <v>163.46</v>
      </c>
      <c r="K2916" s="18">
        <v>44804</v>
      </c>
      <c r="L2916" s="21">
        <v>163.46</v>
      </c>
      <c r="M2916" s="21">
        <v>0</v>
      </c>
      <c r="N2916" s="21">
        <v>0</v>
      </c>
      <c r="O2916" s="21">
        <f t="shared" si="713"/>
        <v>0</v>
      </c>
      <c r="P2916" s="21">
        <f t="shared" si="714"/>
        <v>0</v>
      </c>
      <c r="Q2916" s="21">
        <f t="shared" si="715"/>
        <v>0</v>
      </c>
      <c r="S2916" s="21">
        <f t="shared" si="716"/>
        <v>0</v>
      </c>
      <c r="T2916" s="19">
        <v>22.5</v>
      </c>
      <c r="U2916" s="19">
        <f t="shared" si="717"/>
        <v>12.5</v>
      </c>
      <c r="V2916" s="22">
        <f t="shared" si="718"/>
        <v>150</v>
      </c>
      <c r="W2916" s="5">
        <f t="shared" si="719"/>
        <v>158</v>
      </c>
      <c r="X2916" s="21">
        <f t="shared" si="720"/>
        <v>0</v>
      </c>
      <c r="Y2916" s="21">
        <f t="shared" si="721"/>
        <v>0</v>
      </c>
      <c r="Z2916" s="21">
        <f t="shared" si="722"/>
        <v>0</v>
      </c>
      <c r="AA2916" s="21">
        <f t="shared" si="724"/>
        <v>0</v>
      </c>
      <c r="AC2916" s="5">
        <v>0</v>
      </c>
      <c r="AD2916" s="5">
        <v>0</v>
      </c>
      <c r="AE2916" s="5">
        <f t="shared" si="723"/>
        <v>0</v>
      </c>
    </row>
    <row r="2917" spans="1:31" ht="12.75" customHeight="1" x14ac:dyDescent="0.35">
      <c r="A2917" s="17" t="s">
        <v>5961</v>
      </c>
      <c r="B2917" s="17" t="s">
        <v>5962</v>
      </c>
      <c r="C2917" s="17" t="s">
        <v>5963</v>
      </c>
      <c r="D2917" s="18">
        <v>36342</v>
      </c>
      <c r="E2917" s="17" t="s">
        <v>118</v>
      </c>
      <c r="F2917" s="19">
        <v>10</v>
      </c>
      <c r="G2917" s="17">
        <v>0</v>
      </c>
      <c r="H2917" s="17">
        <v>0</v>
      </c>
      <c r="I2917" s="20">
        <f t="shared" si="712"/>
        <v>0</v>
      </c>
      <c r="J2917" s="21">
        <v>-4834.7299999999996</v>
      </c>
      <c r="K2917" s="18">
        <v>44804</v>
      </c>
      <c r="L2917" s="21">
        <v>-4834.7299999999996</v>
      </c>
      <c r="M2917" s="21">
        <v>0</v>
      </c>
      <c r="N2917" s="21">
        <v>0</v>
      </c>
      <c r="O2917" s="21">
        <f t="shared" si="713"/>
        <v>0</v>
      </c>
      <c r="P2917" s="21">
        <f t="shared" si="714"/>
        <v>0</v>
      </c>
      <c r="Q2917" s="21">
        <f t="shared" si="715"/>
        <v>0</v>
      </c>
      <c r="S2917" s="21">
        <f t="shared" si="716"/>
        <v>0</v>
      </c>
      <c r="T2917" s="19">
        <v>22.5</v>
      </c>
      <c r="U2917" s="19">
        <f t="shared" si="717"/>
        <v>12.5</v>
      </c>
      <c r="V2917" s="22">
        <f t="shared" si="718"/>
        <v>150</v>
      </c>
      <c r="W2917" s="5">
        <f t="shared" si="719"/>
        <v>158</v>
      </c>
      <c r="X2917" s="21">
        <f t="shared" si="720"/>
        <v>0</v>
      </c>
      <c r="Y2917" s="21">
        <f t="shared" si="721"/>
        <v>0</v>
      </c>
      <c r="Z2917" s="21">
        <f t="shared" si="722"/>
        <v>0</v>
      </c>
      <c r="AA2917" s="21">
        <f t="shared" si="724"/>
        <v>0</v>
      </c>
      <c r="AC2917" s="5">
        <v>0</v>
      </c>
      <c r="AD2917" s="5">
        <v>0</v>
      </c>
      <c r="AE2917" s="5">
        <f t="shared" si="723"/>
        <v>0</v>
      </c>
    </row>
    <row r="2918" spans="1:31" ht="12.75" customHeight="1" x14ac:dyDescent="0.35">
      <c r="A2918" s="17" t="s">
        <v>5964</v>
      </c>
      <c r="B2918" s="17" t="s">
        <v>5965</v>
      </c>
      <c r="C2918" s="17" t="s">
        <v>5966</v>
      </c>
      <c r="D2918" s="18">
        <v>36342</v>
      </c>
      <c r="E2918" s="17" t="s">
        <v>118</v>
      </c>
      <c r="F2918" s="19">
        <v>10</v>
      </c>
      <c r="G2918" s="17">
        <v>0</v>
      </c>
      <c r="H2918" s="17">
        <v>0</v>
      </c>
      <c r="I2918" s="20">
        <f t="shared" si="712"/>
        <v>0</v>
      </c>
      <c r="J2918" s="21">
        <v>4234.7299999999996</v>
      </c>
      <c r="K2918" s="18">
        <v>44804</v>
      </c>
      <c r="L2918" s="21">
        <v>4234.7299999999996</v>
      </c>
      <c r="M2918" s="21">
        <v>0</v>
      </c>
      <c r="N2918" s="21">
        <v>0</v>
      </c>
      <c r="O2918" s="21">
        <f t="shared" si="713"/>
        <v>0</v>
      </c>
      <c r="P2918" s="21">
        <f t="shared" si="714"/>
        <v>0</v>
      </c>
      <c r="Q2918" s="21">
        <f t="shared" si="715"/>
        <v>0</v>
      </c>
      <c r="S2918" s="21">
        <f t="shared" si="716"/>
        <v>0</v>
      </c>
      <c r="T2918" s="19">
        <v>22.5</v>
      </c>
      <c r="U2918" s="19">
        <f t="shared" si="717"/>
        <v>12.5</v>
      </c>
      <c r="V2918" s="22">
        <f t="shared" si="718"/>
        <v>150</v>
      </c>
      <c r="W2918" s="5">
        <f t="shared" si="719"/>
        <v>158</v>
      </c>
      <c r="X2918" s="21">
        <f t="shared" si="720"/>
        <v>0</v>
      </c>
      <c r="Y2918" s="21">
        <f t="shared" si="721"/>
        <v>0</v>
      </c>
      <c r="Z2918" s="21">
        <f t="shared" si="722"/>
        <v>0</v>
      </c>
      <c r="AA2918" s="21">
        <f t="shared" si="724"/>
        <v>0</v>
      </c>
      <c r="AC2918" s="5">
        <v>0</v>
      </c>
      <c r="AD2918" s="5">
        <v>0</v>
      </c>
      <c r="AE2918" s="5">
        <f t="shared" si="723"/>
        <v>0</v>
      </c>
    </row>
    <row r="2919" spans="1:31" ht="12.75" customHeight="1" x14ac:dyDescent="0.35">
      <c r="A2919" s="17" t="s">
        <v>5967</v>
      </c>
      <c r="B2919" s="17" t="s">
        <v>5968</v>
      </c>
      <c r="C2919" s="17" t="s">
        <v>5969</v>
      </c>
      <c r="D2919" s="18">
        <v>37408</v>
      </c>
      <c r="E2919" s="17" t="s">
        <v>118</v>
      </c>
      <c r="F2919" s="19">
        <v>10</v>
      </c>
      <c r="G2919" s="17">
        <v>0</v>
      </c>
      <c r="H2919" s="17">
        <v>0</v>
      </c>
      <c r="I2919" s="20">
        <f t="shared" si="712"/>
        <v>0</v>
      </c>
      <c r="J2919" s="21">
        <v>2015</v>
      </c>
      <c r="K2919" s="18">
        <v>44804</v>
      </c>
      <c r="L2919" s="21">
        <v>2015</v>
      </c>
      <c r="M2919" s="21">
        <v>0</v>
      </c>
      <c r="N2919" s="21">
        <v>0</v>
      </c>
      <c r="O2919" s="21">
        <f t="shared" si="713"/>
        <v>0</v>
      </c>
      <c r="P2919" s="21">
        <f t="shared" si="714"/>
        <v>0</v>
      </c>
      <c r="Q2919" s="21">
        <f t="shared" si="715"/>
        <v>0</v>
      </c>
      <c r="S2919" s="21">
        <f t="shared" si="716"/>
        <v>0</v>
      </c>
      <c r="T2919" s="19">
        <v>22.5</v>
      </c>
      <c r="U2919" s="19">
        <f t="shared" si="717"/>
        <v>12.5</v>
      </c>
      <c r="V2919" s="22">
        <f t="shared" si="718"/>
        <v>150</v>
      </c>
      <c r="W2919" s="5">
        <f t="shared" si="719"/>
        <v>158</v>
      </c>
      <c r="X2919" s="21">
        <f t="shared" si="720"/>
        <v>0</v>
      </c>
      <c r="Y2919" s="21">
        <f t="shared" si="721"/>
        <v>0</v>
      </c>
      <c r="Z2919" s="21">
        <f t="shared" si="722"/>
        <v>0</v>
      </c>
      <c r="AA2919" s="21">
        <f t="shared" si="724"/>
        <v>0</v>
      </c>
      <c r="AC2919" s="5">
        <v>0</v>
      </c>
      <c r="AD2919" s="5">
        <v>0</v>
      </c>
      <c r="AE2919" s="5">
        <f t="shared" si="723"/>
        <v>0</v>
      </c>
    </row>
    <row r="2920" spans="1:31" ht="12.75" customHeight="1" x14ac:dyDescent="0.35">
      <c r="A2920" s="17" t="s">
        <v>5970</v>
      </c>
      <c r="B2920" s="17" t="s">
        <v>5971</v>
      </c>
      <c r="C2920" s="17" t="s">
        <v>5972</v>
      </c>
      <c r="D2920" s="18">
        <v>37438</v>
      </c>
      <c r="E2920" s="17" t="s">
        <v>118</v>
      </c>
      <c r="F2920" s="19">
        <v>10</v>
      </c>
      <c r="G2920" s="17">
        <v>0</v>
      </c>
      <c r="H2920" s="17">
        <v>0</v>
      </c>
      <c r="I2920" s="20">
        <f t="shared" si="712"/>
        <v>0</v>
      </c>
      <c r="J2920" s="21">
        <v>80.02</v>
      </c>
      <c r="K2920" s="18">
        <v>44804</v>
      </c>
      <c r="L2920" s="21">
        <v>80.02</v>
      </c>
      <c r="M2920" s="21">
        <v>0</v>
      </c>
      <c r="N2920" s="21">
        <v>0</v>
      </c>
      <c r="O2920" s="21">
        <f t="shared" si="713"/>
        <v>0</v>
      </c>
      <c r="P2920" s="21">
        <f t="shared" si="714"/>
        <v>0</v>
      </c>
      <c r="Q2920" s="21">
        <f t="shared" si="715"/>
        <v>0</v>
      </c>
      <c r="S2920" s="21">
        <f t="shared" si="716"/>
        <v>0</v>
      </c>
      <c r="T2920" s="19">
        <v>22.5</v>
      </c>
      <c r="U2920" s="19">
        <f t="shared" si="717"/>
        <v>12.5</v>
      </c>
      <c r="V2920" s="22">
        <f t="shared" si="718"/>
        <v>150</v>
      </c>
      <c r="W2920" s="5">
        <f t="shared" si="719"/>
        <v>158</v>
      </c>
      <c r="X2920" s="21">
        <f t="shared" si="720"/>
        <v>0</v>
      </c>
      <c r="Y2920" s="21">
        <f t="shared" si="721"/>
        <v>0</v>
      </c>
      <c r="Z2920" s="21">
        <f t="shared" si="722"/>
        <v>0</v>
      </c>
      <c r="AA2920" s="21">
        <f t="shared" si="724"/>
        <v>0</v>
      </c>
      <c r="AC2920" s="5">
        <v>0</v>
      </c>
      <c r="AD2920" s="5">
        <v>0</v>
      </c>
      <c r="AE2920" s="5">
        <f t="shared" si="723"/>
        <v>0</v>
      </c>
    </row>
    <row r="2921" spans="1:31" ht="12.75" customHeight="1" x14ac:dyDescent="0.35">
      <c r="A2921" s="17" t="s">
        <v>5973</v>
      </c>
      <c r="B2921" s="17" t="s">
        <v>5974</v>
      </c>
      <c r="C2921" s="17" t="s">
        <v>5975</v>
      </c>
      <c r="D2921" s="18">
        <v>37500</v>
      </c>
      <c r="E2921" s="17" t="s">
        <v>118</v>
      </c>
      <c r="F2921" s="19">
        <v>10</v>
      </c>
      <c r="G2921" s="17">
        <v>0</v>
      </c>
      <c r="H2921" s="17">
        <v>0</v>
      </c>
      <c r="I2921" s="20">
        <f t="shared" si="712"/>
        <v>0</v>
      </c>
      <c r="J2921" s="21">
        <v>95</v>
      </c>
      <c r="K2921" s="18">
        <v>44804</v>
      </c>
      <c r="L2921" s="21">
        <v>95</v>
      </c>
      <c r="M2921" s="21">
        <v>0</v>
      </c>
      <c r="N2921" s="21">
        <v>0</v>
      </c>
      <c r="O2921" s="21">
        <f t="shared" si="713"/>
        <v>0</v>
      </c>
      <c r="P2921" s="21">
        <f t="shared" si="714"/>
        <v>0</v>
      </c>
      <c r="Q2921" s="21">
        <f t="shared" si="715"/>
        <v>0</v>
      </c>
      <c r="S2921" s="21">
        <f t="shared" si="716"/>
        <v>0</v>
      </c>
      <c r="T2921" s="19">
        <v>22.5</v>
      </c>
      <c r="U2921" s="19">
        <f t="shared" si="717"/>
        <v>12.5</v>
      </c>
      <c r="V2921" s="22">
        <f t="shared" si="718"/>
        <v>150</v>
      </c>
      <c r="W2921" s="5">
        <f t="shared" si="719"/>
        <v>158</v>
      </c>
      <c r="X2921" s="21">
        <f t="shared" si="720"/>
        <v>0</v>
      </c>
      <c r="Y2921" s="21">
        <f t="shared" si="721"/>
        <v>0</v>
      </c>
      <c r="Z2921" s="21">
        <f t="shared" si="722"/>
        <v>0</v>
      </c>
      <c r="AA2921" s="21">
        <f t="shared" si="724"/>
        <v>0</v>
      </c>
      <c r="AC2921" s="5">
        <v>0</v>
      </c>
      <c r="AD2921" s="5">
        <v>0</v>
      </c>
      <c r="AE2921" s="5">
        <f t="shared" si="723"/>
        <v>0</v>
      </c>
    </row>
    <row r="2922" spans="1:31" ht="12.75" customHeight="1" x14ac:dyDescent="0.35">
      <c r="A2922" s="17" t="s">
        <v>5976</v>
      </c>
      <c r="B2922" s="17" t="s">
        <v>5977</v>
      </c>
      <c r="C2922" s="17" t="s">
        <v>5978</v>
      </c>
      <c r="D2922" s="18">
        <v>37712</v>
      </c>
      <c r="E2922" s="17" t="s">
        <v>118</v>
      </c>
      <c r="F2922" s="19">
        <v>10</v>
      </c>
      <c r="G2922" s="17">
        <v>0</v>
      </c>
      <c r="H2922" s="17">
        <v>0</v>
      </c>
      <c r="I2922" s="20">
        <f t="shared" si="712"/>
        <v>0</v>
      </c>
      <c r="J2922" s="21">
        <v>35.86</v>
      </c>
      <c r="K2922" s="18">
        <v>44804</v>
      </c>
      <c r="L2922" s="21">
        <v>35.86</v>
      </c>
      <c r="M2922" s="21">
        <v>0</v>
      </c>
      <c r="N2922" s="21">
        <v>0</v>
      </c>
      <c r="O2922" s="21">
        <f t="shared" si="713"/>
        <v>0</v>
      </c>
      <c r="P2922" s="21">
        <f t="shared" si="714"/>
        <v>0</v>
      </c>
      <c r="Q2922" s="21">
        <f t="shared" si="715"/>
        <v>0</v>
      </c>
      <c r="S2922" s="21">
        <f t="shared" si="716"/>
        <v>0</v>
      </c>
      <c r="T2922" s="19">
        <v>22.5</v>
      </c>
      <c r="U2922" s="19">
        <f t="shared" si="717"/>
        <v>12.5</v>
      </c>
      <c r="V2922" s="22">
        <f t="shared" si="718"/>
        <v>150</v>
      </c>
      <c r="W2922" s="5">
        <f t="shared" si="719"/>
        <v>158</v>
      </c>
      <c r="X2922" s="21">
        <f t="shared" si="720"/>
        <v>0</v>
      </c>
      <c r="Y2922" s="21">
        <f t="shared" si="721"/>
        <v>0</v>
      </c>
      <c r="Z2922" s="21">
        <f t="shared" si="722"/>
        <v>0</v>
      </c>
      <c r="AA2922" s="21">
        <f t="shared" si="724"/>
        <v>0</v>
      </c>
      <c r="AC2922" s="5">
        <v>0</v>
      </c>
      <c r="AD2922" s="5">
        <v>0</v>
      </c>
      <c r="AE2922" s="5">
        <f t="shared" si="723"/>
        <v>0</v>
      </c>
    </row>
    <row r="2923" spans="1:31" ht="12.75" customHeight="1" x14ac:dyDescent="0.35">
      <c r="A2923" s="17" t="s">
        <v>5979</v>
      </c>
      <c r="B2923" s="17" t="s">
        <v>5980</v>
      </c>
      <c r="C2923" s="17" t="s">
        <v>5981</v>
      </c>
      <c r="D2923" s="18">
        <v>37712</v>
      </c>
      <c r="E2923" s="17" t="s">
        <v>118</v>
      </c>
      <c r="F2923" s="19">
        <v>10</v>
      </c>
      <c r="G2923" s="17">
        <v>0</v>
      </c>
      <c r="H2923" s="17">
        <v>0</v>
      </c>
      <c r="I2923" s="20">
        <f t="shared" si="712"/>
        <v>0</v>
      </c>
      <c r="J2923" s="21">
        <v>110.24</v>
      </c>
      <c r="K2923" s="18">
        <v>44804</v>
      </c>
      <c r="L2923" s="21">
        <v>110.24</v>
      </c>
      <c r="M2923" s="21">
        <v>0</v>
      </c>
      <c r="N2923" s="21">
        <v>0</v>
      </c>
      <c r="O2923" s="21">
        <f t="shared" si="713"/>
        <v>0</v>
      </c>
      <c r="P2923" s="21">
        <f t="shared" si="714"/>
        <v>0</v>
      </c>
      <c r="Q2923" s="21">
        <f t="shared" si="715"/>
        <v>0</v>
      </c>
      <c r="S2923" s="21">
        <f t="shared" si="716"/>
        <v>0</v>
      </c>
      <c r="T2923" s="19">
        <v>22.5</v>
      </c>
      <c r="U2923" s="19">
        <f t="shared" si="717"/>
        <v>12.5</v>
      </c>
      <c r="V2923" s="22">
        <f t="shared" si="718"/>
        <v>150</v>
      </c>
      <c r="W2923" s="5">
        <f t="shared" si="719"/>
        <v>158</v>
      </c>
      <c r="X2923" s="21">
        <f t="shared" si="720"/>
        <v>0</v>
      </c>
      <c r="Y2923" s="21">
        <f t="shared" si="721"/>
        <v>0</v>
      </c>
      <c r="Z2923" s="21">
        <f t="shared" si="722"/>
        <v>0</v>
      </c>
      <c r="AA2923" s="21">
        <f t="shared" si="724"/>
        <v>0</v>
      </c>
      <c r="AC2923" s="5">
        <v>0</v>
      </c>
      <c r="AD2923" s="5">
        <v>0</v>
      </c>
      <c r="AE2923" s="5">
        <f t="shared" si="723"/>
        <v>0</v>
      </c>
    </row>
    <row r="2924" spans="1:31" ht="12.75" customHeight="1" x14ac:dyDescent="0.35">
      <c r="A2924" s="17" t="s">
        <v>5982</v>
      </c>
      <c r="B2924" s="17" t="s">
        <v>5983</v>
      </c>
      <c r="C2924" s="17" t="s">
        <v>5984</v>
      </c>
      <c r="D2924" s="18">
        <v>37803</v>
      </c>
      <c r="E2924" s="17" t="s">
        <v>118</v>
      </c>
      <c r="F2924" s="19">
        <v>10</v>
      </c>
      <c r="G2924" s="17">
        <v>0</v>
      </c>
      <c r="H2924" s="17">
        <v>0</v>
      </c>
      <c r="I2924" s="20">
        <f t="shared" si="712"/>
        <v>0</v>
      </c>
      <c r="J2924" s="21">
        <v>859</v>
      </c>
      <c r="K2924" s="18">
        <v>44804</v>
      </c>
      <c r="L2924" s="21">
        <v>859</v>
      </c>
      <c r="M2924" s="21">
        <v>0</v>
      </c>
      <c r="N2924" s="21">
        <v>0</v>
      </c>
      <c r="O2924" s="21">
        <f t="shared" si="713"/>
        <v>0</v>
      </c>
      <c r="P2924" s="21">
        <f t="shared" si="714"/>
        <v>0</v>
      </c>
      <c r="Q2924" s="21">
        <f t="shared" si="715"/>
        <v>0</v>
      </c>
      <c r="S2924" s="21">
        <f t="shared" si="716"/>
        <v>0</v>
      </c>
      <c r="T2924" s="19">
        <v>22.5</v>
      </c>
      <c r="U2924" s="19">
        <f t="shared" si="717"/>
        <v>12.5</v>
      </c>
      <c r="V2924" s="22">
        <f t="shared" si="718"/>
        <v>150</v>
      </c>
      <c r="W2924" s="5">
        <f t="shared" si="719"/>
        <v>158</v>
      </c>
      <c r="X2924" s="21">
        <f t="shared" si="720"/>
        <v>0</v>
      </c>
      <c r="Y2924" s="21">
        <f t="shared" si="721"/>
        <v>0</v>
      </c>
      <c r="Z2924" s="21">
        <f t="shared" si="722"/>
        <v>0</v>
      </c>
      <c r="AA2924" s="21">
        <f t="shared" si="724"/>
        <v>0</v>
      </c>
      <c r="AC2924" s="5">
        <v>0</v>
      </c>
      <c r="AD2924" s="5">
        <v>0</v>
      </c>
      <c r="AE2924" s="5">
        <f t="shared" si="723"/>
        <v>0</v>
      </c>
    </row>
    <row r="2925" spans="1:31" ht="12.75" customHeight="1" x14ac:dyDescent="0.35">
      <c r="A2925" s="17" t="s">
        <v>5985</v>
      </c>
      <c r="B2925" s="17" t="s">
        <v>5986</v>
      </c>
      <c r="C2925" s="17" t="s">
        <v>5987</v>
      </c>
      <c r="D2925" s="18">
        <v>37987</v>
      </c>
      <c r="E2925" s="17" t="s">
        <v>118</v>
      </c>
      <c r="F2925" s="19">
        <v>10</v>
      </c>
      <c r="G2925" s="17">
        <v>0</v>
      </c>
      <c r="H2925" s="17">
        <v>0</v>
      </c>
      <c r="I2925" s="20">
        <f t="shared" si="712"/>
        <v>0</v>
      </c>
      <c r="J2925" s="21">
        <v>260.13</v>
      </c>
      <c r="K2925" s="18">
        <v>44804</v>
      </c>
      <c r="L2925" s="21">
        <v>260.13</v>
      </c>
      <c r="M2925" s="21">
        <v>0</v>
      </c>
      <c r="N2925" s="21">
        <v>0</v>
      </c>
      <c r="O2925" s="21">
        <f t="shared" si="713"/>
        <v>0</v>
      </c>
      <c r="P2925" s="21">
        <f t="shared" si="714"/>
        <v>0</v>
      </c>
      <c r="Q2925" s="21">
        <f t="shared" si="715"/>
        <v>0</v>
      </c>
      <c r="S2925" s="21">
        <f t="shared" si="716"/>
        <v>0</v>
      </c>
      <c r="T2925" s="19">
        <v>22.5</v>
      </c>
      <c r="U2925" s="19">
        <f t="shared" si="717"/>
        <v>12.5</v>
      </c>
      <c r="V2925" s="22">
        <f t="shared" si="718"/>
        <v>150</v>
      </c>
      <c r="W2925" s="5">
        <f t="shared" si="719"/>
        <v>158</v>
      </c>
      <c r="X2925" s="21">
        <f t="shared" si="720"/>
        <v>0</v>
      </c>
      <c r="Y2925" s="21">
        <f t="shared" si="721"/>
        <v>0</v>
      </c>
      <c r="Z2925" s="21">
        <f t="shared" si="722"/>
        <v>0</v>
      </c>
      <c r="AA2925" s="21">
        <f t="shared" si="724"/>
        <v>0</v>
      </c>
      <c r="AC2925" s="5">
        <v>0</v>
      </c>
      <c r="AD2925" s="5">
        <v>0</v>
      </c>
      <c r="AE2925" s="5">
        <f t="shared" si="723"/>
        <v>0</v>
      </c>
    </row>
    <row r="2926" spans="1:31" ht="12.75" customHeight="1" x14ac:dyDescent="0.35">
      <c r="A2926" s="17" t="s">
        <v>5988</v>
      </c>
      <c r="B2926" s="17" t="s">
        <v>5989</v>
      </c>
      <c r="C2926" s="17" t="s">
        <v>5990</v>
      </c>
      <c r="D2926" s="18">
        <v>38078</v>
      </c>
      <c r="E2926" s="17" t="s">
        <v>118</v>
      </c>
      <c r="F2926" s="19">
        <v>10</v>
      </c>
      <c r="G2926" s="17">
        <v>0</v>
      </c>
      <c r="H2926" s="17">
        <v>0</v>
      </c>
      <c r="I2926" s="20">
        <f t="shared" si="712"/>
        <v>0</v>
      </c>
      <c r="J2926" s="21">
        <v>242.97</v>
      </c>
      <c r="K2926" s="18">
        <v>44804</v>
      </c>
      <c r="L2926" s="21">
        <v>242.97</v>
      </c>
      <c r="M2926" s="21">
        <v>0</v>
      </c>
      <c r="N2926" s="21">
        <v>0</v>
      </c>
      <c r="O2926" s="21">
        <f t="shared" si="713"/>
        <v>0</v>
      </c>
      <c r="P2926" s="21">
        <f t="shared" si="714"/>
        <v>0</v>
      </c>
      <c r="Q2926" s="21">
        <f t="shared" si="715"/>
        <v>0</v>
      </c>
      <c r="S2926" s="21">
        <f t="shared" si="716"/>
        <v>0</v>
      </c>
      <c r="T2926" s="19">
        <v>22.5</v>
      </c>
      <c r="U2926" s="19">
        <f t="shared" si="717"/>
        <v>12.5</v>
      </c>
      <c r="V2926" s="22">
        <f t="shared" si="718"/>
        <v>150</v>
      </c>
      <c r="W2926" s="5">
        <f t="shared" si="719"/>
        <v>158</v>
      </c>
      <c r="X2926" s="21">
        <f t="shared" si="720"/>
        <v>0</v>
      </c>
      <c r="Y2926" s="21">
        <f t="shared" si="721"/>
        <v>0</v>
      </c>
      <c r="Z2926" s="21">
        <f t="shared" si="722"/>
        <v>0</v>
      </c>
      <c r="AA2926" s="21">
        <f t="shared" si="724"/>
        <v>0</v>
      </c>
      <c r="AC2926" s="5">
        <v>0</v>
      </c>
      <c r="AD2926" s="5">
        <v>0</v>
      </c>
      <c r="AE2926" s="5">
        <f t="shared" si="723"/>
        <v>0</v>
      </c>
    </row>
    <row r="2927" spans="1:31" ht="12.75" customHeight="1" x14ac:dyDescent="0.35">
      <c r="A2927" s="17" t="s">
        <v>5991</v>
      </c>
      <c r="B2927" s="17" t="s">
        <v>5992</v>
      </c>
      <c r="C2927" s="17" t="s">
        <v>5993</v>
      </c>
      <c r="D2927" s="18">
        <v>38169</v>
      </c>
      <c r="E2927" s="17" t="s">
        <v>44</v>
      </c>
      <c r="F2927" s="19">
        <v>0</v>
      </c>
      <c r="G2927" s="17">
        <v>0</v>
      </c>
      <c r="H2927" s="17">
        <v>0</v>
      </c>
      <c r="I2927" s="20">
        <f t="shared" si="712"/>
        <v>0</v>
      </c>
      <c r="J2927" s="21">
        <v>469.98</v>
      </c>
      <c r="K2927" s="18">
        <v>44804</v>
      </c>
      <c r="L2927" s="21">
        <v>164.5</v>
      </c>
      <c r="M2927" s="21">
        <v>305.48</v>
      </c>
      <c r="N2927" s="21">
        <v>0</v>
      </c>
      <c r="O2927" s="21">
        <f t="shared" si="713"/>
        <v>0</v>
      </c>
      <c r="P2927" s="21">
        <f t="shared" si="714"/>
        <v>0</v>
      </c>
      <c r="Q2927" s="21">
        <f t="shared" si="715"/>
        <v>305.48</v>
      </c>
      <c r="S2927" s="21">
        <f t="shared" si="716"/>
        <v>305.48</v>
      </c>
      <c r="T2927" s="19">
        <v>22.5</v>
      </c>
      <c r="U2927" s="19">
        <f t="shared" si="717"/>
        <v>22.5</v>
      </c>
      <c r="V2927" s="22">
        <f t="shared" si="718"/>
        <v>270</v>
      </c>
      <c r="W2927" s="5">
        <f t="shared" si="719"/>
        <v>278</v>
      </c>
      <c r="X2927" s="21">
        <f t="shared" si="720"/>
        <v>1.0988489208633094</v>
      </c>
      <c r="Y2927" s="21">
        <f t="shared" si="721"/>
        <v>13.186187050359713</v>
      </c>
      <c r="Z2927" s="21">
        <f>+S2927-Y2927</f>
        <v>292.29381294964031</v>
      </c>
      <c r="AA2927" s="21">
        <f t="shared" si="724"/>
        <v>-13.186187050359706</v>
      </c>
      <c r="AC2927" s="5">
        <v>13.186187050359713</v>
      </c>
      <c r="AD2927" s="5">
        <v>0</v>
      </c>
      <c r="AE2927" s="5">
        <f t="shared" si="723"/>
        <v>13.186187050359713</v>
      </c>
    </row>
    <row r="2928" spans="1:31" ht="12.75" customHeight="1" x14ac:dyDescent="0.35">
      <c r="A2928" s="17" t="s">
        <v>5994</v>
      </c>
      <c r="B2928" s="17" t="s">
        <v>5995</v>
      </c>
      <c r="C2928" s="17" t="s">
        <v>5996</v>
      </c>
      <c r="D2928" s="18">
        <v>38717</v>
      </c>
      <c r="E2928" s="17" t="s">
        <v>44</v>
      </c>
      <c r="F2928" s="19">
        <v>0</v>
      </c>
      <c r="G2928" s="17">
        <v>0</v>
      </c>
      <c r="H2928" s="17">
        <v>0</v>
      </c>
      <c r="I2928" s="20">
        <f t="shared" si="712"/>
        <v>0</v>
      </c>
      <c r="J2928" s="21">
        <v>-186.39</v>
      </c>
      <c r="K2928" s="18">
        <v>44804</v>
      </c>
      <c r="L2928" s="21">
        <v>-186.39</v>
      </c>
      <c r="M2928" s="21">
        <v>0</v>
      </c>
      <c r="N2928" s="21">
        <v>0</v>
      </c>
      <c r="O2928" s="21">
        <f t="shared" si="713"/>
        <v>0</v>
      </c>
      <c r="P2928" s="21">
        <f t="shared" si="714"/>
        <v>0</v>
      </c>
      <c r="Q2928" s="21">
        <f t="shared" si="715"/>
        <v>0</v>
      </c>
      <c r="S2928" s="21">
        <f t="shared" si="716"/>
        <v>0</v>
      </c>
      <c r="T2928" s="19">
        <v>22.5</v>
      </c>
      <c r="U2928" s="19">
        <f t="shared" si="717"/>
        <v>22.5</v>
      </c>
      <c r="V2928" s="22">
        <f t="shared" si="718"/>
        <v>270</v>
      </c>
      <c r="W2928" s="5">
        <f t="shared" si="719"/>
        <v>278</v>
      </c>
      <c r="X2928" s="21">
        <f t="shared" si="720"/>
        <v>0</v>
      </c>
      <c r="Y2928" s="21">
        <f t="shared" si="721"/>
        <v>0</v>
      </c>
      <c r="Z2928" s="21">
        <f t="shared" si="722"/>
        <v>0</v>
      </c>
      <c r="AA2928" s="21">
        <f t="shared" si="724"/>
        <v>0</v>
      </c>
      <c r="AC2928" s="5">
        <v>0</v>
      </c>
      <c r="AD2928" s="5">
        <v>0</v>
      </c>
      <c r="AE2928" s="5">
        <f t="shared" si="723"/>
        <v>0</v>
      </c>
    </row>
    <row r="2929" spans="1:31" ht="12.75" customHeight="1" x14ac:dyDescent="0.35">
      <c r="A2929" s="17" t="s">
        <v>5997</v>
      </c>
      <c r="B2929" s="17" t="s">
        <v>5998</v>
      </c>
      <c r="C2929" s="17" t="s">
        <v>5999</v>
      </c>
      <c r="D2929" s="18">
        <v>38808</v>
      </c>
      <c r="E2929" s="17" t="s">
        <v>118</v>
      </c>
      <c r="F2929" s="19">
        <v>10</v>
      </c>
      <c r="G2929" s="17">
        <v>0</v>
      </c>
      <c r="H2929" s="17">
        <v>0</v>
      </c>
      <c r="I2929" s="20">
        <f t="shared" si="712"/>
        <v>0</v>
      </c>
      <c r="J2929" s="21">
        <v>70.91</v>
      </c>
      <c r="K2929" s="18">
        <v>44804</v>
      </c>
      <c r="L2929" s="21">
        <v>70.91</v>
      </c>
      <c r="M2929" s="21">
        <v>0</v>
      </c>
      <c r="N2929" s="21">
        <v>0</v>
      </c>
      <c r="O2929" s="21">
        <f t="shared" si="713"/>
        <v>0</v>
      </c>
      <c r="P2929" s="21">
        <f t="shared" si="714"/>
        <v>0</v>
      </c>
      <c r="Q2929" s="21">
        <f t="shared" si="715"/>
        <v>0</v>
      </c>
      <c r="S2929" s="21">
        <f t="shared" si="716"/>
        <v>0</v>
      </c>
      <c r="T2929" s="19">
        <v>22.5</v>
      </c>
      <c r="U2929" s="19">
        <f t="shared" si="717"/>
        <v>12.5</v>
      </c>
      <c r="V2929" s="22">
        <f t="shared" si="718"/>
        <v>150</v>
      </c>
      <c r="W2929" s="5">
        <f t="shared" si="719"/>
        <v>158</v>
      </c>
      <c r="X2929" s="21">
        <f t="shared" si="720"/>
        <v>0</v>
      </c>
      <c r="Y2929" s="21">
        <f t="shared" si="721"/>
        <v>0</v>
      </c>
      <c r="Z2929" s="21">
        <f t="shared" si="722"/>
        <v>0</v>
      </c>
      <c r="AA2929" s="21">
        <f t="shared" si="724"/>
        <v>0</v>
      </c>
      <c r="AC2929" s="5">
        <v>0</v>
      </c>
      <c r="AD2929" s="5">
        <v>0</v>
      </c>
      <c r="AE2929" s="5">
        <f t="shared" si="723"/>
        <v>0</v>
      </c>
    </row>
    <row r="2930" spans="1:31" ht="12.75" customHeight="1" x14ac:dyDescent="0.35">
      <c r="A2930" s="17" t="s">
        <v>6000</v>
      </c>
      <c r="B2930" s="17" t="s">
        <v>6001</v>
      </c>
      <c r="C2930" s="17" t="s">
        <v>6002</v>
      </c>
      <c r="D2930" s="18">
        <v>38169</v>
      </c>
      <c r="E2930" s="17" t="s">
        <v>118</v>
      </c>
      <c r="F2930" s="19">
        <v>10</v>
      </c>
      <c r="G2930" s="17">
        <v>0</v>
      </c>
      <c r="H2930" s="17">
        <v>0</v>
      </c>
      <c r="I2930" s="20">
        <f t="shared" si="712"/>
        <v>0</v>
      </c>
      <c r="J2930" s="21">
        <v>-469.98</v>
      </c>
      <c r="K2930" s="18">
        <v>44804</v>
      </c>
      <c r="L2930" s="21">
        <v>-469.98</v>
      </c>
      <c r="M2930" s="21">
        <v>0</v>
      </c>
      <c r="N2930" s="21">
        <v>0</v>
      </c>
      <c r="O2930" s="21">
        <f t="shared" si="713"/>
        <v>0</v>
      </c>
      <c r="P2930" s="21">
        <f t="shared" si="714"/>
        <v>0</v>
      </c>
      <c r="Q2930" s="21">
        <f t="shared" si="715"/>
        <v>0</v>
      </c>
      <c r="S2930" s="21">
        <f t="shared" si="716"/>
        <v>0</v>
      </c>
      <c r="T2930" s="19">
        <v>22.5</v>
      </c>
      <c r="U2930" s="19">
        <f t="shared" si="717"/>
        <v>12.5</v>
      </c>
      <c r="V2930" s="22">
        <f t="shared" si="718"/>
        <v>150</v>
      </c>
      <c r="W2930" s="5">
        <f t="shared" si="719"/>
        <v>158</v>
      </c>
      <c r="X2930" s="21">
        <f t="shared" si="720"/>
        <v>0</v>
      </c>
      <c r="Y2930" s="21">
        <f t="shared" si="721"/>
        <v>0</v>
      </c>
      <c r="Z2930" s="21">
        <f t="shared" si="722"/>
        <v>0</v>
      </c>
      <c r="AA2930" s="21">
        <f t="shared" si="724"/>
        <v>0</v>
      </c>
      <c r="AC2930" s="5">
        <v>0</v>
      </c>
      <c r="AD2930" s="5">
        <v>0</v>
      </c>
      <c r="AE2930" s="5">
        <f t="shared" si="723"/>
        <v>0</v>
      </c>
    </row>
    <row r="2931" spans="1:31" ht="12.75" customHeight="1" x14ac:dyDescent="0.35">
      <c r="A2931" s="17" t="s">
        <v>6003</v>
      </c>
      <c r="B2931" s="17" t="s">
        <v>6004</v>
      </c>
      <c r="C2931" s="17" t="s">
        <v>6005</v>
      </c>
      <c r="D2931" s="18">
        <v>40269</v>
      </c>
      <c r="E2931" s="17" t="s">
        <v>118</v>
      </c>
      <c r="F2931" s="19">
        <v>10</v>
      </c>
      <c r="G2931" s="17">
        <v>0</v>
      </c>
      <c r="H2931" s="17">
        <v>0</v>
      </c>
      <c r="I2931" s="20">
        <f t="shared" si="712"/>
        <v>0</v>
      </c>
      <c r="J2931" s="21">
        <v>130.1</v>
      </c>
      <c r="K2931" s="18">
        <v>44804</v>
      </c>
      <c r="L2931" s="21">
        <v>130.1</v>
      </c>
      <c r="M2931" s="21">
        <v>0</v>
      </c>
      <c r="N2931" s="21">
        <v>0</v>
      </c>
      <c r="O2931" s="21">
        <f t="shared" si="713"/>
        <v>0</v>
      </c>
      <c r="P2931" s="21">
        <f t="shared" si="714"/>
        <v>0</v>
      </c>
      <c r="Q2931" s="21">
        <f t="shared" si="715"/>
        <v>0</v>
      </c>
      <c r="S2931" s="21">
        <f t="shared" si="716"/>
        <v>0</v>
      </c>
      <c r="T2931" s="19">
        <v>22.5</v>
      </c>
      <c r="U2931" s="19">
        <f t="shared" si="717"/>
        <v>12.5</v>
      </c>
      <c r="V2931" s="22">
        <f t="shared" si="718"/>
        <v>150</v>
      </c>
      <c r="W2931" s="5">
        <f t="shared" si="719"/>
        <v>158</v>
      </c>
      <c r="X2931" s="21">
        <f t="shared" si="720"/>
        <v>0</v>
      </c>
      <c r="Y2931" s="21">
        <f t="shared" si="721"/>
        <v>0</v>
      </c>
      <c r="Z2931" s="21">
        <f t="shared" si="722"/>
        <v>0</v>
      </c>
      <c r="AA2931" s="21">
        <f t="shared" si="724"/>
        <v>0</v>
      </c>
      <c r="AC2931" s="5">
        <v>0</v>
      </c>
      <c r="AD2931" s="5">
        <v>0</v>
      </c>
      <c r="AE2931" s="5">
        <f t="shared" si="723"/>
        <v>0</v>
      </c>
    </row>
    <row r="2932" spans="1:31" ht="12.75" customHeight="1" x14ac:dyDescent="0.35">
      <c r="A2932" s="17" t="s">
        <v>6006</v>
      </c>
      <c r="B2932" s="17" t="s">
        <v>6007</v>
      </c>
      <c r="C2932" s="17" t="s">
        <v>6008</v>
      </c>
      <c r="D2932" s="18">
        <v>41091</v>
      </c>
      <c r="E2932" s="17" t="s">
        <v>118</v>
      </c>
      <c r="F2932" s="19">
        <v>10</v>
      </c>
      <c r="G2932" s="17">
        <v>0</v>
      </c>
      <c r="H2932" s="17">
        <v>0</v>
      </c>
      <c r="I2932" s="20">
        <f t="shared" si="712"/>
        <v>0</v>
      </c>
      <c r="J2932" s="21">
        <v>219.78</v>
      </c>
      <c r="K2932" s="18">
        <v>44804</v>
      </c>
      <c r="L2932" s="21">
        <v>219.78</v>
      </c>
      <c r="M2932" s="21">
        <v>0</v>
      </c>
      <c r="N2932" s="21">
        <v>10.97</v>
      </c>
      <c r="O2932" s="21">
        <f t="shared" si="713"/>
        <v>5.4850000000000003</v>
      </c>
      <c r="P2932" s="21">
        <f t="shared" si="714"/>
        <v>16.455000000000002</v>
      </c>
      <c r="Q2932" s="21">
        <f t="shared" si="715"/>
        <v>-5.4850000000000003</v>
      </c>
      <c r="S2932" s="21">
        <f t="shared" si="716"/>
        <v>10.97</v>
      </c>
      <c r="T2932" s="19">
        <v>22.5</v>
      </c>
      <c r="U2932" s="19">
        <f t="shared" si="717"/>
        <v>12.5</v>
      </c>
      <c r="V2932" s="22">
        <f t="shared" si="718"/>
        <v>150</v>
      </c>
      <c r="W2932" s="5">
        <f t="shared" si="719"/>
        <v>158</v>
      </c>
      <c r="X2932" s="21">
        <f t="shared" si="720"/>
        <v>6.9430379746835441E-2</v>
      </c>
      <c r="Y2932" s="21">
        <f t="shared" si="721"/>
        <v>0.83316455696202529</v>
      </c>
      <c r="Z2932" s="21">
        <f t="shared" si="722"/>
        <v>10.136835443037976</v>
      </c>
      <c r="AA2932" s="21">
        <f t="shared" si="724"/>
        <v>15.621835443037977</v>
      </c>
      <c r="AC2932" s="5">
        <v>0.83316455696202529</v>
      </c>
      <c r="AD2932" s="5">
        <v>0</v>
      </c>
      <c r="AE2932" s="5">
        <f t="shared" si="723"/>
        <v>0.83316455696202529</v>
      </c>
    </row>
    <row r="2933" spans="1:31" ht="12.75" customHeight="1" x14ac:dyDescent="0.35">
      <c r="A2933" s="17" t="s">
        <v>6009</v>
      </c>
      <c r="B2933" s="17" t="s">
        <v>6010</v>
      </c>
      <c r="C2933" s="17" t="s">
        <v>6011</v>
      </c>
      <c r="D2933" s="18">
        <v>41821</v>
      </c>
      <c r="E2933" s="17" t="s">
        <v>118</v>
      </c>
      <c r="F2933" s="19">
        <v>10</v>
      </c>
      <c r="G2933" s="17">
        <v>1</v>
      </c>
      <c r="H2933" s="17">
        <v>10</v>
      </c>
      <c r="I2933" s="20">
        <f t="shared" si="712"/>
        <v>22</v>
      </c>
      <c r="J2933" s="21">
        <v>401.26</v>
      </c>
      <c r="K2933" s="18">
        <v>44804</v>
      </c>
      <c r="L2933" s="21">
        <v>327.72</v>
      </c>
      <c r="M2933" s="21">
        <v>73.540000000000006</v>
      </c>
      <c r="N2933" s="21">
        <v>26.75</v>
      </c>
      <c r="O2933" s="21">
        <f t="shared" si="713"/>
        <v>13.375</v>
      </c>
      <c r="P2933" s="21">
        <f t="shared" si="714"/>
        <v>40.125</v>
      </c>
      <c r="Q2933" s="21">
        <f t="shared" si="715"/>
        <v>60.165000000000006</v>
      </c>
      <c r="S2933" s="21">
        <f t="shared" si="716"/>
        <v>100.29</v>
      </c>
      <c r="T2933" s="19">
        <v>22.5</v>
      </c>
      <c r="U2933" s="19">
        <f t="shared" si="717"/>
        <v>12.5</v>
      </c>
      <c r="V2933" s="22">
        <f t="shared" si="718"/>
        <v>150</v>
      </c>
      <c r="W2933" s="5">
        <f t="shared" si="719"/>
        <v>180</v>
      </c>
      <c r="X2933" s="21">
        <f t="shared" si="720"/>
        <v>0.5571666666666667</v>
      </c>
      <c r="Y2933" s="21">
        <f t="shared" si="721"/>
        <v>6.6859999999999999</v>
      </c>
      <c r="Z2933" s="21">
        <f t="shared" si="722"/>
        <v>93.604000000000013</v>
      </c>
      <c r="AA2933" s="21">
        <f t="shared" si="724"/>
        <v>33.439000000000007</v>
      </c>
      <c r="AC2933" s="5">
        <v>6.6859999999999999</v>
      </c>
      <c r="AD2933" s="5">
        <v>0</v>
      </c>
      <c r="AE2933" s="5">
        <f t="shared" si="723"/>
        <v>6.6859999999999999</v>
      </c>
    </row>
    <row r="2934" spans="1:31" ht="12.75" customHeight="1" x14ac:dyDescent="0.35">
      <c r="A2934" s="17" t="s">
        <v>6012</v>
      </c>
      <c r="B2934" s="17" t="s">
        <v>6010</v>
      </c>
      <c r="C2934" s="17" t="s">
        <v>6013</v>
      </c>
      <c r="D2934" s="18">
        <v>42552</v>
      </c>
      <c r="E2934" s="17" t="s">
        <v>118</v>
      </c>
      <c r="F2934" s="19">
        <v>10</v>
      </c>
      <c r="G2934" s="17">
        <v>3</v>
      </c>
      <c r="H2934" s="17">
        <v>10</v>
      </c>
      <c r="I2934" s="20">
        <f t="shared" si="712"/>
        <v>46</v>
      </c>
      <c r="J2934" s="21">
        <v>6214.95</v>
      </c>
      <c r="K2934" s="18">
        <v>44804</v>
      </c>
      <c r="L2934" s="21">
        <v>3832.58</v>
      </c>
      <c r="M2934" s="21">
        <v>2382.37</v>
      </c>
      <c r="N2934" s="21">
        <v>414.33</v>
      </c>
      <c r="O2934" s="21">
        <f t="shared" si="713"/>
        <v>207.16499999999999</v>
      </c>
      <c r="P2934" s="21">
        <f t="shared" si="714"/>
        <v>621.495</v>
      </c>
      <c r="Q2934" s="21">
        <f t="shared" si="715"/>
        <v>2175.2049999999999</v>
      </c>
      <c r="S2934" s="21">
        <f t="shared" si="716"/>
        <v>2796.7</v>
      </c>
      <c r="T2934" s="19">
        <v>22.5</v>
      </c>
      <c r="U2934" s="19">
        <f t="shared" si="717"/>
        <v>12.5</v>
      </c>
      <c r="V2934" s="22">
        <f t="shared" si="718"/>
        <v>150</v>
      </c>
      <c r="W2934" s="5">
        <f t="shared" si="719"/>
        <v>204</v>
      </c>
      <c r="X2934" s="21">
        <f t="shared" si="720"/>
        <v>13.709313725490196</v>
      </c>
      <c r="Y2934" s="21">
        <f t="shared" si="721"/>
        <v>164.51176470588234</v>
      </c>
      <c r="Z2934" s="21">
        <f t="shared" si="722"/>
        <v>2632.1882352941175</v>
      </c>
      <c r="AA2934" s="21">
        <f t="shared" si="724"/>
        <v>456.98323529411755</v>
      </c>
      <c r="AC2934" s="5">
        <v>164.51176470588234</v>
      </c>
      <c r="AD2934" s="5">
        <v>0</v>
      </c>
      <c r="AE2934" s="5">
        <f t="shared" si="723"/>
        <v>164.51176470588234</v>
      </c>
    </row>
    <row r="2935" spans="1:31" ht="12.75" customHeight="1" x14ac:dyDescent="0.35">
      <c r="A2935" s="17" t="s">
        <v>6014</v>
      </c>
      <c r="B2935" s="17" t="s">
        <v>6010</v>
      </c>
      <c r="C2935" s="17" t="s">
        <v>6015</v>
      </c>
      <c r="D2935" s="18">
        <v>42826</v>
      </c>
      <c r="E2935" s="17" t="s">
        <v>118</v>
      </c>
      <c r="F2935" s="19">
        <v>10</v>
      </c>
      <c r="G2935" s="17">
        <v>4</v>
      </c>
      <c r="H2935" s="17">
        <v>7</v>
      </c>
      <c r="I2935" s="20">
        <f t="shared" si="712"/>
        <v>55</v>
      </c>
      <c r="J2935" s="21">
        <v>952.22</v>
      </c>
      <c r="K2935" s="18">
        <v>44804</v>
      </c>
      <c r="L2935" s="21">
        <v>515.78</v>
      </c>
      <c r="M2935" s="21">
        <v>436.44</v>
      </c>
      <c r="N2935" s="21">
        <v>63.48</v>
      </c>
      <c r="O2935" s="21">
        <f t="shared" si="713"/>
        <v>31.74</v>
      </c>
      <c r="P2935" s="21">
        <f t="shared" si="714"/>
        <v>95.22</v>
      </c>
      <c r="Q2935" s="21">
        <f t="shared" si="715"/>
        <v>404.7</v>
      </c>
      <c r="S2935" s="21">
        <f t="shared" si="716"/>
        <v>499.92</v>
      </c>
      <c r="T2935" s="19">
        <v>22.5</v>
      </c>
      <c r="U2935" s="19">
        <f t="shared" si="717"/>
        <v>12.5</v>
      </c>
      <c r="V2935" s="22">
        <f t="shared" si="718"/>
        <v>150</v>
      </c>
      <c r="W2935" s="5">
        <f t="shared" si="719"/>
        <v>213</v>
      </c>
      <c r="X2935" s="21">
        <f t="shared" si="720"/>
        <v>2.3470422535211268</v>
      </c>
      <c r="Y2935" s="21">
        <f t="shared" si="721"/>
        <v>28.164507042253522</v>
      </c>
      <c r="Z2935" s="21">
        <f t="shared" si="722"/>
        <v>471.75549295774647</v>
      </c>
      <c r="AA2935" s="21">
        <f t="shared" si="724"/>
        <v>67.05549295774648</v>
      </c>
      <c r="AC2935" s="5">
        <v>28.164507042253522</v>
      </c>
      <c r="AD2935" s="5">
        <v>0</v>
      </c>
      <c r="AE2935" s="5">
        <f t="shared" si="723"/>
        <v>28.164507042253522</v>
      </c>
    </row>
    <row r="2936" spans="1:31" ht="12.75" customHeight="1" x14ac:dyDescent="0.35">
      <c r="A2936" s="17" t="s">
        <v>6016</v>
      </c>
      <c r="B2936" s="17" t="s">
        <v>2151</v>
      </c>
      <c r="C2936" s="17" t="s">
        <v>6017</v>
      </c>
      <c r="D2936" s="18">
        <v>43009</v>
      </c>
      <c r="E2936" s="17" t="s">
        <v>118</v>
      </c>
      <c r="F2936" s="19">
        <v>10</v>
      </c>
      <c r="G2936" s="17">
        <v>5</v>
      </c>
      <c r="H2936" s="17">
        <v>1</v>
      </c>
      <c r="I2936" s="20">
        <f t="shared" si="712"/>
        <v>61</v>
      </c>
      <c r="J2936" s="21">
        <v>985.19</v>
      </c>
      <c r="K2936" s="18">
        <v>44804</v>
      </c>
      <c r="L2936" s="21">
        <v>484.39</v>
      </c>
      <c r="M2936" s="21">
        <v>500.8</v>
      </c>
      <c r="N2936" s="21">
        <v>65.680000000000007</v>
      </c>
      <c r="O2936" s="21">
        <f t="shared" si="713"/>
        <v>32.840000000000003</v>
      </c>
      <c r="P2936" s="21">
        <f t="shared" si="714"/>
        <v>98.52000000000001</v>
      </c>
      <c r="Q2936" s="21">
        <f t="shared" si="715"/>
        <v>467.96000000000004</v>
      </c>
      <c r="S2936" s="21">
        <f t="shared" si="716"/>
        <v>566.48</v>
      </c>
      <c r="T2936" s="19">
        <v>22.5</v>
      </c>
      <c r="U2936" s="19">
        <f t="shared" si="717"/>
        <v>12.5</v>
      </c>
      <c r="V2936" s="22">
        <f t="shared" si="718"/>
        <v>150</v>
      </c>
      <c r="W2936" s="5">
        <f t="shared" si="719"/>
        <v>219</v>
      </c>
      <c r="X2936" s="21">
        <f t="shared" si="720"/>
        <v>2.5866666666666669</v>
      </c>
      <c r="Y2936" s="21">
        <f t="shared" si="721"/>
        <v>31.040000000000003</v>
      </c>
      <c r="Z2936" s="21">
        <f t="shared" si="722"/>
        <v>535.44000000000005</v>
      </c>
      <c r="AA2936" s="21">
        <f t="shared" si="724"/>
        <v>67.480000000000018</v>
      </c>
      <c r="AC2936" s="5">
        <v>31.040000000000003</v>
      </c>
      <c r="AD2936" s="5">
        <v>0</v>
      </c>
      <c r="AE2936" s="5">
        <f t="shared" si="723"/>
        <v>31.040000000000003</v>
      </c>
    </row>
    <row r="2937" spans="1:31" ht="12.75" customHeight="1" x14ac:dyDescent="0.35">
      <c r="A2937" s="17" t="s">
        <v>6018</v>
      </c>
      <c r="B2937" s="17" t="s">
        <v>2151</v>
      </c>
      <c r="C2937" s="17" t="s">
        <v>6019</v>
      </c>
      <c r="D2937" s="18">
        <v>43466</v>
      </c>
      <c r="E2937" s="17" t="s">
        <v>118</v>
      </c>
      <c r="F2937" s="19">
        <v>10</v>
      </c>
      <c r="G2937" s="17">
        <v>6</v>
      </c>
      <c r="H2937" s="17">
        <v>4</v>
      </c>
      <c r="I2937" s="20">
        <f t="shared" si="712"/>
        <v>76</v>
      </c>
      <c r="J2937" s="21">
        <v>298</v>
      </c>
      <c r="K2937" s="18">
        <v>44804</v>
      </c>
      <c r="L2937" s="21">
        <v>109.26</v>
      </c>
      <c r="M2937" s="21">
        <v>188.74</v>
      </c>
      <c r="N2937" s="21">
        <v>19.86</v>
      </c>
      <c r="O2937" s="21">
        <f t="shared" si="713"/>
        <v>9.93</v>
      </c>
      <c r="P2937" s="21">
        <f t="shared" si="714"/>
        <v>29.79</v>
      </c>
      <c r="Q2937" s="21">
        <f t="shared" si="715"/>
        <v>178.81</v>
      </c>
      <c r="S2937" s="21">
        <f t="shared" si="716"/>
        <v>208.60000000000002</v>
      </c>
      <c r="T2937" s="19">
        <v>22.5</v>
      </c>
      <c r="U2937" s="19">
        <f t="shared" si="717"/>
        <v>12.5</v>
      </c>
      <c r="V2937" s="22">
        <f t="shared" si="718"/>
        <v>150</v>
      </c>
      <c r="W2937" s="5">
        <f t="shared" si="719"/>
        <v>234</v>
      </c>
      <c r="X2937" s="21">
        <f t="shared" si="720"/>
        <v>0.89145299145299151</v>
      </c>
      <c r="Y2937" s="21">
        <f t="shared" si="721"/>
        <v>10.697435897435899</v>
      </c>
      <c r="Z2937" s="21">
        <f>+S2937-Y2937</f>
        <v>197.90256410256413</v>
      </c>
      <c r="AA2937" s="21">
        <f t="shared" si="724"/>
        <v>19.092564102564126</v>
      </c>
      <c r="AC2937" s="5">
        <v>10.697435897435899</v>
      </c>
      <c r="AD2937" s="5">
        <v>0</v>
      </c>
      <c r="AE2937" s="5">
        <f t="shared" si="723"/>
        <v>10.697435897435899</v>
      </c>
    </row>
    <row r="2938" spans="1:31" ht="12.75" customHeight="1" x14ac:dyDescent="0.4">
      <c r="A2938" s="17" t="s">
        <v>5945</v>
      </c>
      <c r="J2938" s="32">
        <v>19312.21</v>
      </c>
      <c r="L2938" s="21">
        <v>15359.61</v>
      </c>
      <c r="M2938" s="21">
        <v>3952.6</v>
      </c>
      <c r="N2938" s="5">
        <f>SUM(N2912:N2937)</f>
        <v>601.07000000000005</v>
      </c>
      <c r="O2938" s="5">
        <f>SUM(O2912:O2937)</f>
        <v>300.53500000000003</v>
      </c>
      <c r="P2938" s="5">
        <f>SUM(P2912:P2937)</f>
        <v>901.60500000000002</v>
      </c>
      <c r="Q2938" s="23">
        <f>SUM(Q2912:Q2937)</f>
        <v>3652.0649999999996</v>
      </c>
      <c r="S2938" s="5">
        <f>SUM(S2912:S2937)</f>
        <v>4553.67</v>
      </c>
      <c r="T2938" s="3"/>
      <c r="U2938" s="3"/>
      <c r="V2938" s="4"/>
      <c r="X2938" s="5">
        <f>SUM(X2912:X2937)</f>
        <v>21.494561892177575</v>
      </c>
      <c r="Y2938" s="5">
        <f>SUM(Y2912:Y2937)</f>
        <v>257.93474270613092</v>
      </c>
      <c r="Z2938" s="5">
        <f>SUM(Z2912:Z2937)</f>
        <v>4295.7352572938689</v>
      </c>
      <c r="AA2938" s="5">
        <f>SUM(AA2912:AA2937)</f>
        <v>643.67025729386899</v>
      </c>
      <c r="AC2938" s="5">
        <f>SUM(AC2912:AC2937)-2</f>
        <v>255.93474270613092</v>
      </c>
      <c r="AD2938" s="5">
        <f t="shared" ref="AD2938" si="725">SUM(AD2912:AD2937)</f>
        <v>0</v>
      </c>
      <c r="AE2938" s="5">
        <f>SUM(AE2912:AE2937)-2</f>
        <v>255.93474270613092</v>
      </c>
    </row>
    <row r="2939" spans="1:31" ht="12.75" customHeight="1" x14ac:dyDescent="0.35">
      <c r="A2939" s="17" t="s">
        <v>69</v>
      </c>
      <c r="J2939" s="21">
        <v>0</v>
      </c>
      <c r="L2939" s="21">
        <v>0</v>
      </c>
      <c r="M2939" s="21">
        <v>0</v>
      </c>
      <c r="T2939" s="3"/>
      <c r="U2939" s="3"/>
      <c r="V2939" s="4"/>
      <c r="X2939" s="5"/>
      <c r="Y2939" s="5"/>
      <c r="Z2939" s="5"/>
      <c r="AA2939" s="5"/>
    </row>
    <row r="2940" spans="1:31" ht="12.75" customHeight="1" x14ac:dyDescent="0.35">
      <c r="A2940" s="17" t="s">
        <v>70</v>
      </c>
      <c r="T2940" s="3"/>
      <c r="U2940" s="3"/>
      <c r="V2940" s="4"/>
      <c r="X2940" s="5"/>
      <c r="Y2940" s="5"/>
      <c r="Z2940" s="5"/>
      <c r="AA2940" s="5"/>
    </row>
    <row r="2941" spans="1:31" ht="12.75" customHeight="1" x14ac:dyDescent="0.35">
      <c r="A2941" s="17" t="s">
        <v>71</v>
      </c>
      <c r="J2941" s="21">
        <v>19312.21</v>
      </c>
      <c r="L2941" s="21">
        <v>15359.61</v>
      </c>
      <c r="M2941" s="21">
        <v>3952.6</v>
      </c>
      <c r="T2941" s="3"/>
      <c r="U2941" s="3"/>
      <c r="V2941" s="4"/>
      <c r="X2941" s="5"/>
      <c r="Y2941" s="5"/>
      <c r="Z2941" s="5"/>
      <c r="AA2941" s="5"/>
    </row>
    <row r="2942" spans="1:31" ht="12.75" customHeight="1" x14ac:dyDescent="0.35">
      <c r="A2942" s="17" t="s">
        <v>6020</v>
      </c>
      <c r="T2942" s="3"/>
      <c r="U2942" s="3"/>
      <c r="V2942" s="4"/>
      <c r="X2942" s="5"/>
      <c r="Y2942" s="5"/>
      <c r="Z2942" s="5"/>
      <c r="AA2942" s="5"/>
    </row>
    <row r="2943" spans="1:31" ht="12.75" customHeight="1" x14ac:dyDescent="0.35">
      <c r="A2943" s="17" t="s">
        <v>73</v>
      </c>
      <c r="T2943" s="3"/>
      <c r="U2943" s="3"/>
      <c r="V2943" s="4"/>
      <c r="X2943" s="5"/>
      <c r="Y2943" s="5"/>
      <c r="Z2943" s="5"/>
      <c r="AA2943" s="5"/>
    </row>
    <row r="2944" spans="1:31" ht="12.75" customHeight="1" x14ac:dyDescent="0.35">
      <c r="A2944" s="17" t="s">
        <v>6021</v>
      </c>
      <c r="T2944" s="3"/>
      <c r="U2944" s="3"/>
      <c r="V2944" s="4"/>
      <c r="X2944" s="5"/>
      <c r="Y2944" s="5"/>
      <c r="Z2944" s="5"/>
      <c r="AA2944" s="5"/>
    </row>
    <row r="2945" spans="1:31" ht="12.75" customHeight="1" x14ac:dyDescent="0.35">
      <c r="A2945" s="17" t="s">
        <v>6022</v>
      </c>
      <c r="B2945" s="17" t="s">
        <v>6023</v>
      </c>
      <c r="C2945" s="17" t="s">
        <v>6024</v>
      </c>
      <c r="D2945" s="18">
        <v>40391</v>
      </c>
      <c r="E2945" s="17" t="s">
        <v>118</v>
      </c>
      <c r="F2945" s="19">
        <v>5</v>
      </c>
      <c r="G2945" s="17">
        <v>0</v>
      </c>
      <c r="H2945" s="17">
        <v>0</v>
      </c>
      <c r="I2945" s="20">
        <f t="shared" ref="I2945:I2946" si="726">(G2945*12)+H2945</f>
        <v>0</v>
      </c>
      <c r="J2945" s="21">
        <v>18323.32</v>
      </c>
      <c r="K2945" s="18">
        <v>44804</v>
      </c>
      <c r="L2945" s="21">
        <v>18323.32</v>
      </c>
      <c r="M2945" s="21">
        <v>0</v>
      </c>
      <c r="N2945" s="21">
        <v>0</v>
      </c>
      <c r="O2945" s="21">
        <f t="shared" ref="O2945:O2946" si="727">+N2945/8*4</f>
        <v>0</v>
      </c>
      <c r="P2945" s="21">
        <f t="shared" ref="P2945:P2946" si="728">+N2945+O2945</f>
        <v>0</v>
      </c>
      <c r="Q2945" s="21">
        <f t="shared" ref="Q2945:Q2946" si="729">+M2945-O2945</f>
        <v>0</v>
      </c>
      <c r="S2945" s="21">
        <f t="shared" ref="S2945:S2946" si="730">+M2945+N2945</f>
        <v>0</v>
      </c>
      <c r="T2945" s="19">
        <v>7</v>
      </c>
      <c r="U2945" s="19">
        <f t="shared" ref="U2945:U2946" si="731">+T2945-F2945</f>
        <v>2</v>
      </c>
      <c r="V2945" s="22">
        <f t="shared" ref="V2945:V2946" si="732">+U2945*12</f>
        <v>24</v>
      </c>
      <c r="W2945" s="5">
        <f t="shared" ref="W2945" si="733">+I2945+8+V2945</f>
        <v>32</v>
      </c>
      <c r="X2945" s="21">
        <f t="shared" ref="X2945" si="734">+S2945/W2945</f>
        <v>0</v>
      </c>
      <c r="Y2945" s="21">
        <f t="shared" ref="Y2945:Y2946" si="735">+X2945*12</f>
        <v>0</v>
      </c>
      <c r="Z2945" s="21">
        <f t="shared" ref="Z2945:Z2946" si="736">+S2945-Y2945</f>
        <v>0</v>
      </c>
      <c r="AA2945" s="21">
        <f>+Z2945-Q2945</f>
        <v>0</v>
      </c>
      <c r="AC2945" s="5">
        <v>0</v>
      </c>
      <c r="AD2945" s="5">
        <v>0</v>
      </c>
      <c r="AE2945" s="5">
        <f t="shared" ref="AE2945:AE2946" si="737">+AC2945+AD2945</f>
        <v>0</v>
      </c>
    </row>
    <row r="2946" spans="1:31" ht="12.75" customHeight="1" x14ac:dyDescent="0.35">
      <c r="A2946" s="17" t="s">
        <v>6025</v>
      </c>
      <c r="B2946" s="17" t="s">
        <v>6023</v>
      </c>
      <c r="C2946" s="17" t="s">
        <v>6026</v>
      </c>
      <c r="D2946" s="18">
        <v>42644</v>
      </c>
      <c r="E2946" s="17" t="s">
        <v>118</v>
      </c>
      <c r="F2946" s="19">
        <v>5</v>
      </c>
      <c r="G2946" s="17">
        <v>0</v>
      </c>
      <c r="H2946" s="17">
        <v>0</v>
      </c>
      <c r="I2946" s="20">
        <f t="shared" si="726"/>
        <v>0</v>
      </c>
      <c r="J2946" s="21">
        <v>24287.26</v>
      </c>
      <c r="K2946" s="18">
        <v>44804</v>
      </c>
      <c r="L2946" s="21">
        <v>24287.26</v>
      </c>
      <c r="M2946" s="21">
        <v>0</v>
      </c>
      <c r="N2946" s="21">
        <v>0</v>
      </c>
      <c r="O2946" s="21">
        <f t="shared" si="727"/>
        <v>0</v>
      </c>
      <c r="P2946" s="21">
        <f t="shared" si="728"/>
        <v>0</v>
      </c>
      <c r="Q2946" s="21">
        <f t="shared" si="729"/>
        <v>0</v>
      </c>
      <c r="S2946" s="21">
        <f t="shared" si="730"/>
        <v>0</v>
      </c>
      <c r="T2946" s="19">
        <v>7</v>
      </c>
      <c r="U2946" s="19">
        <f t="shared" si="731"/>
        <v>2</v>
      </c>
      <c r="V2946" s="22">
        <f t="shared" si="732"/>
        <v>24</v>
      </c>
      <c r="W2946" s="5">
        <f>+I2946+8+V2946</f>
        <v>32</v>
      </c>
      <c r="X2946" s="21">
        <f>+S2946/W2946</f>
        <v>0</v>
      </c>
      <c r="Y2946" s="21">
        <f t="shared" si="735"/>
        <v>0</v>
      </c>
      <c r="Z2946" s="21">
        <f t="shared" si="736"/>
        <v>0</v>
      </c>
      <c r="AA2946" s="21">
        <f>+Z2946-Q2946</f>
        <v>0</v>
      </c>
      <c r="AC2946" s="5">
        <v>0</v>
      </c>
      <c r="AD2946" s="5">
        <v>0</v>
      </c>
      <c r="AE2946" s="5">
        <f t="shared" si="737"/>
        <v>0</v>
      </c>
    </row>
    <row r="2947" spans="1:31" ht="12.75" customHeight="1" x14ac:dyDescent="0.4">
      <c r="A2947" s="17" t="s">
        <v>6021</v>
      </c>
      <c r="J2947" s="32">
        <v>42610.58</v>
      </c>
      <c r="L2947" s="21">
        <v>42610.58</v>
      </c>
      <c r="M2947" s="21">
        <v>0</v>
      </c>
      <c r="N2947" s="5">
        <f>SUM(N2945:N2946)</f>
        <v>0</v>
      </c>
      <c r="O2947" s="5">
        <f>SUM(O2945:O2946)</f>
        <v>0</v>
      </c>
      <c r="P2947" s="5">
        <f>SUM(P2945:P2946)</f>
        <v>0</v>
      </c>
      <c r="Q2947" s="23">
        <f>SUM(Q2945:Q2946)</f>
        <v>0</v>
      </c>
      <c r="S2947" s="5">
        <f>SUM(S2945:S2946)</f>
        <v>0</v>
      </c>
      <c r="T2947" s="3"/>
      <c r="U2947" s="3"/>
      <c r="V2947" s="4"/>
      <c r="X2947" s="5">
        <f>SUM(X2945:X2946)</f>
        <v>0</v>
      </c>
      <c r="Y2947" s="5">
        <f>SUM(Y2945:Y2946)</f>
        <v>0</v>
      </c>
      <c r="Z2947" s="5">
        <f>SUM(Z2945:Z2946)</f>
        <v>0</v>
      </c>
      <c r="AA2947" s="5">
        <f>SUM(AA2945:AA2946)</f>
        <v>0</v>
      </c>
      <c r="AC2947" s="5">
        <f>SUM(AC2945:AC2946)</f>
        <v>0</v>
      </c>
      <c r="AD2947" s="5">
        <f t="shared" ref="AD2947:AE2947" si="738">SUM(AD2945:AD2946)</f>
        <v>0</v>
      </c>
      <c r="AE2947" s="5">
        <f t="shared" si="738"/>
        <v>0</v>
      </c>
    </row>
    <row r="2948" spans="1:31" ht="12.75" customHeight="1" x14ac:dyDescent="0.35">
      <c r="A2948" s="17" t="s">
        <v>69</v>
      </c>
      <c r="J2948" s="21">
        <v>0</v>
      </c>
      <c r="L2948" s="21">
        <v>0</v>
      </c>
      <c r="M2948" s="21">
        <v>0</v>
      </c>
      <c r="T2948" s="3"/>
      <c r="U2948" s="3"/>
      <c r="V2948" s="4"/>
      <c r="X2948" s="5"/>
      <c r="Y2948" s="5"/>
      <c r="Z2948" s="5"/>
      <c r="AA2948" s="5"/>
    </row>
    <row r="2949" spans="1:31" ht="12.75" customHeight="1" x14ac:dyDescent="0.35">
      <c r="A2949" s="17" t="s">
        <v>70</v>
      </c>
      <c r="T2949" s="3"/>
      <c r="U2949" s="3"/>
      <c r="V2949" s="4"/>
      <c r="X2949" s="5"/>
      <c r="Y2949" s="5"/>
      <c r="Z2949" s="5"/>
      <c r="AA2949" s="5"/>
    </row>
    <row r="2950" spans="1:31" ht="12.75" customHeight="1" x14ac:dyDescent="0.35">
      <c r="A2950" s="17" t="s">
        <v>71</v>
      </c>
      <c r="J2950" s="21">
        <v>42610.58</v>
      </c>
      <c r="L2950" s="21">
        <v>42610.58</v>
      </c>
      <c r="M2950" s="21">
        <v>0</v>
      </c>
      <c r="T2950" s="3"/>
      <c r="U2950" s="3"/>
      <c r="V2950" s="4"/>
      <c r="X2950" s="5"/>
      <c r="Y2950" s="5"/>
      <c r="Z2950" s="5"/>
      <c r="AA2950" s="5"/>
    </row>
    <row r="2951" spans="1:31" ht="12.75" customHeight="1" x14ac:dyDescent="0.35">
      <c r="A2951" s="17" t="s">
        <v>5613</v>
      </c>
      <c r="T2951" s="3"/>
      <c r="U2951" s="3"/>
      <c r="V2951" s="4"/>
      <c r="X2951" s="5"/>
      <c r="Y2951" s="5"/>
      <c r="Z2951" s="5"/>
      <c r="AA2951" s="5"/>
    </row>
    <row r="2952" spans="1:31" ht="12.75" customHeight="1" x14ac:dyDescent="0.35">
      <c r="A2952" s="17" t="s">
        <v>73</v>
      </c>
      <c r="T2952" s="3"/>
      <c r="U2952" s="3"/>
      <c r="V2952" s="4"/>
      <c r="X2952" s="5"/>
      <c r="Y2952" s="5"/>
      <c r="Z2952" s="5"/>
      <c r="AA2952" s="5"/>
    </row>
    <row r="2953" spans="1:31" ht="12.75" customHeight="1" x14ac:dyDescent="0.35">
      <c r="A2953" s="17" t="s">
        <v>6027</v>
      </c>
      <c r="T2953" s="3"/>
      <c r="U2953" s="3"/>
      <c r="V2953" s="4"/>
      <c r="X2953" s="5"/>
      <c r="Y2953" s="5"/>
      <c r="Z2953" s="5"/>
      <c r="AA2953" s="5"/>
    </row>
    <row r="2954" spans="1:31" ht="12.75" customHeight="1" x14ac:dyDescent="0.35">
      <c r="A2954" s="17" t="s">
        <v>6028</v>
      </c>
      <c r="B2954" s="17" t="s">
        <v>6029</v>
      </c>
      <c r="C2954" s="17" t="s">
        <v>6030</v>
      </c>
      <c r="D2954" s="18">
        <v>25750</v>
      </c>
      <c r="E2954" s="17" t="s">
        <v>118</v>
      </c>
      <c r="F2954" s="19">
        <v>12.5</v>
      </c>
      <c r="G2954" s="17">
        <v>0</v>
      </c>
      <c r="H2954" s="17">
        <v>0</v>
      </c>
      <c r="I2954" s="20">
        <f t="shared" ref="I2954:I2990" si="739">(G2954*12)+H2954</f>
        <v>0</v>
      </c>
      <c r="J2954" s="21">
        <v>708.54</v>
      </c>
      <c r="K2954" s="18">
        <v>44804</v>
      </c>
      <c r="L2954" s="21">
        <v>708.54</v>
      </c>
      <c r="M2954" s="21">
        <v>0</v>
      </c>
      <c r="N2954" s="21">
        <v>0</v>
      </c>
      <c r="O2954" s="21">
        <f t="shared" ref="O2954:O2989" si="740">+N2954/8*4</f>
        <v>0</v>
      </c>
      <c r="P2954" s="21">
        <f t="shared" ref="P2954:P2990" si="741">+N2954+O2954</f>
        <v>0</v>
      </c>
      <c r="Q2954" s="21">
        <f t="shared" ref="Q2954:Q2990" si="742">+M2954-O2954</f>
        <v>0</v>
      </c>
      <c r="S2954" s="21">
        <f t="shared" ref="S2954:S2990" si="743">+M2954+N2954</f>
        <v>0</v>
      </c>
      <c r="T2954" s="19">
        <v>12.5</v>
      </c>
      <c r="U2954" s="19">
        <f t="shared" ref="U2954:U2990" si="744">+T2954-F2954</f>
        <v>0</v>
      </c>
      <c r="V2954" s="22">
        <f t="shared" ref="V2954:V2990" si="745">+U2954*12</f>
        <v>0</v>
      </c>
      <c r="W2954" s="5">
        <v>0</v>
      </c>
      <c r="X2954" s="21">
        <v>0</v>
      </c>
      <c r="Y2954" s="21">
        <f t="shared" ref="Y2954:Y2989" si="746">+X2954*12</f>
        <v>0</v>
      </c>
      <c r="Z2954" s="21">
        <f t="shared" ref="Z2954:Z2990" si="747">+S2954-Y2954</f>
        <v>0</v>
      </c>
      <c r="AA2954" s="21">
        <f>+Z2954-Q2954</f>
        <v>0</v>
      </c>
      <c r="AC2954" s="5">
        <v>0</v>
      </c>
      <c r="AD2954" s="5">
        <v>0</v>
      </c>
      <c r="AE2954" s="5">
        <f t="shared" ref="AE2954:AE2990" si="748">+AC2954+AD2954</f>
        <v>0</v>
      </c>
    </row>
    <row r="2955" spans="1:31" ht="12.75" customHeight="1" x14ac:dyDescent="0.35">
      <c r="A2955" s="17" t="s">
        <v>6031</v>
      </c>
      <c r="B2955" s="17" t="s">
        <v>6032</v>
      </c>
      <c r="C2955" s="17" t="s">
        <v>6033</v>
      </c>
      <c r="D2955" s="18">
        <v>26115</v>
      </c>
      <c r="E2955" s="17" t="s">
        <v>118</v>
      </c>
      <c r="F2955" s="19">
        <v>12.5</v>
      </c>
      <c r="G2955" s="17">
        <v>0</v>
      </c>
      <c r="H2955" s="17">
        <v>0</v>
      </c>
      <c r="I2955" s="20">
        <f t="shared" si="739"/>
        <v>0</v>
      </c>
      <c r="J2955" s="21">
        <v>4.3899999999999997</v>
      </c>
      <c r="K2955" s="18">
        <v>44804</v>
      </c>
      <c r="L2955" s="21">
        <v>4.3899999999999997</v>
      </c>
      <c r="M2955" s="21">
        <v>0</v>
      </c>
      <c r="N2955" s="21">
        <v>0</v>
      </c>
      <c r="O2955" s="21">
        <f t="shared" si="740"/>
        <v>0</v>
      </c>
      <c r="P2955" s="21">
        <f t="shared" si="741"/>
        <v>0</v>
      </c>
      <c r="Q2955" s="21">
        <f t="shared" si="742"/>
        <v>0</v>
      </c>
      <c r="S2955" s="21">
        <f t="shared" si="743"/>
        <v>0</v>
      </c>
      <c r="T2955" s="19">
        <v>12.5</v>
      </c>
      <c r="U2955" s="19">
        <f t="shared" si="744"/>
        <v>0</v>
      </c>
      <c r="V2955" s="22">
        <f t="shared" si="745"/>
        <v>0</v>
      </c>
      <c r="W2955" s="5">
        <v>0</v>
      </c>
      <c r="X2955" s="21">
        <v>0</v>
      </c>
      <c r="Y2955" s="21">
        <f t="shared" si="746"/>
        <v>0</v>
      </c>
      <c r="Z2955" s="21">
        <f t="shared" si="747"/>
        <v>0</v>
      </c>
      <c r="AA2955" s="21">
        <f t="shared" ref="AA2955:AA2989" si="749">+Z2955-Q2955</f>
        <v>0</v>
      </c>
      <c r="AC2955" s="5">
        <v>0</v>
      </c>
      <c r="AD2955" s="5">
        <v>0</v>
      </c>
      <c r="AE2955" s="5">
        <f t="shared" si="748"/>
        <v>0</v>
      </c>
    </row>
    <row r="2956" spans="1:31" ht="12.75" customHeight="1" x14ac:dyDescent="0.35">
      <c r="A2956" s="17" t="s">
        <v>6034</v>
      </c>
      <c r="B2956" s="17" t="s">
        <v>6035</v>
      </c>
      <c r="C2956" s="17" t="s">
        <v>6033</v>
      </c>
      <c r="D2956" s="18">
        <v>26481</v>
      </c>
      <c r="E2956" s="17" t="s">
        <v>118</v>
      </c>
      <c r="F2956" s="19">
        <v>12.5</v>
      </c>
      <c r="G2956" s="17">
        <v>0</v>
      </c>
      <c r="H2956" s="17">
        <v>0</v>
      </c>
      <c r="I2956" s="20">
        <f t="shared" si="739"/>
        <v>0</v>
      </c>
      <c r="J2956" s="21">
        <v>10.29</v>
      </c>
      <c r="K2956" s="18">
        <v>44804</v>
      </c>
      <c r="L2956" s="21">
        <v>10.29</v>
      </c>
      <c r="M2956" s="21">
        <v>0</v>
      </c>
      <c r="N2956" s="21">
        <v>0</v>
      </c>
      <c r="O2956" s="21">
        <f t="shared" si="740"/>
        <v>0</v>
      </c>
      <c r="P2956" s="21">
        <f t="shared" si="741"/>
        <v>0</v>
      </c>
      <c r="Q2956" s="21">
        <f t="shared" si="742"/>
        <v>0</v>
      </c>
      <c r="S2956" s="21">
        <f t="shared" si="743"/>
        <v>0</v>
      </c>
      <c r="T2956" s="19">
        <v>12.5</v>
      </c>
      <c r="U2956" s="19">
        <f t="shared" si="744"/>
        <v>0</v>
      </c>
      <c r="V2956" s="22">
        <f t="shared" si="745"/>
        <v>0</v>
      </c>
      <c r="W2956" s="5">
        <v>0</v>
      </c>
      <c r="X2956" s="21">
        <v>0</v>
      </c>
      <c r="Y2956" s="21">
        <f t="shared" si="746"/>
        <v>0</v>
      </c>
      <c r="Z2956" s="21">
        <f t="shared" si="747"/>
        <v>0</v>
      </c>
      <c r="AA2956" s="21">
        <f t="shared" si="749"/>
        <v>0</v>
      </c>
      <c r="AC2956" s="5">
        <v>0</v>
      </c>
      <c r="AD2956" s="5">
        <v>0</v>
      </c>
      <c r="AE2956" s="5">
        <f t="shared" si="748"/>
        <v>0</v>
      </c>
    </row>
    <row r="2957" spans="1:31" ht="12.75" customHeight="1" x14ac:dyDescent="0.35">
      <c r="A2957" s="17" t="s">
        <v>6036</v>
      </c>
      <c r="B2957" s="17" t="s">
        <v>6037</v>
      </c>
      <c r="C2957" s="17" t="s">
        <v>6033</v>
      </c>
      <c r="D2957" s="18">
        <v>26846</v>
      </c>
      <c r="E2957" s="17" t="s">
        <v>118</v>
      </c>
      <c r="F2957" s="19">
        <v>12.5</v>
      </c>
      <c r="G2957" s="17">
        <v>0</v>
      </c>
      <c r="H2957" s="17">
        <v>0</v>
      </c>
      <c r="I2957" s="20">
        <f t="shared" si="739"/>
        <v>0</v>
      </c>
      <c r="J2957" s="21">
        <v>354.06</v>
      </c>
      <c r="K2957" s="18">
        <v>44804</v>
      </c>
      <c r="L2957" s="21">
        <v>354.06</v>
      </c>
      <c r="M2957" s="21">
        <v>0</v>
      </c>
      <c r="N2957" s="21">
        <v>0</v>
      </c>
      <c r="O2957" s="21">
        <f t="shared" si="740"/>
        <v>0</v>
      </c>
      <c r="P2957" s="21">
        <f t="shared" si="741"/>
        <v>0</v>
      </c>
      <c r="Q2957" s="21">
        <f t="shared" si="742"/>
        <v>0</v>
      </c>
      <c r="S2957" s="21">
        <f t="shared" si="743"/>
        <v>0</v>
      </c>
      <c r="T2957" s="19">
        <v>12.5</v>
      </c>
      <c r="U2957" s="19">
        <f t="shared" si="744"/>
        <v>0</v>
      </c>
      <c r="V2957" s="22">
        <f t="shared" si="745"/>
        <v>0</v>
      </c>
      <c r="W2957" s="5">
        <v>0</v>
      </c>
      <c r="X2957" s="21">
        <v>0</v>
      </c>
      <c r="Y2957" s="21">
        <f t="shared" si="746"/>
        <v>0</v>
      </c>
      <c r="Z2957" s="21">
        <f t="shared" si="747"/>
        <v>0</v>
      </c>
      <c r="AA2957" s="21">
        <f t="shared" si="749"/>
        <v>0</v>
      </c>
      <c r="AC2957" s="5">
        <v>0</v>
      </c>
      <c r="AD2957" s="5">
        <v>0</v>
      </c>
      <c r="AE2957" s="5">
        <f t="shared" si="748"/>
        <v>0</v>
      </c>
    </row>
    <row r="2958" spans="1:31" ht="12.75" customHeight="1" x14ac:dyDescent="0.35">
      <c r="A2958" s="17" t="s">
        <v>6038</v>
      </c>
      <c r="B2958" s="17" t="s">
        <v>6039</v>
      </c>
      <c r="C2958" s="17" t="s">
        <v>6040</v>
      </c>
      <c r="D2958" s="18">
        <v>27211</v>
      </c>
      <c r="E2958" s="17" t="s">
        <v>118</v>
      </c>
      <c r="F2958" s="19">
        <v>12.5</v>
      </c>
      <c r="G2958" s="17">
        <v>0</v>
      </c>
      <c r="H2958" s="17">
        <v>0</v>
      </c>
      <c r="I2958" s="20">
        <f t="shared" si="739"/>
        <v>0</v>
      </c>
      <c r="J2958" s="21">
        <v>8.8699999999999992</v>
      </c>
      <c r="K2958" s="18">
        <v>44804</v>
      </c>
      <c r="L2958" s="21">
        <v>8.8699999999999992</v>
      </c>
      <c r="M2958" s="21">
        <v>0</v>
      </c>
      <c r="N2958" s="21">
        <v>0</v>
      </c>
      <c r="O2958" s="21">
        <f t="shared" si="740"/>
        <v>0</v>
      </c>
      <c r="P2958" s="21">
        <f t="shared" si="741"/>
        <v>0</v>
      </c>
      <c r="Q2958" s="21">
        <f t="shared" si="742"/>
        <v>0</v>
      </c>
      <c r="S2958" s="21">
        <f t="shared" si="743"/>
        <v>0</v>
      </c>
      <c r="T2958" s="19">
        <v>12.5</v>
      </c>
      <c r="U2958" s="19">
        <f t="shared" si="744"/>
        <v>0</v>
      </c>
      <c r="V2958" s="22">
        <f t="shared" si="745"/>
        <v>0</v>
      </c>
      <c r="W2958" s="5">
        <v>0</v>
      </c>
      <c r="X2958" s="21">
        <v>0</v>
      </c>
      <c r="Y2958" s="21">
        <f t="shared" si="746"/>
        <v>0</v>
      </c>
      <c r="Z2958" s="21">
        <f t="shared" si="747"/>
        <v>0</v>
      </c>
      <c r="AA2958" s="21">
        <f t="shared" si="749"/>
        <v>0</v>
      </c>
      <c r="AC2958" s="5">
        <v>0</v>
      </c>
      <c r="AD2958" s="5">
        <v>0</v>
      </c>
      <c r="AE2958" s="5">
        <f t="shared" si="748"/>
        <v>0</v>
      </c>
    </row>
    <row r="2959" spans="1:31" ht="12.75" customHeight="1" x14ac:dyDescent="0.35">
      <c r="A2959" s="17" t="s">
        <v>6041</v>
      </c>
      <c r="B2959" s="17" t="s">
        <v>6042</v>
      </c>
      <c r="C2959" s="17" t="s">
        <v>6033</v>
      </c>
      <c r="D2959" s="18">
        <v>27576</v>
      </c>
      <c r="E2959" s="17" t="s">
        <v>118</v>
      </c>
      <c r="F2959" s="19">
        <v>12.5</v>
      </c>
      <c r="G2959" s="17">
        <v>0</v>
      </c>
      <c r="H2959" s="17">
        <v>0</v>
      </c>
      <c r="I2959" s="20">
        <f t="shared" si="739"/>
        <v>0</v>
      </c>
      <c r="J2959" s="21">
        <v>8.4499999999999993</v>
      </c>
      <c r="K2959" s="18">
        <v>44804</v>
      </c>
      <c r="L2959" s="21">
        <v>8.4499999999999993</v>
      </c>
      <c r="M2959" s="21">
        <v>0</v>
      </c>
      <c r="N2959" s="21">
        <v>0</v>
      </c>
      <c r="O2959" s="21">
        <f t="shared" si="740"/>
        <v>0</v>
      </c>
      <c r="P2959" s="21">
        <f t="shared" si="741"/>
        <v>0</v>
      </c>
      <c r="Q2959" s="21">
        <f t="shared" si="742"/>
        <v>0</v>
      </c>
      <c r="S2959" s="21">
        <f t="shared" si="743"/>
        <v>0</v>
      </c>
      <c r="T2959" s="19">
        <v>12.5</v>
      </c>
      <c r="U2959" s="19">
        <f t="shared" si="744"/>
        <v>0</v>
      </c>
      <c r="V2959" s="22">
        <f t="shared" si="745"/>
        <v>0</v>
      </c>
      <c r="W2959" s="5">
        <v>0</v>
      </c>
      <c r="X2959" s="21">
        <v>0</v>
      </c>
      <c r="Y2959" s="21">
        <f t="shared" si="746"/>
        <v>0</v>
      </c>
      <c r="Z2959" s="21">
        <f t="shared" si="747"/>
        <v>0</v>
      </c>
      <c r="AA2959" s="21">
        <f t="shared" si="749"/>
        <v>0</v>
      </c>
      <c r="AC2959" s="5">
        <v>0</v>
      </c>
      <c r="AD2959" s="5">
        <v>0</v>
      </c>
      <c r="AE2959" s="5">
        <f t="shared" si="748"/>
        <v>0</v>
      </c>
    </row>
    <row r="2960" spans="1:31" ht="12.75" customHeight="1" x14ac:dyDescent="0.35">
      <c r="A2960" s="17" t="s">
        <v>6043</v>
      </c>
      <c r="B2960" s="17" t="s">
        <v>6044</v>
      </c>
      <c r="C2960" s="17" t="s">
        <v>6045</v>
      </c>
      <c r="D2960" s="18">
        <v>29037</v>
      </c>
      <c r="E2960" s="17" t="s">
        <v>118</v>
      </c>
      <c r="F2960" s="19">
        <v>12.5</v>
      </c>
      <c r="G2960" s="17">
        <v>0</v>
      </c>
      <c r="H2960" s="17">
        <v>0</v>
      </c>
      <c r="I2960" s="20">
        <f t="shared" si="739"/>
        <v>0</v>
      </c>
      <c r="J2960" s="21">
        <v>283.56</v>
      </c>
      <c r="K2960" s="18">
        <v>44804</v>
      </c>
      <c r="L2960" s="21">
        <v>283.56</v>
      </c>
      <c r="M2960" s="21">
        <v>0</v>
      </c>
      <c r="N2960" s="21">
        <v>0</v>
      </c>
      <c r="O2960" s="21">
        <f t="shared" si="740"/>
        <v>0</v>
      </c>
      <c r="P2960" s="21">
        <f t="shared" si="741"/>
        <v>0</v>
      </c>
      <c r="Q2960" s="21">
        <f t="shared" si="742"/>
        <v>0</v>
      </c>
      <c r="S2960" s="21">
        <f t="shared" si="743"/>
        <v>0</v>
      </c>
      <c r="T2960" s="19">
        <v>12.5</v>
      </c>
      <c r="U2960" s="19">
        <f t="shared" si="744"/>
        <v>0</v>
      </c>
      <c r="V2960" s="22">
        <f t="shared" si="745"/>
        <v>0</v>
      </c>
      <c r="W2960" s="5">
        <v>0</v>
      </c>
      <c r="X2960" s="21">
        <v>0</v>
      </c>
      <c r="Y2960" s="21">
        <f t="shared" si="746"/>
        <v>0</v>
      </c>
      <c r="Z2960" s="21">
        <f t="shared" si="747"/>
        <v>0</v>
      </c>
      <c r="AA2960" s="21">
        <f t="shared" si="749"/>
        <v>0</v>
      </c>
      <c r="AC2960" s="5">
        <v>0</v>
      </c>
      <c r="AD2960" s="5">
        <v>0</v>
      </c>
      <c r="AE2960" s="5">
        <f t="shared" si="748"/>
        <v>0</v>
      </c>
    </row>
    <row r="2961" spans="1:31" ht="12.75" customHeight="1" x14ac:dyDescent="0.35">
      <c r="A2961" s="17" t="s">
        <v>6046</v>
      </c>
      <c r="B2961" s="17" t="s">
        <v>6047</v>
      </c>
      <c r="C2961" s="17" t="s">
        <v>6045</v>
      </c>
      <c r="D2961" s="18">
        <v>31229</v>
      </c>
      <c r="E2961" s="17" t="s">
        <v>118</v>
      </c>
      <c r="F2961" s="19">
        <v>12.5</v>
      </c>
      <c r="G2961" s="17">
        <v>0</v>
      </c>
      <c r="H2961" s="17">
        <v>0</v>
      </c>
      <c r="I2961" s="20">
        <f t="shared" si="739"/>
        <v>0</v>
      </c>
      <c r="J2961" s="21">
        <v>2560.15</v>
      </c>
      <c r="K2961" s="18">
        <v>44804</v>
      </c>
      <c r="L2961" s="21">
        <v>2560.15</v>
      </c>
      <c r="M2961" s="21">
        <v>0</v>
      </c>
      <c r="N2961" s="21">
        <v>0</v>
      </c>
      <c r="O2961" s="21">
        <f t="shared" si="740"/>
        <v>0</v>
      </c>
      <c r="P2961" s="21">
        <f t="shared" si="741"/>
        <v>0</v>
      </c>
      <c r="Q2961" s="21">
        <f t="shared" si="742"/>
        <v>0</v>
      </c>
      <c r="S2961" s="21">
        <f t="shared" si="743"/>
        <v>0</v>
      </c>
      <c r="T2961" s="19">
        <v>12.5</v>
      </c>
      <c r="U2961" s="19">
        <f t="shared" si="744"/>
        <v>0</v>
      </c>
      <c r="V2961" s="22">
        <f t="shared" si="745"/>
        <v>0</v>
      </c>
      <c r="W2961" s="5">
        <v>0</v>
      </c>
      <c r="X2961" s="21">
        <v>0</v>
      </c>
      <c r="Y2961" s="21">
        <f t="shared" si="746"/>
        <v>0</v>
      </c>
      <c r="Z2961" s="21">
        <f t="shared" si="747"/>
        <v>0</v>
      </c>
      <c r="AA2961" s="21">
        <f t="shared" si="749"/>
        <v>0</v>
      </c>
      <c r="AC2961" s="5">
        <v>0</v>
      </c>
      <c r="AD2961" s="5">
        <v>0</v>
      </c>
      <c r="AE2961" s="5">
        <f t="shared" si="748"/>
        <v>0</v>
      </c>
    </row>
    <row r="2962" spans="1:31" ht="12.75" customHeight="1" x14ac:dyDescent="0.35">
      <c r="A2962" s="17" t="s">
        <v>6048</v>
      </c>
      <c r="B2962" s="17" t="s">
        <v>6049</v>
      </c>
      <c r="C2962" s="17" t="s">
        <v>6045</v>
      </c>
      <c r="D2962" s="18">
        <v>31959</v>
      </c>
      <c r="E2962" s="17" t="s">
        <v>118</v>
      </c>
      <c r="F2962" s="19">
        <v>12.5</v>
      </c>
      <c r="G2962" s="17">
        <v>0</v>
      </c>
      <c r="H2962" s="17">
        <v>0</v>
      </c>
      <c r="I2962" s="20">
        <f t="shared" si="739"/>
        <v>0</v>
      </c>
      <c r="J2962" s="21">
        <v>662.38</v>
      </c>
      <c r="K2962" s="18">
        <v>44804</v>
      </c>
      <c r="L2962" s="21">
        <v>662.38</v>
      </c>
      <c r="M2962" s="21">
        <v>0</v>
      </c>
      <c r="N2962" s="21">
        <v>0</v>
      </c>
      <c r="O2962" s="21">
        <f t="shared" si="740"/>
        <v>0</v>
      </c>
      <c r="P2962" s="21">
        <f t="shared" si="741"/>
        <v>0</v>
      </c>
      <c r="Q2962" s="21">
        <f t="shared" si="742"/>
        <v>0</v>
      </c>
      <c r="S2962" s="21">
        <f t="shared" si="743"/>
        <v>0</v>
      </c>
      <c r="T2962" s="19">
        <v>12.5</v>
      </c>
      <c r="U2962" s="19">
        <f t="shared" si="744"/>
        <v>0</v>
      </c>
      <c r="V2962" s="22">
        <f t="shared" si="745"/>
        <v>0</v>
      </c>
      <c r="W2962" s="5">
        <v>0</v>
      </c>
      <c r="X2962" s="21">
        <v>0</v>
      </c>
      <c r="Y2962" s="21">
        <f t="shared" si="746"/>
        <v>0</v>
      </c>
      <c r="Z2962" s="21">
        <f t="shared" si="747"/>
        <v>0</v>
      </c>
      <c r="AA2962" s="21">
        <f t="shared" si="749"/>
        <v>0</v>
      </c>
      <c r="AC2962" s="5">
        <v>0</v>
      </c>
      <c r="AD2962" s="5">
        <v>0</v>
      </c>
      <c r="AE2962" s="5">
        <f t="shared" si="748"/>
        <v>0</v>
      </c>
    </row>
    <row r="2963" spans="1:31" ht="12.75" customHeight="1" x14ac:dyDescent="0.35">
      <c r="A2963" s="17" t="s">
        <v>6050</v>
      </c>
      <c r="B2963" s="17" t="s">
        <v>6051</v>
      </c>
      <c r="C2963" s="17" t="s">
        <v>6045</v>
      </c>
      <c r="D2963" s="18">
        <v>32690</v>
      </c>
      <c r="E2963" s="17" t="s">
        <v>118</v>
      </c>
      <c r="F2963" s="19">
        <v>12.5</v>
      </c>
      <c r="G2963" s="17">
        <v>0</v>
      </c>
      <c r="H2963" s="17">
        <v>0</v>
      </c>
      <c r="I2963" s="20">
        <f t="shared" si="739"/>
        <v>0</v>
      </c>
      <c r="J2963" s="21">
        <v>295</v>
      </c>
      <c r="K2963" s="18">
        <v>44804</v>
      </c>
      <c r="L2963" s="21">
        <v>295</v>
      </c>
      <c r="M2963" s="21">
        <v>0</v>
      </c>
      <c r="N2963" s="21">
        <v>0</v>
      </c>
      <c r="O2963" s="21">
        <f t="shared" si="740"/>
        <v>0</v>
      </c>
      <c r="P2963" s="21">
        <f t="shared" si="741"/>
        <v>0</v>
      </c>
      <c r="Q2963" s="21">
        <f t="shared" si="742"/>
        <v>0</v>
      </c>
      <c r="S2963" s="21">
        <f t="shared" si="743"/>
        <v>0</v>
      </c>
      <c r="T2963" s="19">
        <v>12.5</v>
      </c>
      <c r="U2963" s="19">
        <f t="shared" si="744"/>
        <v>0</v>
      </c>
      <c r="V2963" s="22">
        <f t="shared" si="745"/>
        <v>0</v>
      </c>
      <c r="W2963" s="5">
        <v>0</v>
      </c>
      <c r="X2963" s="21">
        <v>0</v>
      </c>
      <c r="Y2963" s="21">
        <f t="shared" si="746"/>
        <v>0</v>
      </c>
      <c r="Z2963" s="21">
        <f t="shared" si="747"/>
        <v>0</v>
      </c>
      <c r="AA2963" s="21">
        <f t="shared" si="749"/>
        <v>0</v>
      </c>
      <c r="AC2963" s="5">
        <v>0</v>
      </c>
      <c r="AD2963" s="5">
        <v>0</v>
      </c>
      <c r="AE2963" s="5">
        <f t="shared" si="748"/>
        <v>0</v>
      </c>
    </row>
    <row r="2964" spans="1:31" ht="12.75" customHeight="1" x14ac:dyDescent="0.35">
      <c r="A2964" s="17" t="s">
        <v>6052</v>
      </c>
      <c r="B2964" s="17" t="s">
        <v>6053</v>
      </c>
      <c r="C2964" s="17" t="s">
        <v>6054</v>
      </c>
      <c r="D2964" s="18">
        <v>36717</v>
      </c>
      <c r="E2964" s="17" t="s">
        <v>118</v>
      </c>
      <c r="F2964" s="19">
        <v>12.5</v>
      </c>
      <c r="G2964" s="17">
        <v>0</v>
      </c>
      <c r="H2964" s="17">
        <v>0</v>
      </c>
      <c r="I2964" s="20">
        <f t="shared" si="739"/>
        <v>0</v>
      </c>
      <c r="J2964" s="21">
        <v>20</v>
      </c>
      <c r="K2964" s="18">
        <v>44804</v>
      </c>
      <c r="L2964" s="21">
        <v>20</v>
      </c>
      <c r="M2964" s="21">
        <v>0</v>
      </c>
      <c r="N2964" s="21">
        <v>0</v>
      </c>
      <c r="O2964" s="21">
        <f t="shared" si="740"/>
        <v>0</v>
      </c>
      <c r="P2964" s="21">
        <f t="shared" si="741"/>
        <v>0</v>
      </c>
      <c r="Q2964" s="21">
        <f t="shared" si="742"/>
        <v>0</v>
      </c>
      <c r="S2964" s="21">
        <f t="shared" si="743"/>
        <v>0</v>
      </c>
      <c r="T2964" s="19">
        <v>12.5</v>
      </c>
      <c r="U2964" s="19">
        <f t="shared" si="744"/>
        <v>0</v>
      </c>
      <c r="V2964" s="22">
        <f t="shared" si="745"/>
        <v>0</v>
      </c>
      <c r="W2964" s="5">
        <v>0</v>
      </c>
      <c r="X2964" s="21">
        <v>0</v>
      </c>
      <c r="Y2964" s="21">
        <f t="shared" si="746"/>
        <v>0</v>
      </c>
      <c r="Z2964" s="21">
        <f t="shared" si="747"/>
        <v>0</v>
      </c>
      <c r="AA2964" s="21">
        <f t="shared" si="749"/>
        <v>0</v>
      </c>
      <c r="AC2964" s="5">
        <v>0</v>
      </c>
      <c r="AD2964" s="5">
        <v>0</v>
      </c>
      <c r="AE2964" s="5">
        <f t="shared" si="748"/>
        <v>0</v>
      </c>
    </row>
    <row r="2965" spans="1:31" ht="12.75" customHeight="1" x14ac:dyDescent="0.35">
      <c r="A2965" s="17" t="s">
        <v>6055</v>
      </c>
      <c r="B2965" s="17" t="s">
        <v>6056</v>
      </c>
      <c r="C2965" s="17" t="s">
        <v>6057</v>
      </c>
      <c r="D2965" s="18">
        <v>36872</v>
      </c>
      <c r="E2965" s="17" t="s">
        <v>118</v>
      </c>
      <c r="F2965" s="19">
        <v>12.5</v>
      </c>
      <c r="G2965" s="17">
        <v>0</v>
      </c>
      <c r="H2965" s="17">
        <v>0</v>
      </c>
      <c r="I2965" s="20">
        <f t="shared" si="739"/>
        <v>0</v>
      </c>
      <c r="J2965" s="21">
        <v>420</v>
      </c>
      <c r="K2965" s="18">
        <v>44804</v>
      </c>
      <c r="L2965" s="21">
        <v>420</v>
      </c>
      <c r="M2965" s="21">
        <v>0</v>
      </c>
      <c r="N2965" s="21">
        <v>0</v>
      </c>
      <c r="O2965" s="21">
        <f t="shared" si="740"/>
        <v>0</v>
      </c>
      <c r="P2965" s="21">
        <f t="shared" si="741"/>
        <v>0</v>
      </c>
      <c r="Q2965" s="21">
        <f t="shared" si="742"/>
        <v>0</v>
      </c>
      <c r="S2965" s="21">
        <f t="shared" si="743"/>
        <v>0</v>
      </c>
      <c r="T2965" s="19">
        <v>12.5</v>
      </c>
      <c r="U2965" s="19">
        <f t="shared" si="744"/>
        <v>0</v>
      </c>
      <c r="V2965" s="22">
        <f t="shared" si="745"/>
        <v>0</v>
      </c>
      <c r="W2965" s="5">
        <v>0</v>
      </c>
      <c r="X2965" s="21">
        <v>0</v>
      </c>
      <c r="Y2965" s="21">
        <f t="shared" si="746"/>
        <v>0</v>
      </c>
      <c r="Z2965" s="21">
        <f t="shared" si="747"/>
        <v>0</v>
      </c>
      <c r="AA2965" s="21">
        <f t="shared" si="749"/>
        <v>0</v>
      </c>
      <c r="AC2965" s="5">
        <v>0</v>
      </c>
      <c r="AD2965" s="5">
        <v>0</v>
      </c>
      <c r="AE2965" s="5">
        <f t="shared" si="748"/>
        <v>0</v>
      </c>
    </row>
    <row r="2966" spans="1:31" ht="12.75" customHeight="1" x14ac:dyDescent="0.35">
      <c r="A2966" s="17" t="s">
        <v>6058</v>
      </c>
      <c r="B2966" s="17" t="s">
        <v>6059</v>
      </c>
      <c r="C2966" s="17" t="s">
        <v>6060</v>
      </c>
      <c r="D2966" s="18">
        <v>36872</v>
      </c>
      <c r="E2966" s="17" t="s">
        <v>118</v>
      </c>
      <c r="F2966" s="19">
        <v>12.5</v>
      </c>
      <c r="G2966" s="17">
        <v>0</v>
      </c>
      <c r="H2966" s="17">
        <v>0</v>
      </c>
      <c r="I2966" s="20">
        <f t="shared" si="739"/>
        <v>0</v>
      </c>
      <c r="J2966" s="21">
        <v>750</v>
      </c>
      <c r="K2966" s="18">
        <v>44804</v>
      </c>
      <c r="L2966" s="21">
        <v>750</v>
      </c>
      <c r="M2966" s="21">
        <v>0</v>
      </c>
      <c r="N2966" s="21">
        <v>0</v>
      </c>
      <c r="O2966" s="21">
        <f t="shared" si="740"/>
        <v>0</v>
      </c>
      <c r="P2966" s="21">
        <f t="shared" si="741"/>
        <v>0</v>
      </c>
      <c r="Q2966" s="21">
        <f t="shared" si="742"/>
        <v>0</v>
      </c>
      <c r="S2966" s="21">
        <f t="shared" si="743"/>
        <v>0</v>
      </c>
      <c r="T2966" s="19">
        <v>12.5</v>
      </c>
      <c r="U2966" s="19">
        <f t="shared" si="744"/>
        <v>0</v>
      </c>
      <c r="V2966" s="22">
        <f t="shared" si="745"/>
        <v>0</v>
      </c>
      <c r="W2966" s="5">
        <v>0</v>
      </c>
      <c r="X2966" s="21">
        <v>0</v>
      </c>
      <c r="Y2966" s="21">
        <f t="shared" si="746"/>
        <v>0</v>
      </c>
      <c r="Z2966" s="21">
        <f t="shared" si="747"/>
        <v>0</v>
      </c>
      <c r="AA2966" s="21">
        <f t="shared" si="749"/>
        <v>0</v>
      </c>
      <c r="AC2966" s="5">
        <v>0</v>
      </c>
      <c r="AD2966" s="5">
        <v>0</v>
      </c>
      <c r="AE2966" s="5">
        <f t="shared" si="748"/>
        <v>0</v>
      </c>
    </row>
    <row r="2967" spans="1:31" ht="12.75" customHeight="1" x14ac:dyDescent="0.35">
      <c r="A2967" s="17" t="s">
        <v>6061</v>
      </c>
      <c r="B2967" s="17" t="s">
        <v>6062</v>
      </c>
      <c r="C2967" s="17" t="s">
        <v>6063</v>
      </c>
      <c r="D2967" s="18">
        <v>37073</v>
      </c>
      <c r="E2967" s="17" t="s">
        <v>118</v>
      </c>
      <c r="F2967" s="19">
        <v>12.5</v>
      </c>
      <c r="G2967" s="17">
        <v>0</v>
      </c>
      <c r="H2967" s="17">
        <v>0</v>
      </c>
      <c r="I2967" s="20">
        <f t="shared" si="739"/>
        <v>0</v>
      </c>
      <c r="J2967" s="21">
        <v>543.09</v>
      </c>
      <c r="K2967" s="18">
        <v>44804</v>
      </c>
      <c r="L2967" s="21">
        <v>543.09</v>
      </c>
      <c r="M2967" s="21">
        <v>0</v>
      </c>
      <c r="N2967" s="21">
        <v>0</v>
      </c>
      <c r="O2967" s="21">
        <f t="shared" si="740"/>
        <v>0</v>
      </c>
      <c r="P2967" s="21">
        <f t="shared" si="741"/>
        <v>0</v>
      </c>
      <c r="Q2967" s="21">
        <f t="shared" si="742"/>
        <v>0</v>
      </c>
      <c r="S2967" s="21">
        <f t="shared" si="743"/>
        <v>0</v>
      </c>
      <c r="T2967" s="19">
        <v>12.5</v>
      </c>
      <c r="U2967" s="19">
        <f t="shared" si="744"/>
        <v>0</v>
      </c>
      <c r="V2967" s="22">
        <f t="shared" si="745"/>
        <v>0</v>
      </c>
      <c r="W2967" s="5">
        <v>0</v>
      </c>
      <c r="X2967" s="21">
        <v>0</v>
      </c>
      <c r="Y2967" s="21">
        <f t="shared" si="746"/>
        <v>0</v>
      </c>
      <c r="Z2967" s="21">
        <f t="shared" si="747"/>
        <v>0</v>
      </c>
      <c r="AA2967" s="21">
        <f t="shared" si="749"/>
        <v>0</v>
      </c>
      <c r="AC2967" s="5">
        <v>0</v>
      </c>
      <c r="AD2967" s="5">
        <v>0</v>
      </c>
      <c r="AE2967" s="5">
        <f t="shared" si="748"/>
        <v>0</v>
      </c>
    </row>
    <row r="2968" spans="1:31" ht="12.75" customHeight="1" x14ac:dyDescent="0.35">
      <c r="A2968" s="17" t="s">
        <v>6064</v>
      </c>
      <c r="B2968" s="17" t="s">
        <v>6065</v>
      </c>
      <c r="C2968" s="17" t="s">
        <v>6066</v>
      </c>
      <c r="D2968" s="18">
        <v>37773</v>
      </c>
      <c r="E2968" s="17" t="s">
        <v>118</v>
      </c>
      <c r="F2968" s="19">
        <v>12.5</v>
      </c>
      <c r="G2968" s="17">
        <v>0</v>
      </c>
      <c r="H2968" s="17">
        <v>0</v>
      </c>
      <c r="I2968" s="20">
        <f t="shared" si="739"/>
        <v>0</v>
      </c>
      <c r="J2968" s="21">
        <v>298.77999999999997</v>
      </c>
      <c r="K2968" s="18">
        <v>44804</v>
      </c>
      <c r="L2968" s="21">
        <v>298.77999999999997</v>
      </c>
      <c r="M2968" s="21">
        <v>0</v>
      </c>
      <c r="N2968" s="21">
        <v>0</v>
      </c>
      <c r="O2968" s="21">
        <f t="shared" si="740"/>
        <v>0</v>
      </c>
      <c r="P2968" s="21">
        <f t="shared" si="741"/>
        <v>0</v>
      </c>
      <c r="Q2968" s="21">
        <f t="shared" si="742"/>
        <v>0</v>
      </c>
      <c r="S2968" s="21">
        <f t="shared" si="743"/>
        <v>0</v>
      </c>
      <c r="T2968" s="19">
        <v>12.5</v>
      </c>
      <c r="U2968" s="19">
        <f t="shared" si="744"/>
        <v>0</v>
      </c>
      <c r="V2968" s="22">
        <f t="shared" si="745"/>
        <v>0</v>
      </c>
      <c r="W2968" s="5">
        <v>0</v>
      </c>
      <c r="X2968" s="21">
        <v>0</v>
      </c>
      <c r="Y2968" s="21">
        <f t="shared" si="746"/>
        <v>0</v>
      </c>
      <c r="Z2968" s="21">
        <f t="shared" si="747"/>
        <v>0</v>
      </c>
      <c r="AA2968" s="21">
        <f t="shared" si="749"/>
        <v>0</v>
      </c>
      <c r="AC2968" s="5">
        <v>0</v>
      </c>
      <c r="AD2968" s="5">
        <v>0</v>
      </c>
      <c r="AE2968" s="5">
        <f t="shared" si="748"/>
        <v>0</v>
      </c>
    </row>
    <row r="2969" spans="1:31" ht="12.75" customHeight="1" x14ac:dyDescent="0.35">
      <c r="A2969" s="17" t="s">
        <v>6067</v>
      </c>
      <c r="B2969" s="17" t="s">
        <v>6068</v>
      </c>
      <c r="C2969" s="17" t="s">
        <v>6069</v>
      </c>
      <c r="D2969" s="18">
        <v>37895</v>
      </c>
      <c r="E2969" s="17" t="s">
        <v>118</v>
      </c>
      <c r="F2969" s="19">
        <v>12.5</v>
      </c>
      <c r="G2969" s="17">
        <v>0</v>
      </c>
      <c r="H2969" s="17">
        <v>0</v>
      </c>
      <c r="I2969" s="20">
        <f t="shared" si="739"/>
        <v>0</v>
      </c>
      <c r="J2969" s="21">
        <v>37.630000000000003</v>
      </c>
      <c r="K2969" s="18">
        <v>44804</v>
      </c>
      <c r="L2969" s="21">
        <v>37.630000000000003</v>
      </c>
      <c r="M2969" s="21">
        <v>0</v>
      </c>
      <c r="N2969" s="21">
        <v>0</v>
      </c>
      <c r="O2969" s="21">
        <f t="shared" si="740"/>
        <v>0</v>
      </c>
      <c r="P2969" s="21">
        <f t="shared" si="741"/>
        <v>0</v>
      </c>
      <c r="Q2969" s="21">
        <f t="shared" si="742"/>
        <v>0</v>
      </c>
      <c r="S2969" s="21">
        <f t="shared" si="743"/>
        <v>0</v>
      </c>
      <c r="T2969" s="19">
        <v>12.5</v>
      </c>
      <c r="U2969" s="19">
        <f t="shared" si="744"/>
        <v>0</v>
      </c>
      <c r="V2969" s="22">
        <f t="shared" si="745"/>
        <v>0</v>
      </c>
      <c r="W2969" s="5">
        <v>0</v>
      </c>
      <c r="X2969" s="21">
        <v>0</v>
      </c>
      <c r="Y2969" s="21">
        <f t="shared" si="746"/>
        <v>0</v>
      </c>
      <c r="Z2969" s="21">
        <f t="shared" si="747"/>
        <v>0</v>
      </c>
      <c r="AA2969" s="21">
        <f t="shared" si="749"/>
        <v>0</v>
      </c>
      <c r="AC2969" s="5">
        <v>0</v>
      </c>
      <c r="AD2969" s="5">
        <v>0</v>
      </c>
      <c r="AE2969" s="5">
        <f t="shared" si="748"/>
        <v>0</v>
      </c>
    </row>
    <row r="2970" spans="1:31" ht="12.75" customHeight="1" x14ac:dyDescent="0.35">
      <c r="A2970" s="17" t="s">
        <v>6070</v>
      </c>
      <c r="B2970" s="17" t="s">
        <v>6071</v>
      </c>
      <c r="C2970" s="17" t="s">
        <v>6072</v>
      </c>
      <c r="D2970" s="18">
        <v>39173</v>
      </c>
      <c r="E2970" s="17" t="s">
        <v>118</v>
      </c>
      <c r="F2970" s="19">
        <v>12.5</v>
      </c>
      <c r="G2970" s="17">
        <v>0</v>
      </c>
      <c r="H2970" s="17">
        <v>0</v>
      </c>
      <c r="I2970" s="20">
        <f t="shared" si="739"/>
        <v>0</v>
      </c>
      <c r="J2970" s="21">
        <v>539.34</v>
      </c>
      <c r="K2970" s="18">
        <v>44804</v>
      </c>
      <c r="L2970" s="21">
        <v>539.34</v>
      </c>
      <c r="M2970" s="21">
        <v>0</v>
      </c>
      <c r="N2970" s="21">
        <v>0</v>
      </c>
      <c r="O2970" s="21">
        <f t="shared" si="740"/>
        <v>0</v>
      </c>
      <c r="P2970" s="21">
        <f t="shared" si="741"/>
        <v>0</v>
      </c>
      <c r="Q2970" s="21">
        <f t="shared" si="742"/>
        <v>0</v>
      </c>
      <c r="S2970" s="21">
        <f t="shared" si="743"/>
        <v>0</v>
      </c>
      <c r="T2970" s="19">
        <v>12.5</v>
      </c>
      <c r="U2970" s="19">
        <f t="shared" si="744"/>
        <v>0</v>
      </c>
      <c r="V2970" s="22">
        <f t="shared" si="745"/>
        <v>0</v>
      </c>
      <c r="W2970" s="5">
        <v>0</v>
      </c>
      <c r="X2970" s="21">
        <v>0</v>
      </c>
      <c r="Y2970" s="21">
        <f t="shared" si="746"/>
        <v>0</v>
      </c>
      <c r="Z2970" s="21">
        <f t="shared" si="747"/>
        <v>0</v>
      </c>
      <c r="AA2970" s="21">
        <f t="shared" si="749"/>
        <v>0</v>
      </c>
      <c r="AC2970" s="5">
        <v>0</v>
      </c>
      <c r="AD2970" s="5">
        <v>0</v>
      </c>
      <c r="AE2970" s="5">
        <f t="shared" si="748"/>
        <v>0</v>
      </c>
    </row>
    <row r="2971" spans="1:31" ht="12.75" customHeight="1" x14ac:dyDescent="0.35">
      <c r="A2971" s="17" t="s">
        <v>6073</v>
      </c>
      <c r="B2971" s="17" t="s">
        <v>6074</v>
      </c>
      <c r="C2971" s="17" t="s">
        <v>6075</v>
      </c>
      <c r="D2971" s="18">
        <v>39568</v>
      </c>
      <c r="E2971" s="17" t="s">
        <v>118</v>
      </c>
      <c r="F2971" s="19">
        <v>12.5</v>
      </c>
      <c r="G2971" s="17">
        <v>0</v>
      </c>
      <c r="H2971" s="17">
        <v>0</v>
      </c>
      <c r="I2971" s="20">
        <f t="shared" si="739"/>
        <v>0</v>
      </c>
      <c r="J2971" s="21">
        <v>2245.4499999999998</v>
      </c>
      <c r="K2971" s="18">
        <v>44804</v>
      </c>
      <c r="L2971" s="21">
        <v>2245.4499999999998</v>
      </c>
      <c r="M2971" s="21">
        <v>0</v>
      </c>
      <c r="N2971" s="21">
        <v>0</v>
      </c>
      <c r="O2971" s="21">
        <f t="shared" si="740"/>
        <v>0</v>
      </c>
      <c r="P2971" s="21">
        <f t="shared" si="741"/>
        <v>0</v>
      </c>
      <c r="Q2971" s="21">
        <f t="shared" si="742"/>
        <v>0</v>
      </c>
      <c r="S2971" s="21">
        <f t="shared" si="743"/>
        <v>0</v>
      </c>
      <c r="T2971" s="19">
        <v>12.5</v>
      </c>
      <c r="U2971" s="19">
        <f t="shared" si="744"/>
        <v>0</v>
      </c>
      <c r="V2971" s="22">
        <f t="shared" si="745"/>
        <v>0</v>
      </c>
      <c r="W2971" s="5">
        <v>0</v>
      </c>
      <c r="X2971" s="21">
        <v>0</v>
      </c>
      <c r="Y2971" s="21">
        <f t="shared" si="746"/>
        <v>0</v>
      </c>
      <c r="Z2971" s="21">
        <f t="shared" si="747"/>
        <v>0</v>
      </c>
      <c r="AA2971" s="21">
        <f t="shared" si="749"/>
        <v>0</v>
      </c>
      <c r="AC2971" s="5">
        <v>0</v>
      </c>
      <c r="AD2971" s="5">
        <v>0</v>
      </c>
      <c r="AE2971" s="5">
        <f t="shared" si="748"/>
        <v>0</v>
      </c>
    </row>
    <row r="2972" spans="1:31" ht="12.75" customHeight="1" x14ac:dyDescent="0.35">
      <c r="A2972" s="17" t="s">
        <v>6076</v>
      </c>
      <c r="B2972" s="17" t="s">
        <v>6077</v>
      </c>
      <c r="C2972" s="17" t="s">
        <v>6078</v>
      </c>
      <c r="D2972" s="18">
        <v>41000</v>
      </c>
      <c r="E2972" s="17" t="s">
        <v>118</v>
      </c>
      <c r="F2972" s="19">
        <v>12.5</v>
      </c>
      <c r="G2972" s="17">
        <v>2</v>
      </c>
      <c r="H2972" s="17">
        <v>1</v>
      </c>
      <c r="I2972" s="20">
        <f t="shared" si="739"/>
        <v>25</v>
      </c>
      <c r="J2972" s="21">
        <v>937.56</v>
      </c>
      <c r="K2972" s="18">
        <v>44804</v>
      </c>
      <c r="L2972" s="21">
        <v>781.34</v>
      </c>
      <c r="M2972" s="21">
        <v>156.22</v>
      </c>
      <c r="N2972" s="21">
        <v>50</v>
      </c>
      <c r="O2972" s="21">
        <f t="shared" si="740"/>
        <v>25</v>
      </c>
      <c r="P2972" s="21">
        <f t="shared" si="741"/>
        <v>75</v>
      </c>
      <c r="Q2972" s="21">
        <f t="shared" si="742"/>
        <v>131.22</v>
      </c>
      <c r="S2972" s="21">
        <f t="shared" si="743"/>
        <v>206.22</v>
      </c>
      <c r="T2972" s="19">
        <v>12.5</v>
      </c>
      <c r="U2972" s="19">
        <f t="shared" si="744"/>
        <v>0</v>
      </c>
      <c r="V2972" s="22">
        <f t="shared" si="745"/>
        <v>0</v>
      </c>
      <c r="W2972" s="5">
        <f t="shared" ref="W2972:W2989" si="750">+I2972+8+V2972</f>
        <v>33</v>
      </c>
      <c r="X2972" s="21">
        <f>+S2972/W2972</f>
        <v>6.249090909090909</v>
      </c>
      <c r="Y2972" s="21">
        <f t="shared" si="746"/>
        <v>74.989090909090905</v>
      </c>
      <c r="Z2972" s="21">
        <f t="shared" si="747"/>
        <v>131.23090909090911</v>
      </c>
      <c r="AA2972" s="21">
        <f t="shared" si="749"/>
        <v>1.0909090909109409E-2</v>
      </c>
      <c r="AC2972" s="5">
        <v>74.989090909090905</v>
      </c>
      <c r="AD2972" s="5">
        <v>0</v>
      </c>
      <c r="AE2972" s="5">
        <f t="shared" si="748"/>
        <v>74.989090909090905</v>
      </c>
    </row>
    <row r="2973" spans="1:31" ht="12.75" customHeight="1" x14ac:dyDescent="0.35">
      <c r="A2973" s="17" t="s">
        <v>6079</v>
      </c>
      <c r="B2973" s="17" t="s">
        <v>6080</v>
      </c>
      <c r="C2973" s="17" t="s">
        <v>6081</v>
      </c>
      <c r="D2973" s="18">
        <v>41091</v>
      </c>
      <c r="E2973" s="17" t="s">
        <v>118</v>
      </c>
      <c r="F2973" s="19">
        <v>12.5</v>
      </c>
      <c r="G2973" s="17">
        <v>2</v>
      </c>
      <c r="H2973" s="17">
        <v>4</v>
      </c>
      <c r="I2973" s="20">
        <f t="shared" si="739"/>
        <v>28</v>
      </c>
      <c r="J2973" s="21">
        <v>493.19</v>
      </c>
      <c r="K2973" s="18">
        <v>44804</v>
      </c>
      <c r="L2973" s="21">
        <v>401.18</v>
      </c>
      <c r="M2973" s="21">
        <v>92.01</v>
      </c>
      <c r="N2973" s="21">
        <v>26.3</v>
      </c>
      <c r="O2973" s="21">
        <f t="shared" si="740"/>
        <v>13.15</v>
      </c>
      <c r="P2973" s="21">
        <f t="shared" si="741"/>
        <v>39.450000000000003</v>
      </c>
      <c r="Q2973" s="21">
        <f t="shared" si="742"/>
        <v>78.86</v>
      </c>
      <c r="S2973" s="21">
        <f t="shared" si="743"/>
        <v>118.31</v>
      </c>
      <c r="T2973" s="19">
        <v>12.5</v>
      </c>
      <c r="U2973" s="19">
        <f t="shared" si="744"/>
        <v>0</v>
      </c>
      <c r="V2973" s="22">
        <f t="shared" si="745"/>
        <v>0</v>
      </c>
      <c r="W2973" s="5">
        <f t="shared" si="750"/>
        <v>36</v>
      </c>
      <c r="X2973" s="21">
        <f t="shared" ref="X2973:X2990" si="751">+S2973/W2973</f>
        <v>3.2863888888888888</v>
      </c>
      <c r="Y2973" s="21">
        <f t="shared" si="746"/>
        <v>39.436666666666667</v>
      </c>
      <c r="Z2973" s="21">
        <f t="shared" si="747"/>
        <v>78.873333333333335</v>
      </c>
      <c r="AA2973" s="21">
        <f t="shared" si="749"/>
        <v>1.3333333333335418E-2</v>
      </c>
      <c r="AC2973" s="5">
        <v>39.436666666666667</v>
      </c>
      <c r="AD2973" s="5">
        <v>0</v>
      </c>
      <c r="AE2973" s="5">
        <f t="shared" si="748"/>
        <v>39.436666666666667</v>
      </c>
    </row>
    <row r="2974" spans="1:31" ht="12.75" customHeight="1" x14ac:dyDescent="0.35">
      <c r="A2974" s="17" t="s">
        <v>6082</v>
      </c>
      <c r="B2974" s="17" t="s">
        <v>6083</v>
      </c>
      <c r="C2974" s="17" t="s">
        <v>6084</v>
      </c>
      <c r="D2974" s="18">
        <v>41365</v>
      </c>
      <c r="E2974" s="17" t="s">
        <v>118</v>
      </c>
      <c r="F2974" s="19">
        <v>12.5</v>
      </c>
      <c r="G2974" s="17">
        <v>3</v>
      </c>
      <c r="H2974" s="17">
        <v>1</v>
      </c>
      <c r="I2974" s="20">
        <f t="shared" si="739"/>
        <v>37</v>
      </c>
      <c r="J2974" s="21">
        <v>332.52</v>
      </c>
      <c r="K2974" s="18">
        <v>44804</v>
      </c>
      <c r="L2974" s="21">
        <v>250.49</v>
      </c>
      <c r="M2974" s="21">
        <v>82.03</v>
      </c>
      <c r="N2974" s="21">
        <v>17.73</v>
      </c>
      <c r="O2974" s="21">
        <f t="shared" si="740"/>
        <v>8.8650000000000002</v>
      </c>
      <c r="P2974" s="21">
        <f t="shared" si="741"/>
        <v>26.594999999999999</v>
      </c>
      <c r="Q2974" s="21">
        <f t="shared" si="742"/>
        <v>73.165000000000006</v>
      </c>
      <c r="S2974" s="21">
        <f t="shared" si="743"/>
        <v>99.76</v>
      </c>
      <c r="T2974" s="19">
        <v>12.5</v>
      </c>
      <c r="U2974" s="19">
        <f t="shared" si="744"/>
        <v>0</v>
      </c>
      <c r="V2974" s="22">
        <f t="shared" si="745"/>
        <v>0</v>
      </c>
      <c r="W2974" s="5">
        <f t="shared" si="750"/>
        <v>45</v>
      </c>
      <c r="X2974" s="21">
        <f t="shared" si="751"/>
        <v>2.2168888888888891</v>
      </c>
      <c r="Y2974" s="21">
        <f t="shared" si="746"/>
        <v>26.602666666666671</v>
      </c>
      <c r="Z2974" s="21">
        <f t="shared" si="747"/>
        <v>73.157333333333327</v>
      </c>
      <c r="AA2974" s="21">
        <f t="shared" si="749"/>
        <v>-7.6666666666795891E-3</v>
      </c>
      <c r="AC2974" s="5">
        <v>26.602666666666671</v>
      </c>
      <c r="AD2974" s="5">
        <v>0</v>
      </c>
      <c r="AE2974" s="5">
        <f t="shared" si="748"/>
        <v>26.602666666666671</v>
      </c>
    </row>
    <row r="2975" spans="1:31" ht="12.75" customHeight="1" x14ac:dyDescent="0.35">
      <c r="A2975" s="17" t="s">
        <v>6085</v>
      </c>
      <c r="B2975" s="17" t="s">
        <v>6083</v>
      </c>
      <c r="C2975" s="17" t="s">
        <v>6086</v>
      </c>
      <c r="D2975" s="18">
        <v>42005</v>
      </c>
      <c r="E2975" s="17" t="s">
        <v>118</v>
      </c>
      <c r="F2975" s="19">
        <v>12.5</v>
      </c>
      <c r="G2975" s="17">
        <v>4</v>
      </c>
      <c r="H2975" s="17">
        <v>10</v>
      </c>
      <c r="I2975" s="20">
        <f t="shared" si="739"/>
        <v>58</v>
      </c>
      <c r="J2975" s="21">
        <v>97.27</v>
      </c>
      <c r="K2975" s="18">
        <v>44804</v>
      </c>
      <c r="L2975" s="21">
        <v>59.64</v>
      </c>
      <c r="M2975" s="21">
        <v>37.630000000000003</v>
      </c>
      <c r="N2975" s="21">
        <v>5.18</v>
      </c>
      <c r="O2975" s="21">
        <f t="shared" si="740"/>
        <v>2.59</v>
      </c>
      <c r="P2975" s="21">
        <f t="shared" si="741"/>
        <v>7.77</v>
      </c>
      <c r="Q2975" s="21">
        <f t="shared" si="742"/>
        <v>35.040000000000006</v>
      </c>
      <c r="S2975" s="21">
        <f t="shared" si="743"/>
        <v>42.81</v>
      </c>
      <c r="T2975" s="19">
        <v>12.5</v>
      </c>
      <c r="U2975" s="19">
        <f t="shared" si="744"/>
        <v>0</v>
      </c>
      <c r="V2975" s="22">
        <f t="shared" si="745"/>
        <v>0</v>
      </c>
      <c r="W2975" s="5">
        <f t="shared" si="750"/>
        <v>66</v>
      </c>
      <c r="X2975" s="21">
        <f t="shared" si="751"/>
        <v>0.64863636363636368</v>
      </c>
      <c r="Y2975" s="21">
        <f t="shared" si="746"/>
        <v>7.7836363636363641</v>
      </c>
      <c r="Z2975" s="21">
        <f t="shared" si="747"/>
        <v>35.026363636363641</v>
      </c>
      <c r="AA2975" s="21">
        <f t="shared" si="749"/>
        <v>-1.3636363636365445E-2</v>
      </c>
      <c r="AC2975" s="5">
        <v>7.7836363636363641</v>
      </c>
      <c r="AD2975" s="5">
        <v>0</v>
      </c>
      <c r="AE2975" s="5">
        <f t="shared" si="748"/>
        <v>7.7836363636363641</v>
      </c>
    </row>
    <row r="2976" spans="1:31" ht="12.75" customHeight="1" x14ac:dyDescent="0.35">
      <c r="A2976" s="17" t="s">
        <v>6087</v>
      </c>
      <c r="B2976" s="17" t="s">
        <v>6083</v>
      </c>
      <c r="C2976" s="17" t="s">
        <v>6088</v>
      </c>
      <c r="D2976" s="18">
        <v>42401</v>
      </c>
      <c r="E2976" s="17" t="s">
        <v>118</v>
      </c>
      <c r="F2976" s="19">
        <v>12.5</v>
      </c>
      <c r="G2976" s="17">
        <v>5</v>
      </c>
      <c r="H2976" s="17">
        <v>11</v>
      </c>
      <c r="I2976" s="20">
        <f t="shared" si="739"/>
        <v>71</v>
      </c>
      <c r="J2976" s="21">
        <v>90.71</v>
      </c>
      <c r="K2976" s="18">
        <v>44804</v>
      </c>
      <c r="L2976" s="21">
        <v>47.79</v>
      </c>
      <c r="M2976" s="21">
        <v>42.92</v>
      </c>
      <c r="N2976" s="21">
        <v>4.84</v>
      </c>
      <c r="O2976" s="21">
        <f t="shared" si="740"/>
        <v>2.42</v>
      </c>
      <c r="P2976" s="21">
        <f t="shared" si="741"/>
        <v>7.26</v>
      </c>
      <c r="Q2976" s="21">
        <f t="shared" si="742"/>
        <v>40.5</v>
      </c>
      <c r="S2976" s="21">
        <f t="shared" si="743"/>
        <v>47.760000000000005</v>
      </c>
      <c r="T2976" s="19">
        <v>12.5</v>
      </c>
      <c r="U2976" s="19">
        <f t="shared" si="744"/>
        <v>0</v>
      </c>
      <c r="V2976" s="22">
        <f t="shared" si="745"/>
        <v>0</v>
      </c>
      <c r="W2976" s="5">
        <f t="shared" si="750"/>
        <v>79</v>
      </c>
      <c r="X2976" s="21">
        <f t="shared" si="751"/>
        <v>0.6045569620253165</v>
      </c>
      <c r="Y2976" s="21">
        <f t="shared" si="746"/>
        <v>7.2546835443037985</v>
      </c>
      <c r="Z2976" s="21">
        <f t="shared" si="747"/>
        <v>40.505316455696203</v>
      </c>
      <c r="AA2976" s="21">
        <f t="shared" si="749"/>
        <v>5.3164556962030929E-3</v>
      </c>
      <c r="AC2976" s="5">
        <v>7.2546835443037985</v>
      </c>
      <c r="AD2976" s="5">
        <v>0</v>
      </c>
      <c r="AE2976" s="5">
        <f t="shared" si="748"/>
        <v>7.2546835443037985</v>
      </c>
    </row>
    <row r="2977" spans="1:31" ht="12.75" customHeight="1" x14ac:dyDescent="0.35">
      <c r="A2977" s="17" t="s">
        <v>6089</v>
      </c>
      <c r="B2977" s="17" t="s">
        <v>6083</v>
      </c>
      <c r="C2977" s="17" t="s">
        <v>6090</v>
      </c>
      <c r="D2977" s="18">
        <v>42736</v>
      </c>
      <c r="E2977" s="17" t="s">
        <v>118</v>
      </c>
      <c r="F2977" s="19">
        <v>12.5</v>
      </c>
      <c r="G2977" s="17">
        <v>6</v>
      </c>
      <c r="H2977" s="17">
        <v>10</v>
      </c>
      <c r="I2977" s="20">
        <f t="shared" si="739"/>
        <v>82</v>
      </c>
      <c r="J2977" s="21">
        <v>169.14</v>
      </c>
      <c r="K2977" s="18">
        <v>44804</v>
      </c>
      <c r="L2977" s="21">
        <v>76.67</v>
      </c>
      <c r="M2977" s="21">
        <v>92.47</v>
      </c>
      <c r="N2977" s="21">
        <v>9.02</v>
      </c>
      <c r="O2977" s="21">
        <f t="shared" si="740"/>
        <v>4.51</v>
      </c>
      <c r="P2977" s="21">
        <f t="shared" si="741"/>
        <v>13.53</v>
      </c>
      <c r="Q2977" s="21">
        <f t="shared" si="742"/>
        <v>87.96</v>
      </c>
      <c r="S2977" s="21">
        <f t="shared" si="743"/>
        <v>101.49</v>
      </c>
      <c r="T2977" s="19">
        <v>12.5</v>
      </c>
      <c r="U2977" s="19">
        <f t="shared" si="744"/>
        <v>0</v>
      </c>
      <c r="V2977" s="22">
        <f t="shared" si="745"/>
        <v>0</v>
      </c>
      <c r="W2977" s="5">
        <f t="shared" si="750"/>
        <v>90</v>
      </c>
      <c r="X2977" s="21">
        <f t="shared" si="751"/>
        <v>1.1276666666666666</v>
      </c>
      <c r="Y2977" s="21">
        <f t="shared" si="746"/>
        <v>13.532</v>
      </c>
      <c r="Z2977" s="21">
        <f t="shared" si="747"/>
        <v>87.957999999999998</v>
      </c>
      <c r="AA2977" s="21">
        <f t="shared" si="749"/>
        <v>-1.9999999999953388E-3</v>
      </c>
      <c r="AC2977" s="5">
        <v>13.532</v>
      </c>
      <c r="AD2977" s="5">
        <v>0</v>
      </c>
      <c r="AE2977" s="5">
        <f t="shared" si="748"/>
        <v>13.532</v>
      </c>
    </row>
    <row r="2978" spans="1:31" ht="12.75" customHeight="1" x14ac:dyDescent="0.35">
      <c r="A2978" s="17" t="s">
        <v>6091</v>
      </c>
      <c r="B2978" s="17" t="s">
        <v>6083</v>
      </c>
      <c r="C2978" s="17" t="s">
        <v>6092</v>
      </c>
      <c r="D2978" s="18">
        <v>42826</v>
      </c>
      <c r="E2978" s="17" t="s">
        <v>118</v>
      </c>
      <c r="F2978" s="19">
        <v>12.5</v>
      </c>
      <c r="G2978" s="17">
        <v>7</v>
      </c>
      <c r="H2978" s="17">
        <v>1</v>
      </c>
      <c r="I2978" s="20">
        <f t="shared" si="739"/>
        <v>85</v>
      </c>
      <c r="J2978" s="21">
        <v>47.43</v>
      </c>
      <c r="K2978" s="18">
        <v>44804</v>
      </c>
      <c r="L2978" s="21">
        <v>20.58</v>
      </c>
      <c r="M2978" s="21">
        <v>26.85</v>
      </c>
      <c r="N2978" s="21">
        <v>2.5299999999999998</v>
      </c>
      <c r="O2978" s="21">
        <f t="shared" si="740"/>
        <v>1.2649999999999999</v>
      </c>
      <c r="P2978" s="21">
        <f t="shared" si="741"/>
        <v>3.7949999999999999</v>
      </c>
      <c r="Q2978" s="21">
        <f t="shared" si="742"/>
        <v>25.585000000000001</v>
      </c>
      <c r="S2978" s="21">
        <f t="shared" si="743"/>
        <v>29.380000000000003</v>
      </c>
      <c r="T2978" s="19">
        <v>12.5</v>
      </c>
      <c r="U2978" s="19">
        <f t="shared" si="744"/>
        <v>0</v>
      </c>
      <c r="V2978" s="22">
        <f t="shared" si="745"/>
        <v>0</v>
      </c>
      <c r="W2978" s="5">
        <f t="shared" si="750"/>
        <v>93</v>
      </c>
      <c r="X2978" s="21">
        <f t="shared" si="751"/>
        <v>0.31591397849462366</v>
      </c>
      <c r="Y2978" s="21">
        <f t="shared" si="746"/>
        <v>3.7909677419354839</v>
      </c>
      <c r="Z2978" s="21">
        <f t="shared" si="747"/>
        <v>25.58903225806452</v>
      </c>
      <c r="AA2978" s="21">
        <f t="shared" si="749"/>
        <v>4.0322580645195671E-3</v>
      </c>
      <c r="AC2978" s="5">
        <v>3.7909677419354839</v>
      </c>
      <c r="AD2978" s="5">
        <v>0</v>
      </c>
      <c r="AE2978" s="5">
        <f t="shared" si="748"/>
        <v>3.7909677419354839</v>
      </c>
    </row>
    <row r="2979" spans="1:31" ht="12.75" customHeight="1" x14ac:dyDescent="0.35">
      <c r="A2979" s="17" t="s">
        <v>6093</v>
      </c>
      <c r="B2979" s="17" t="s">
        <v>6083</v>
      </c>
      <c r="C2979" s="17" t="s">
        <v>6094</v>
      </c>
      <c r="D2979" s="18">
        <v>43009</v>
      </c>
      <c r="E2979" s="17" t="s">
        <v>118</v>
      </c>
      <c r="F2979" s="19">
        <v>12.5</v>
      </c>
      <c r="G2979" s="17">
        <v>7</v>
      </c>
      <c r="H2979" s="17">
        <v>7</v>
      </c>
      <c r="I2979" s="20">
        <f t="shared" si="739"/>
        <v>91</v>
      </c>
      <c r="J2979" s="21">
        <v>1008.25</v>
      </c>
      <c r="K2979" s="18">
        <v>44804</v>
      </c>
      <c r="L2979" s="21">
        <v>396.58</v>
      </c>
      <c r="M2979" s="21">
        <v>611.66999999999996</v>
      </c>
      <c r="N2979" s="21">
        <v>53.77</v>
      </c>
      <c r="O2979" s="21">
        <f t="shared" si="740"/>
        <v>26.885000000000002</v>
      </c>
      <c r="P2979" s="21">
        <f t="shared" si="741"/>
        <v>80.655000000000001</v>
      </c>
      <c r="Q2979" s="21">
        <f t="shared" si="742"/>
        <v>584.78499999999997</v>
      </c>
      <c r="S2979" s="21">
        <f t="shared" si="743"/>
        <v>665.43999999999994</v>
      </c>
      <c r="T2979" s="19">
        <v>12.5</v>
      </c>
      <c r="U2979" s="19">
        <f t="shared" si="744"/>
        <v>0</v>
      </c>
      <c r="V2979" s="22">
        <f t="shared" si="745"/>
        <v>0</v>
      </c>
      <c r="W2979" s="5">
        <f t="shared" si="750"/>
        <v>99</v>
      </c>
      <c r="X2979" s="21">
        <f t="shared" si="751"/>
        <v>6.7216161616161614</v>
      </c>
      <c r="Y2979" s="21">
        <f t="shared" si="746"/>
        <v>80.659393939393937</v>
      </c>
      <c r="Z2979" s="21">
        <f t="shared" si="747"/>
        <v>584.78060606060603</v>
      </c>
      <c r="AA2979" s="21">
        <f t="shared" si="749"/>
        <v>-4.3939393939353977E-3</v>
      </c>
      <c r="AC2979" s="5">
        <v>80.659393939393937</v>
      </c>
      <c r="AD2979" s="5">
        <v>0</v>
      </c>
      <c r="AE2979" s="5">
        <f t="shared" si="748"/>
        <v>80.659393939393937</v>
      </c>
    </row>
    <row r="2980" spans="1:31" ht="12.75" customHeight="1" x14ac:dyDescent="0.35">
      <c r="A2980" s="17" t="s">
        <v>6095</v>
      </c>
      <c r="B2980" s="17" t="s">
        <v>6083</v>
      </c>
      <c r="C2980" s="17" t="s">
        <v>6096</v>
      </c>
      <c r="D2980" s="18">
        <v>43282</v>
      </c>
      <c r="E2980" s="17" t="s">
        <v>118</v>
      </c>
      <c r="F2980" s="19">
        <v>12.5</v>
      </c>
      <c r="G2980" s="17">
        <v>8</v>
      </c>
      <c r="H2980" s="17">
        <v>4</v>
      </c>
      <c r="I2980" s="20">
        <f t="shared" si="739"/>
        <v>100</v>
      </c>
      <c r="J2980" s="21">
        <v>305.99</v>
      </c>
      <c r="K2980" s="18">
        <v>44804</v>
      </c>
      <c r="L2980" s="21">
        <v>102</v>
      </c>
      <c r="M2980" s="21">
        <v>203.99</v>
      </c>
      <c r="N2980" s="21">
        <v>16.32</v>
      </c>
      <c r="O2980" s="21">
        <f t="shared" si="740"/>
        <v>8.16</v>
      </c>
      <c r="P2980" s="21">
        <f t="shared" si="741"/>
        <v>24.48</v>
      </c>
      <c r="Q2980" s="21">
        <f t="shared" si="742"/>
        <v>195.83</v>
      </c>
      <c r="S2980" s="21">
        <f t="shared" si="743"/>
        <v>220.31</v>
      </c>
      <c r="T2980" s="19">
        <v>12.5</v>
      </c>
      <c r="U2980" s="19">
        <f t="shared" si="744"/>
        <v>0</v>
      </c>
      <c r="V2980" s="22">
        <f t="shared" si="745"/>
        <v>0</v>
      </c>
      <c r="W2980" s="5">
        <f t="shared" si="750"/>
        <v>108</v>
      </c>
      <c r="X2980" s="21">
        <f t="shared" si="751"/>
        <v>2.0399074074074073</v>
      </c>
      <c r="Y2980" s="21">
        <f t="shared" si="746"/>
        <v>24.478888888888889</v>
      </c>
      <c r="Z2980" s="21">
        <f t="shared" si="747"/>
        <v>195.83111111111111</v>
      </c>
      <c r="AA2980" s="21">
        <f t="shared" si="749"/>
        <v>1.1111111111006267E-3</v>
      </c>
      <c r="AC2980" s="5">
        <v>24.478888888888889</v>
      </c>
      <c r="AD2980" s="5">
        <v>0</v>
      </c>
      <c r="AE2980" s="5">
        <f t="shared" si="748"/>
        <v>24.478888888888889</v>
      </c>
    </row>
    <row r="2981" spans="1:31" ht="12.75" customHeight="1" x14ac:dyDescent="0.35">
      <c r="A2981" s="17" t="s">
        <v>6097</v>
      </c>
      <c r="B2981" s="17" t="s">
        <v>6083</v>
      </c>
      <c r="C2981" s="17" t="s">
        <v>6098</v>
      </c>
      <c r="D2981" s="18">
        <v>43374</v>
      </c>
      <c r="E2981" s="17" t="s">
        <v>118</v>
      </c>
      <c r="F2981" s="19">
        <v>12.5</v>
      </c>
      <c r="G2981" s="17">
        <v>8</v>
      </c>
      <c r="H2981" s="17">
        <v>7</v>
      </c>
      <c r="I2981" s="20">
        <f t="shared" si="739"/>
        <v>103</v>
      </c>
      <c r="J2981" s="21">
        <v>14.19</v>
      </c>
      <c r="K2981" s="18">
        <v>44804</v>
      </c>
      <c r="L2981" s="21">
        <v>4.46</v>
      </c>
      <c r="M2981" s="21">
        <v>9.73</v>
      </c>
      <c r="N2981" s="21">
        <v>0.76</v>
      </c>
      <c r="O2981" s="21">
        <f t="shared" si="740"/>
        <v>0.38</v>
      </c>
      <c r="P2981" s="21">
        <f t="shared" si="741"/>
        <v>1.1400000000000001</v>
      </c>
      <c r="Q2981" s="21">
        <f t="shared" si="742"/>
        <v>9.35</v>
      </c>
      <c r="S2981" s="21">
        <f t="shared" si="743"/>
        <v>10.49</v>
      </c>
      <c r="T2981" s="19">
        <v>12.5</v>
      </c>
      <c r="U2981" s="19">
        <f t="shared" si="744"/>
        <v>0</v>
      </c>
      <c r="V2981" s="22">
        <f t="shared" si="745"/>
        <v>0</v>
      </c>
      <c r="W2981" s="5">
        <f t="shared" si="750"/>
        <v>111</v>
      </c>
      <c r="X2981" s="21">
        <f t="shared" si="751"/>
        <v>9.4504504504504511E-2</v>
      </c>
      <c r="Y2981" s="21">
        <f t="shared" si="746"/>
        <v>1.134054054054054</v>
      </c>
      <c r="Z2981" s="21">
        <f t="shared" si="747"/>
        <v>9.3559459459459458</v>
      </c>
      <c r="AA2981" s="21">
        <f t="shared" si="749"/>
        <v>5.9459459459461073E-3</v>
      </c>
      <c r="AC2981" s="5">
        <v>1.134054054054054</v>
      </c>
      <c r="AD2981" s="5">
        <v>0</v>
      </c>
      <c r="AE2981" s="5">
        <f t="shared" si="748"/>
        <v>1.134054054054054</v>
      </c>
    </row>
    <row r="2982" spans="1:31" ht="12.75" customHeight="1" x14ac:dyDescent="0.35">
      <c r="A2982" s="17" t="s">
        <v>6099</v>
      </c>
      <c r="B2982" s="17" t="s">
        <v>6083</v>
      </c>
      <c r="C2982" s="17" t="s">
        <v>6100</v>
      </c>
      <c r="D2982" s="18">
        <v>43466</v>
      </c>
      <c r="E2982" s="17" t="s">
        <v>118</v>
      </c>
      <c r="F2982" s="19">
        <v>12.5</v>
      </c>
      <c r="G2982" s="17">
        <v>8</v>
      </c>
      <c r="H2982" s="17">
        <v>10</v>
      </c>
      <c r="I2982" s="20">
        <f t="shared" si="739"/>
        <v>106</v>
      </c>
      <c r="J2982" s="21">
        <v>145.22</v>
      </c>
      <c r="K2982" s="18">
        <v>44804</v>
      </c>
      <c r="L2982" s="21">
        <v>42.6</v>
      </c>
      <c r="M2982" s="21">
        <v>102.62</v>
      </c>
      <c r="N2982" s="21">
        <v>7.74</v>
      </c>
      <c r="O2982" s="21">
        <f t="shared" si="740"/>
        <v>3.87</v>
      </c>
      <c r="P2982" s="21">
        <f t="shared" si="741"/>
        <v>11.61</v>
      </c>
      <c r="Q2982" s="21">
        <f t="shared" si="742"/>
        <v>98.75</v>
      </c>
      <c r="S2982" s="21">
        <f t="shared" si="743"/>
        <v>110.36</v>
      </c>
      <c r="T2982" s="19">
        <v>12.5</v>
      </c>
      <c r="U2982" s="19">
        <f t="shared" si="744"/>
        <v>0</v>
      </c>
      <c r="V2982" s="22">
        <f t="shared" si="745"/>
        <v>0</v>
      </c>
      <c r="W2982" s="5">
        <f t="shared" si="750"/>
        <v>114</v>
      </c>
      <c r="X2982" s="21">
        <f t="shared" si="751"/>
        <v>0.96807017543859653</v>
      </c>
      <c r="Y2982" s="21">
        <f t="shared" si="746"/>
        <v>11.616842105263158</v>
      </c>
      <c r="Z2982" s="21">
        <f t="shared" si="747"/>
        <v>98.743157894736839</v>
      </c>
      <c r="AA2982" s="21">
        <f t="shared" si="749"/>
        <v>-6.8421052631606472E-3</v>
      </c>
      <c r="AC2982" s="5">
        <v>11.616842105263158</v>
      </c>
      <c r="AD2982" s="5">
        <v>0</v>
      </c>
      <c r="AE2982" s="5">
        <f t="shared" si="748"/>
        <v>11.616842105263158</v>
      </c>
    </row>
    <row r="2983" spans="1:31" ht="12.75" customHeight="1" x14ac:dyDescent="0.35">
      <c r="A2983" s="17" t="s">
        <v>6101</v>
      </c>
      <c r="B2983" s="17" t="s">
        <v>2151</v>
      </c>
      <c r="C2983" s="17" t="s">
        <v>6102</v>
      </c>
      <c r="D2983" s="18">
        <v>43556</v>
      </c>
      <c r="E2983" s="17" t="s">
        <v>118</v>
      </c>
      <c r="F2983" s="19">
        <v>12.5</v>
      </c>
      <c r="G2983" s="17">
        <v>9</v>
      </c>
      <c r="H2983" s="17">
        <v>1</v>
      </c>
      <c r="I2983" s="20">
        <f t="shared" si="739"/>
        <v>109</v>
      </c>
      <c r="J2983" s="21">
        <v>205.2</v>
      </c>
      <c r="K2983" s="18">
        <v>44804</v>
      </c>
      <c r="L2983" s="21">
        <v>56.09</v>
      </c>
      <c r="M2983" s="21">
        <v>149.11000000000001</v>
      </c>
      <c r="N2983" s="21">
        <v>10.94</v>
      </c>
      <c r="O2983" s="21">
        <f t="shared" si="740"/>
        <v>5.47</v>
      </c>
      <c r="P2983" s="21">
        <f t="shared" si="741"/>
        <v>16.41</v>
      </c>
      <c r="Q2983" s="21">
        <f t="shared" si="742"/>
        <v>143.64000000000001</v>
      </c>
      <c r="S2983" s="21">
        <f t="shared" si="743"/>
        <v>160.05000000000001</v>
      </c>
      <c r="T2983" s="19">
        <v>12.5</v>
      </c>
      <c r="U2983" s="19">
        <f t="shared" si="744"/>
        <v>0</v>
      </c>
      <c r="V2983" s="22">
        <f t="shared" si="745"/>
        <v>0</v>
      </c>
      <c r="W2983" s="5">
        <f t="shared" si="750"/>
        <v>117</v>
      </c>
      <c r="X2983" s="21">
        <f t="shared" si="751"/>
        <v>1.367948717948718</v>
      </c>
      <c r="Y2983" s="21">
        <f t="shared" si="746"/>
        <v>16.415384615384617</v>
      </c>
      <c r="Z2983" s="21">
        <f t="shared" si="747"/>
        <v>143.63461538461539</v>
      </c>
      <c r="AA2983" s="21">
        <f t="shared" si="749"/>
        <v>-5.3846153846279776E-3</v>
      </c>
      <c r="AC2983" s="5">
        <v>16.415384615384617</v>
      </c>
      <c r="AD2983" s="5">
        <v>0</v>
      </c>
      <c r="AE2983" s="5">
        <f t="shared" si="748"/>
        <v>16.415384615384617</v>
      </c>
    </row>
    <row r="2984" spans="1:31" ht="12.75" customHeight="1" x14ac:dyDescent="0.35">
      <c r="A2984" s="17" t="s">
        <v>6103</v>
      </c>
      <c r="B2984" s="17" t="s">
        <v>2151</v>
      </c>
      <c r="C2984" s="17" t="s">
        <v>6104</v>
      </c>
      <c r="D2984" s="18">
        <v>43647</v>
      </c>
      <c r="E2984" s="17" t="s">
        <v>118</v>
      </c>
      <c r="F2984" s="19">
        <v>12.5</v>
      </c>
      <c r="G2984" s="17">
        <v>9</v>
      </c>
      <c r="H2984" s="17">
        <v>4</v>
      </c>
      <c r="I2984" s="20">
        <f t="shared" si="739"/>
        <v>112</v>
      </c>
      <c r="J2984" s="21">
        <v>57.84</v>
      </c>
      <c r="K2984" s="18">
        <v>44804</v>
      </c>
      <c r="L2984" s="21">
        <v>14.65</v>
      </c>
      <c r="M2984" s="21">
        <v>43.19</v>
      </c>
      <c r="N2984" s="21">
        <v>3.08</v>
      </c>
      <c r="O2984" s="21">
        <f t="shared" si="740"/>
        <v>1.54</v>
      </c>
      <c r="P2984" s="21">
        <f t="shared" si="741"/>
        <v>4.62</v>
      </c>
      <c r="Q2984" s="21">
        <f t="shared" si="742"/>
        <v>41.65</v>
      </c>
      <c r="S2984" s="21">
        <f t="shared" si="743"/>
        <v>46.269999999999996</v>
      </c>
      <c r="T2984" s="19">
        <v>12.5</v>
      </c>
      <c r="U2984" s="19">
        <f t="shared" si="744"/>
        <v>0</v>
      </c>
      <c r="V2984" s="22">
        <f t="shared" si="745"/>
        <v>0</v>
      </c>
      <c r="W2984" s="5">
        <f t="shared" si="750"/>
        <v>120</v>
      </c>
      <c r="X2984" s="21">
        <f t="shared" si="751"/>
        <v>0.38558333333333328</v>
      </c>
      <c r="Y2984" s="21">
        <f t="shared" si="746"/>
        <v>4.6269999999999989</v>
      </c>
      <c r="Z2984" s="21">
        <f t="shared" si="747"/>
        <v>41.643000000000001</v>
      </c>
      <c r="AA2984" s="21">
        <f t="shared" si="749"/>
        <v>-6.9999999999978968E-3</v>
      </c>
      <c r="AC2984" s="5">
        <v>4.6269999999999989</v>
      </c>
      <c r="AD2984" s="5">
        <v>0</v>
      </c>
      <c r="AE2984" s="5">
        <f t="shared" si="748"/>
        <v>4.6269999999999989</v>
      </c>
    </row>
    <row r="2985" spans="1:31" ht="12.75" customHeight="1" x14ac:dyDescent="0.35">
      <c r="A2985" s="17" t="s">
        <v>6105</v>
      </c>
      <c r="B2985" s="17" t="s">
        <v>2151</v>
      </c>
      <c r="C2985" s="17" t="s">
        <v>6106</v>
      </c>
      <c r="D2985" s="18">
        <v>43831</v>
      </c>
      <c r="E2985" s="17" t="s">
        <v>118</v>
      </c>
      <c r="F2985" s="19">
        <v>12.5</v>
      </c>
      <c r="G2985" s="17">
        <v>9</v>
      </c>
      <c r="H2985" s="17">
        <v>10</v>
      </c>
      <c r="I2985" s="20">
        <f t="shared" si="739"/>
        <v>118</v>
      </c>
      <c r="J2985" s="21">
        <v>5401.54</v>
      </c>
      <c r="K2985" s="18">
        <v>44804</v>
      </c>
      <c r="L2985" s="21">
        <v>1152.32</v>
      </c>
      <c r="M2985" s="21">
        <v>4249.22</v>
      </c>
      <c r="N2985" s="21">
        <v>288.08</v>
      </c>
      <c r="O2985" s="21">
        <f t="shared" si="740"/>
        <v>144.04</v>
      </c>
      <c r="P2985" s="21">
        <f t="shared" si="741"/>
        <v>432.12</v>
      </c>
      <c r="Q2985" s="21">
        <f t="shared" si="742"/>
        <v>4105.18</v>
      </c>
      <c r="S2985" s="21">
        <f t="shared" si="743"/>
        <v>4537.3</v>
      </c>
      <c r="T2985" s="19">
        <v>12.5</v>
      </c>
      <c r="U2985" s="19">
        <f t="shared" si="744"/>
        <v>0</v>
      </c>
      <c r="V2985" s="22">
        <f t="shared" si="745"/>
        <v>0</v>
      </c>
      <c r="W2985" s="5">
        <f t="shared" si="750"/>
        <v>126</v>
      </c>
      <c r="X2985" s="21">
        <f t="shared" si="751"/>
        <v>36.010317460317459</v>
      </c>
      <c r="Y2985" s="21">
        <f t="shared" si="746"/>
        <v>432.12380952380954</v>
      </c>
      <c r="Z2985" s="21">
        <f t="shared" si="747"/>
        <v>4105.1761904761906</v>
      </c>
      <c r="AA2985" s="21">
        <f t="shared" si="749"/>
        <v>-3.8095238096502726E-3</v>
      </c>
      <c r="AC2985" s="5">
        <v>432.12380952380954</v>
      </c>
      <c r="AD2985" s="5">
        <v>0</v>
      </c>
      <c r="AE2985" s="5">
        <f t="shared" si="748"/>
        <v>432.12380952380954</v>
      </c>
    </row>
    <row r="2986" spans="1:31" ht="12.75" customHeight="1" x14ac:dyDescent="0.35">
      <c r="A2986" s="17" t="s">
        <v>6107</v>
      </c>
      <c r="B2986" s="17" t="s">
        <v>2151</v>
      </c>
      <c r="C2986" s="17" t="s">
        <v>6108</v>
      </c>
      <c r="D2986" s="18">
        <v>44013</v>
      </c>
      <c r="E2986" s="17" t="s">
        <v>118</v>
      </c>
      <c r="F2986" s="19">
        <v>12.5</v>
      </c>
      <c r="G2986" s="17">
        <v>10</v>
      </c>
      <c r="H2986" s="17">
        <v>4</v>
      </c>
      <c r="I2986" s="20">
        <f t="shared" si="739"/>
        <v>124</v>
      </c>
      <c r="J2986" s="21">
        <v>1319.77</v>
      </c>
      <c r="K2986" s="18">
        <v>44804</v>
      </c>
      <c r="L2986" s="21">
        <v>228.75</v>
      </c>
      <c r="M2986" s="21">
        <v>1091.02</v>
      </c>
      <c r="N2986" s="21">
        <v>70.38</v>
      </c>
      <c r="O2986" s="21">
        <f t="shared" si="740"/>
        <v>35.19</v>
      </c>
      <c r="P2986" s="21">
        <f t="shared" si="741"/>
        <v>105.57</v>
      </c>
      <c r="Q2986" s="21">
        <f t="shared" si="742"/>
        <v>1055.83</v>
      </c>
      <c r="S2986" s="21">
        <f t="shared" si="743"/>
        <v>1161.4000000000001</v>
      </c>
      <c r="T2986" s="19">
        <v>12.5</v>
      </c>
      <c r="U2986" s="19">
        <f t="shared" si="744"/>
        <v>0</v>
      </c>
      <c r="V2986" s="22">
        <f t="shared" si="745"/>
        <v>0</v>
      </c>
      <c r="W2986" s="5">
        <f t="shared" si="750"/>
        <v>132</v>
      </c>
      <c r="X2986" s="21">
        <f t="shared" si="751"/>
        <v>8.7984848484848488</v>
      </c>
      <c r="Y2986" s="21">
        <f t="shared" si="746"/>
        <v>105.58181818181819</v>
      </c>
      <c r="Z2986" s="21">
        <f t="shared" si="747"/>
        <v>1055.818181818182</v>
      </c>
      <c r="AA2986" s="21">
        <f t="shared" si="749"/>
        <v>-1.1818181817943696E-2</v>
      </c>
      <c r="AC2986" s="5">
        <v>105.58181818181819</v>
      </c>
      <c r="AD2986" s="5">
        <v>0</v>
      </c>
      <c r="AE2986" s="5">
        <f t="shared" si="748"/>
        <v>105.58181818181819</v>
      </c>
    </row>
    <row r="2987" spans="1:31" ht="12.75" customHeight="1" x14ac:dyDescent="0.35">
      <c r="A2987" s="17" t="s">
        <v>6109</v>
      </c>
      <c r="B2987" s="17" t="s">
        <v>2151</v>
      </c>
      <c r="C2987" s="17" t="s">
        <v>6110</v>
      </c>
      <c r="D2987" s="18">
        <v>44105</v>
      </c>
      <c r="E2987" s="17" t="s">
        <v>118</v>
      </c>
      <c r="F2987" s="19">
        <v>12.5</v>
      </c>
      <c r="G2987" s="17">
        <v>10</v>
      </c>
      <c r="H2987" s="17">
        <v>7</v>
      </c>
      <c r="I2987" s="20">
        <f t="shared" si="739"/>
        <v>127</v>
      </c>
      <c r="J2987" s="21">
        <v>1734.22</v>
      </c>
      <c r="K2987" s="18">
        <v>44804</v>
      </c>
      <c r="L2987" s="21">
        <v>265.92</v>
      </c>
      <c r="M2987" s="21">
        <v>1468.3</v>
      </c>
      <c r="N2987" s="21">
        <v>92.49</v>
      </c>
      <c r="O2987" s="21">
        <f t="shared" si="740"/>
        <v>46.244999999999997</v>
      </c>
      <c r="P2987" s="21">
        <f t="shared" si="741"/>
        <v>138.73499999999999</v>
      </c>
      <c r="Q2987" s="21">
        <f t="shared" si="742"/>
        <v>1422.0550000000001</v>
      </c>
      <c r="S2987" s="21">
        <f t="shared" si="743"/>
        <v>1560.79</v>
      </c>
      <c r="T2987" s="19">
        <v>12.5</v>
      </c>
      <c r="U2987" s="19">
        <f t="shared" si="744"/>
        <v>0</v>
      </c>
      <c r="V2987" s="22">
        <f t="shared" si="745"/>
        <v>0</v>
      </c>
      <c r="W2987" s="5">
        <f t="shared" si="750"/>
        <v>135</v>
      </c>
      <c r="X2987" s="21">
        <f t="shared" si="751"/>
        <v>11.561407407407406</v>
      </c>
      <c r="Y2987" s="21">
        <f t="shared" si="746"/>
        <v>138.73688888888887</v>
      </c>
      <c r="Z2987" s="21">
        <f t="shared" si="747"/>
        <v>1422.0531111111111</v>
      </c>
      <c r="AA2987" s="21">
        <f t="shared" si="749"/>
        <v>-1.8888888889705413E-3</v>
      </c>
      <c r="AC2987" s="5">
        <v>138.73688888888887</v>
      </c>
      <c r="AD2987" s="5">
        <v>0</v>
      </c>
      <c r="AE2987" s="5">
        <f t="shared" si="748"/>
        <v>138.73688888888887</v>
      </c>
    </row>
    <row r="2988" spans="1:31" ht="12.75" customHeight="1" x14ac:dyDescent="0.35">
      <c r="A2988" s="17" t="s">
        <v>6111</v>
      </c>
      <c r="B2988" s="17" t="s">
        <v>2151</v>
      </c>
      <c r="C2988" s="17" t="s">
        <v>6112</v>
      </c>
      <c r="D2988" s="18">
        <v>44197</v>
      </c>
      <c r="E2988" s="17" t="s">
        <v>118</v>
      </c>
      <c r="F2988" s="19">
        <v>12.5</v>
      </c>
      <c r="G2988" s="17">
        <v>10</v>
      </c>
      <c r="H2988" s="17">
        <v>10</v>
      </c>
      <c r="I2988" s="20">
        <f t="shared" si="739"/>
        <v>130</v>
      </c>
      <c r="J2988" s="21">
        <v>287.24</v>
      </c>
      <c r="K2988" s="18">
        <v>44804</v>
      </c>
      <c r="L2988" s="21">
        <v>38.299999999999997</v>
      </c>
      <c r="M2988" s="21">
        <v>248.94</v>
      </c>
      <c r="N2988" s="21">
        <v>15.32</v>
      </c>
      <c r="O2988" s="21">
        <f t="shared" si="740"/>
        <v>7.66</v>
      </c>
      <c r="P2988" s="21">
        <f t="shared" si="741"/>
        <v>22.98</v>
      </c>
      <c r="Q2988" s="21">
        <f t="shared" si="742"/>
        <v>241.28</v>
      </c>
      <c r="S2988" s="21">
        <f t="shared" si="743"/>
        <v>264.26</v>
      </c>
      <c r="T2988" s="19">
        <v>12.5</v>
      </c>
      <c r="U2988" s="19">
        <f t="shared" si="744"/>
        <v>0</v>
      </c>
      <c r="V2988" s="22">
        <f t="shared" si="745"/>
        <v>0</v>
      </c>
      <c r="W2988" s="5">
        <f t="shared" si="750"/>
        <v>138</v>
      </c>
      <c r="X2988" s="21">
        <f t="shared" si="751"/>
        <v>1.9149275362318841</v>
      </c>
      <c r="Y2988" s="21">
        <f t="shared" si="746"/>
        <v>22.979130434782608</v>
      </c>
      <c r="Z2988" s="21">
        <f t="shared" si="747"/>
        <v>241.28086956521739</v>
      </c>
      <c r="AA2988" s="21">
        <f t="shared" si="749"/>
        <v>8.6956521738557058E-4</v>
      </c>
      <c r="AC2988" s="5">
        <v>22.979130434782608</v>
      </c>
      <c r="AD2988" s="5">
        <v>0</v>
      </c>
      <c r="AE2988" s="5">
        <f t="shared" si="748"/>
        <v>22.979130434782608</v>
      </c>
    </row>
    <row r="2989" spans="1:31" ht="12.75" customHeight="1" x14ac:dyDescent="0.35">
      <c r="A2989" s="17" t="s">
        <v>6113</v>
      </c>
      <c r="B2989" s="17" t="s">
        <v>2151</v>
      </c>
      <c r="C2989" s="17" t="s">
        <v>6114</v>
      </c>
      <c r="D2989" s="18">
        <v>44287</v>
      </c>
      <c r="E2989" s="17" t="s">
        <v>118</v>
      </c>
      <c r="F2989" s="19">
        <v>12.5</v>
      </c>
      <c r="G2989" s="17">
        <v>11</v>
      </c>
      <c r="H2989" s="17">
        <v>1</v>
      </c>
      <c r="I2989" s="20">
        <f t="shared" si="739"/>
        <v>133</v>
      </c>
      <c r="J2989" s="21">
        <v>1603.8</v>
      </c>
      <c r="K2989" s="18">
        <v>44804</v>
      </c>
      <c r="L2989" s="21">
        <v>181.76</v>
      </c>
      <c r="M2989" s="21">
        <v>1422.04</v>
      </c>
      <c r="N2989" s="21">
        <v>85.53</v>
      </c>
      <c r="O2989" s="21">
        <f t="shared" si="740"/>
        <v>42.765000000000001</v>
      </c>
      <c r="P2989" s="21">
        <f t="shared" si="741"/>
        <v>128.29500000000002</v>
      </c>
      <c r="Q2989" s="21">
        <f t="shared" si="742"/>
        <v>1379.2749999999999</v>
      </c>
      <c r="S2989" s="21">
        <f t="shared" si="743"/>
        <v>1507.57</v>
      </c>
      <c r="T2989" s="19">
        <v>12.5</v>
      </c>
      <c r="U2989" s="19">
        <f t="shared" si="744"/>
        <v>0</v>
      </c>
      <c r="V2989" s="22">
        <f t="shared" si="745"/>
        <v>0</v>
      </c>
      <c r="W2989" s="5">
        <f t="shared" si="750"/>
        <v>141</v>
      </c>
      <c r="X2989" s="21">
        <f t="shared" si="751"/>
        <v>10.691985815602836</v>
      </c>
      <c r="Y2989" s="21">
        <f t="shared" si="746"/>
        <v>128.30382978723404</v>
      </c>
      <c r="Z2989" s="21">
        <f t="shared" si="747"/>
        <v>1379.2661702127659</v>
      </c>
      <c r="AA2989" s="21">
        <f t="shared" si="749"/>
        <v>-8.8297872339353489E-3</v>
      </c>
      <c r="AC2989" s="5">
        <v>128.30382978723404</v>
      </c>
      <c r="AD2989" s="5">
        <v>0</v>
      </c>
      <c r="AE2989" s="5">
        <f t="shared" si="748"/>
        <v>128.30382978723404</v>
      </c>
    </row>
    <row r="2990" spans="1:31" ht="12.75" customHeight="1" x14ac:dyDescent="0.4">
      <c r="A2990" s="17" t="s">
        <v>6115</v>
      </c>
      <c r="B2990" s="17" t="s">
        <v>2151</v>
      </c>
      <c r="C2990" s="17" t="s">
        <v>6116</v>
      </c>
      <c r="D2990" s="18">
        <v>44743</v>
      </c>
      <c r="E2990" s="17" t="s">
        <v>118</v>
      </c>
      <c r="F2990" s="19">
        <v>12.5</v>
      </c>
      <c r="G2990" s="17">
        <v>12</v>
      </c>
      <c r="H2990" s="17">
        <v>4</v>
      </c>
      <c r="I2990" s="20">
        <f t="shared" si="739"/>
        <v>148</v>
      </c>
      <c r="J2990" s="21">
        <v>1299.0899999999999</v>
      </c>
      <c r="K2990" s="18">
        <v>44804</v>
      </c>
      <c r="L2990" s="21">
        <v>17.32</v>
      </c>
      <c r="M2990" s="21">
        <v>1281.77</v>
      </c>
      <c r="N2990" s="21">
        <v>17.32</v>
      </c>
      <c r="O2990" s="32">
        <f>+N2990/2*4</f>
        <v>34.64</v>
      </c>
      <c r="P2990" s="21">
        <f t="shared" si="741"/>
        <v>51.96</v>
      </c>
      <c r="Q2990" s="21">
        <f t="shared" si="742"/>
        <v>1247.1299999999999</v>
      </c>
      <c r="S2990" s="21">
        <f t="shared" si="743"/>
        <v>1299.0899999999999</v>
      </c>
      <c r="T2990" s="19">
        <v>12.5</v>
      </c>
      <c r="U2990" s="19">
        <f t="shared" si="744"/>
        <v>0</v>
      </c>
      <c r="V2990" s="22">
        <f t="shared" si="745"/>
        <v>0</v>
      </c>
      <c r="W2990" s="23">
        <f>12.5*12</f>
        <v>150</v>
      </c>
      <c r="X2990" s="21">
        <f t="shared" si="751"/>
        <v>8.6605999999999987</v>
      </c>
      <c r="Y2990" s="32">
        <f>+X2990*6</f>
        <v>51.963599999999992</v>
      </c>
      <c r="Z2990" s="21">
        <f t="shared" si="747"/>
        <v>1247.1263999999999</v>
      </c>
      <c r="AA2990" s="21">
        <f>+Z2990-Q2990</f>
        <v>-3.6000000000058208E-3</v>
      </c>
      <c r="AC2990" s="5">
        <v>51.963599999999992</v>
      </c>
      <c r="AD2990" s="5">
        <v>0</v>
      </c>
      <c r="AE2990" s="5">
        <f t="shared" si="748"/>
        <v>51.963599999999992</v>
      </c>
    </row>
    <row r="2991" spans="1:31" ht="12.75" customHeight="1" x14ac:dyDescent="0.4">
      <c r="A2991" s="17" t="s">
        <v>6027</v>
      </c>
      <c r="J2991" s="32">
        <v>25300.15</v>
      </c>
      <c r="L2991" s="21">
        <v>13888.42</v>
      </c>
      <c r="M2991" s="21">
        <v>11411.73</v>
      </c>
      <c r="N2991" s="5">
        <f>SUM(N2954:N2990)</f>
        <v>777.33</v>
      </c>
      <c r="O2991" s="5">
        <f>SUM(O2954:O2990)</f>
        <v>414.64499999999998</v>
      </c>
      <c r="P2991" s="5">
        <f>SUM(P2954:P2990)</f>
        <v>1191.9750000000001</v>
      </c>
      <c r="Q2991" s="23">
        <f>SUM(Q2954:Q2990)</f>
        <v>10997.084999999999</v>
      </c>
      <c r="S2991" s="5">
        <f>SUM(S2954:S2990)</f>
        <v>12189.06</v>
      </c>
      <c r="T2991" s="3"/>
      <c r="U2991" s="3"/>
      <c r="V2991" s="4"/>
      <c r="X2991" s="5">
        <f>SUM(X2954:X2990)</f>
        <v>103.66449602598482</v>
      </c>
      <c r="Y2991" s="5">
        <f>SUM(Y2954:Y2990)</f>
        <v>1192.0103523118178</v>
      </c>
      <c r="Z2991" s="5">
        <f>SUM(Z2954:Z2990)</f>
        <v>10997.049647688182</v>
      </c>
      <c r="AA2991" s="5">
        <f>SUM(AA2954:AA2990)</f>
        <v>-3.5352311817668181E-2</v>
      </c>
      <c r="AC2991" s="5">
        <f>SUM(AC2954:AC2990)+1</f>
        <v>1193.0103523118178</v>
      </c>
      <c r="AD2991" s="5">
        <f t="shared" ref="AD2991" si="752">SUM(AD2954:AD2990)</f>
        <v>0</v>
      </c>
      <c r="AE2991" s="5">
        <f>SUM(AE2954:AE2990)+1</f>
        <v>1193.0103523118178</v>
      </c>
    </row>
    <row r="2992" spans="1:31" ht="12.75" customHeight="1" x14ac:dyDescent="0.35">
      <c r="A2992" s="17" t="s">
        <v>69</v>
      </c>
      <c r="J2992" s="21">
        <v>0</v>
      </c>
      <c r="L2992" s="21">
        <v>0</v>
      </c>
      <c r="M2992" s="21">
        <v>0</v>
      </c>
      <c r="T2992" s="3"/>
      <c r="U2992" s="3"/>
      <c r="V2992" s="4"/>
      <c r="X2992" s="5"/>
      <c r="Y2992" s="5"/>
      <c r="Z2992" s="5"/>
      <c r="AA2992" s="5"/>
    </row>
    <row r="2993" spans="1:31" ht="12.75" customHeight="1" x14ac:dyDescent="0.35">
      <c r="A2993" s="17" t="s">
        <v>70</v>
      </c>
      <c r="T2993" s="3"/>
      <c r="U2993" s="3"/>
      <c r="V2993" s="4"/>
      <c r="X2993" s="5"/>
      <c r="Y2993" s="5"/>
      <c r="Z2993" s="5"/>
      <c r="AA2993" s="5"/>
    </row>
    <row r="2994" spans="1:31" ht="12.75" customHeight="1" x14ac:dyDescent="0.35">
      <c r="A2994" s="17" t="s">
        <v>71</v>
      </c>
      <c r="J2994" s="21">
        <v>25300.15</v>
      </c>
      <c r="L2994" s="21">
        <v>13888.42</v>
      </c>
      <c r="M2994" s="21">
        <v>11411.73</v>
      </c>
      <c r="T2994" s="3"/>
      <c r="U2994" s="3"/>
      <c r="V2994" s="4"/>
      <c r="X2994" s="5"/>
      <c r="Y2994" s="5"/>
      <c r="Z2994" s="5"/>
      <c r="AA2994" s="5"/>
    </row>
    <row r="2995" spans="1:31" ht="12.75" customHeight="1" x14ac:dyDescent="0.35">
      <c r="A2995" s="17" t="s">
        <v>6117</v>
      </c>
      <c r="T2995" s="3"/>
      <c r="U2995" s="3"/>
      <c r="V2995" s="4"/>
      <c r="X2995" s="5"/>
      <c r="Y2995" s="5"/>
      <c r="Z2995" s="5"/>
      <c r="AA2995" s="5"/>
    </row>
    <row r="2996" spans="1:31" ht="12.75" customHeight="1" x14ac:dyDescent="0.35">
      <c r="A2996" s="17" t="s">
        <v>73</v>
      </c>
      <c r="T2996" s="3"/>
      <c r="U2996" s="3"/>
      <c r="V2996" s="4"/>
      <c r="X2996" s="5"/>
      <c r="Y2996" s="5"/>
      <c r="Z2996" s="5"/>
      <c r="AA2996" s="5"/>
    </row>
    <row r="2997" spans="1:31" ht="12.75" customHeight="1" x14ac:dyDescent="0.35">
      <c r="A2997" s="17" t="s">
        <v>6118</v>
      </c>
      <c r="T2997" s="3"/>
      <c r="U2997" s="3"/>
      <c r="V2997" s="4"/>
      <c r="X2997" s="5"/>
      <c r="Y2997" s="5"/>
      <c r="Z2997" s="5"/>
      <c r="AA2997" s="5"/>
    </row>
    <row r="2998" spans="1:31" ht="12.75" customHeight="1" x14ac:dyDescent="0.35">
      <c r="A2998" s="17" t="s">
        <v>6119</v>
      </c>
      <c r="B2998" s="17" t="s">
        <v>6120</v>
      </c>
      <c r="C2998" s="17" t="s">
        <v>6121</v>
      </c>
      <c r="D2998" s="18">
        <v>31229</v>
      </c>
      <c r="E2998" s="17" t="s">
        <v>118</v>
      </c>
      <c r="F2998" s="19">
        <v>10</v>
      </c>
      <c r="G2998" s="17">
        <v>0</v>
      </c>
      <c r="H2998" s="17">
        <v>0</v>
      </c>
      <c r="I2998" s="20">
        <f t="shared" ref="I2998:I3013" si="753">(G2998*12)+H2998</f>
        <v>0</v>
      </c>
      <c r="J2998" s="21">
        <v>348</v>
      </c>
      <c r="K2998" s="18">
        <v>44804</v>
      </c>
      <c r="L2998" s="21">
        <v>348</v>
      </c>
      <c r="M2998" s="21">
        <v>0</v>
      </c>
      <c r="N2998" s="21">
        <v>0</v>
      </c>
      <c r="O2998" s="21">
        <f t="shared" ref="O2998:O3013" si="754">+N2998/8*4</f>
        <v>0</v>
      </c>
      <c r="P2998" s="21">
        <f t="shared" ref="P2998:P3013" si="755">+N2998+O2998</f>
        <v>0</v>
      </c>
      <c r="Q2998" s="21">
        <f t="shared" ref="Q2998:Q3013" si="756">+M2998-O2998</f>
        <v>0</v>
      </c>
      <c r="S2998" s="21">
        <f t="shared" ref="S2998:S3005" si="757">+M2998+N2998</f>
        <v>0</v>
      </c>
      <c r="T2998" s="19">
        <v>10</v>
      </c>
      <c r="U2998" s="19">
        <f t="shared" ref="U2998:U3013" si="758">+T2998-F2998</f>
        <v>0</v>
      </c>
      <c r="V2998" s="22">
        <f t="shared" ref="V2998:V3013" si="759">+U2998*12</f>
        <v>0</v>
      </c>
      <c r="W2998" s="5">
        <v>0</v>
      </c>
      <c r="X2998" s="21">
        <v>0</v>
      </c>
      <c r="Y2998" s="21">
        <f>+U2998-W2998</f>
        <v>0</v>
      </c>
      <c r="Z2998" s="21">
        <f t="shared" ref="Y2998:Z3005" si="760">+V2998-X2998</f>
        <v>0</v>
      </c>
      <c r="AA2998" s="21">
        <f>+Z2998-Q2998</f>
        <v>0</v>
      </c>
      <c r="AC2998" s="5">
        <v>0</v>
      </c>
      <c r="AD2998" s="5">
        <v>0</v>
      </c>
      <c r="AE2998" s="5">
        <f t="shared" ref="AE2998:AE3013" si="761">+AC2998+AD2998</f>
        <v>0</v>
      </c>
    </row>
    <row r="2999" spans="1:31" ht="12.75" customHeight="1" x14ac:dyDescent="0.35">
      <c r="A2999" s="17" t="s">
        <v>6122</v>
      </c>
      <c r="B2999" s="17" t="s">
        <v>6123</v>
      </c>
      <c r="C2999" s="17" t="s">
        <v>6121</v>
      </c>
      <c r="D2999" s="18">
        <v>32325</v>
      </c>
      <c r="E2999" s="17" t="s">
        <v>118</v>
      </c>
      <c r="F2999" s="19">
        <v>10</v>
      </c>
      <c r="G2999" s="17">
        <v>0</v>
      </c>
      <c r="H2999" s="17">
        <v>0</v>
      </c>
      <c r="I2999" s="20">
        <f t="shared" si="753"/>
        <v>0</v>
      </c>
      <c r="J2999" s="21">
        <v>395</v>
      </c>
      <c r="K2999" s="18">
        <v>44804</v>
      </c>
      <c r="L2999" s="21">
        <v>395</v>
      </c>
      <c r="M2999" s="21">
        <v>0</v>
      </c>
      <c r="N2999" s="21">
        <v>0</v>
      </c>
      <c r="O2999" s="21">
        <f t="shared" si="754"/>
        <v>0</v>
      </c>
      <c r="P2999" s="21">
        <f t="shared" si="755"/>
        <v>0</v>
      </c>
      <c r="Q2999" s="21">
        <f t="shared" si="756"/>
        <v>0</v>
      </c>
      <c r="S2999" s="21">
        <f t="shared" si="757"/>
        <v>0</v>
      </c>
      <c r="T2999" s="19">
        <v>10</v>
      </c>
      <c r="U2999" s="19">
        <f t="shared" si="758"/>
        <v>0</v>
      </c>
      <c r="V2999" s="22">
        <f t="shared" si="759"/>
        <v>0</v>
      </c>
      <c r="W2999" s="5">
        <v>0</v>
      </c>
      <c r="X2999" s="21">
        <v>0</v>
      </c>
      <c r="Y2999" s="21">
        <f t="shared" si="760"/>
        <v>0</v>
      </c>
      <c r="Z2999" s="21">
        <f t="shared" si="760"/>
        <v>0</v>
      </c>
      <c r="AA2999" s="21">
        <f t="shared" ref="AA2999:AA3006" si="762">+Z2999-Q2999</f>
        <v>0</v>
      </c>
      <c r="AC2999" s="5">
        <v>0</v>
      </c>
      <c r="AD2999" s="5">
        <v>0</v>
      </c>
      <c r="AE2999" s="5">
        <f t="shared" si="761"/>
        <v>0</v>
      </c>
    </row>
    <row r="3000" spans="1:31" ht="12.75" customHeight="1" x14ac:dyDescent="0.35">
      <c r="A3000" s="17" t="s">
        <v>6124</v>
      </c>
      <c r="B3000" s="17" t="s">
        <v>6125</v>
      </c>
      <c r="C3000" s="17" t="s">
        <v>6126</v>
      </c>
      <c r="D3000" s="18">
        <v>32690</v>
      </c>
      <c r="E3000" s="17" t="s">
        <v>118</v>
      </c>
      <c r="F3000" s="19">
        <v>10</v>
      </c>
      <c r="G3000" s="17">
        <v>0</v>
      </c>
      <c r="H3000" s="17">
        <v>0</v>
      </c>
      <c r="I3000" s="20">
        <f t="shared" si="753"/>
        <v>0</v>
      </c>
      <c r="J3000" s="21">
        <v>392</v>
      </c>
      <c r="K3000" s="18">
        <v>44804</v>
      </c>
      <c r="L3000" s="21">
        <v>392</v>
      </c>
      <c r="M3000" s="21">
        <v>0</v>
      </c>
      <c r="N3000" s="21">
        <v>0</v>
      </c>
      <c r="O3000" s="21">
        <f t="shared" si="754"/>
        <v>0</v>
      </c>
      <c r="P3000" s="21">
        <f t="shared" si="755"/>
        <v>0</v>
      </c>
      <c r="Q3000" s="21">
        <f t="shared" si="756"/>
        <v>0</v>
      </c>
      <c r="S3000" s="21">
        <f t="shared" si="757"/>
        <v>0</v>
      </c>
      <c r="T3000" s="19">
        <v>10</v>
      </c>
      <c r="U3000" s="19">
        <f t="shared" si="758"/>
        <v>0</v>
      </c>
      <c r="V3000" s="22">
        <f t="shared" si="759"/>
        <v>0</v>
      </c>
      <c r="W3000" s="5">
        <v>0</v>
      </c>
      <c r="X3000" s="21">
        <v>0</v>
      </c>
      <c r="Y3000" s="21">
        <f t="shared" si="760"/>
        <v>0</v>
      </c>
      <c r="Z3000" s="21">
        <f t="shared" si="760"/>
        <v>0</v>
      </c>
      <c r="AA3000" s="21">
        <f t="shared" si="762"/>
        <v>0</v>
      </c>
      <c r="AC3000" s="5">
        <v>0</v>
      </c>
      <c r="AD3000" s="5">
        <v>0</v>
      </c>
      <c r="AE3000" s="5">
        <f t="shared" si="761"/>
        <v>0</v>
      </c>
    </row>
    <row r="3001" spans="1:31" ht="12.75" customHeight="1" x14ac:dyDescent="0.35">
      <c r="A3001" s="17" t="s">
        <v>6127</v>
      </c>
      <c r="B3001" s="17" t="s">
        <v>6128</v>
      </c>
      <c r="C3001" s="17" t="s">
        <v>6129</v>
      </c>
      <c r="D3001" s="18">
        <v>38808</v>
      </c>
      <c r="E3001" s="17" t="s">
        <v>118</v>
      </c>
      <c r="F3001" s="19">
        <v>10</v>
      </c>
      <c r="G3001" s="17">
        <v>0</v>
      </c>
      <c r="H3001" s="17">
        <v>0</v>
      </c>
      <c r="I3001" s="20">
        <f t="shared" si="753"/>
        <v>0</v>
      </c>
      <c r="J3001" s="21">
        <v>252.44</v>
      </c>
      <c r="K3001" s="18">
        <v>44804</v>
      </c>
      <c r="L3001" s="21">
        <v>252.44</v>
      </c>
      <c r="M3001" s="21">
        <v>0</v>
      </c>
      <c r="N3001" s="21">
        <v>0</v>
      </c>
      <c r="O3001" s="21">
        <f t="shared" si="754"/>
        <v>0</v>
      </c>
      <c r="P3001" s="21">
        <f t="shared" si="755"/>
        <v>0</v>
      </c>
      <c r="Q3001" s="21">
        <f t="shared" si="756"/>
        <v>0</v>
      </c>
      <c r="S3001" s="21">
        <f t="shared" si="757"/>
        <v>0</v>
      </c>
      <c r="T3001" s="19">
        <v>10</v>
      </c>
      <c r="U3001" s="19">
        <f t="shared" si="758"/>
        <v>0</v>
      </c>
      <c r="V3001" s="22">
        <f t="shared" si="759"/>
        <v>0</v>
      </c>
      <c r="W3001" s="5">
        <v>0</v>
      </c>
      <c r="X3001" s="21">
        <v>0</v>
      </c>
      <c r="Y3001" s="21">
        <f t="shared" si="760"/>
        <v>0</v>
      </c>
      <c r="Z3001" s="21">
        <f t="shared" si="760"/>
        <v>0</v>
      </c>
      <c r="AA3001" s="21">
        <f t="shared" si="762"/>
        <v>0</v>
      </c>
      <c r="AC3001" s="5">
        <v>0</v>
      </c>
      <c r="AD3001" s="5">
        <v>0</v>
      </c>
      <c r="AE3001" s="5">
        <f t="shared" si="761"/>
        <v>0</v>
      </c>
    </row>
    <row r="3002" spans="1:31" ht="12.75" customHeight="1" x14ac:dyDescent="0.35">
      <c r="A3002" s="17" t="s">
        <v>6130</v>
      </c>
      <c r="B3002" s="17" t="s">
        <v>6131</v>
      </c>
      <c r="C3002" s="17" t="s">
        <v>6132</v>
      </c>
      <c r="D3002" s="18">
        <v>39814</v>
      </c>
      <c r="E3002" s="17" t="s">
        <v>118</v>
      </c>
      <c r="F3002" s="19">
        <v>10</v>
      </c>
      <c r="G3002" s="17">
        <v>0</v>
      </c>
      <c r="H3002" s="17">
        <v>0</v>
      </c>
      <c r="I3002" s="20">
        <f t="shared" si="753"/>
        <v>0</v>
      </c>
      <c r="J3002" s="21">
        <v>-68</v>
      </c>
      <c r="K3002" s="18">
        <v>44804</v>
      </c>
      <c r="L3002" s="21">
        <v>-68</v>
      </c>
      <c r="M3002" s="21">
        <v>0</v>
      </c>
      <c r="N3002" s="21">
        <v>0</v>
      </c>
      <c r="O3002" s="21">
        <f t="shared" si="754"/>
        <v>0</v>
      </c>
      <c r="P3002" s="21">
        <f t="shared" si="755"/>
        <v>0</v>
      </c>
      <c r="Q3002" s="21">
        <f t="shared" si="756"/>
        <v>0</v>
      </c>
      <c r="S3002" s="21">
        <f t="shared" si="757"/>
        <v>0</v>
      </c>
      <c r="T3002" s="19">
        <v>10</v>
      </c>
      <c r="U3002" s="19">
        <f t="shared" si="758"/>
        <v>0</v>
      </c>
      <c r="V3002" s="22">
        <f t="shared" si="759"/>
        <v>0</v>
      </c>
      <c r="W3002" s="5">
        <v>0</v>
      </c>
      <c r="X3002" s="21">
        <v>0</v>
      </c>
      <c r="Y3002" s="21">
        <f t="shared" si="760"/>
        <v>0</v>
      </c>
      <c r="Z3002" s="21">
        <f t="shared" si="760"/>
        <v>0</v>
      </c>
      <c r="AA3002" s="21">
        <f t="shared" si="762"/>
        <v>0</v>
      </c>
      <c r="AC3002" s="5">
        <v>0</v>
      </c>
      <c r="AD3002" s="5">
        <v>0</v>
      </c>
      <c r="AE3002" s="5">
        <f t="shared" si="761"/>
        <v>0</v>
      </c>
    </row>
    <row r="3003" spans="1:31" ht="12.75" customHeight="1" x14ac:dyDescent="0.35">
      <c r="A3003" s="17" t="s">
        <v>6133</v>
      </c>
      <c r="B3003" s="17" t="s">
        <v>6134</v>
      </c>
      <c r="C3003" s="17" t="s">
        <v>6135</v>
      </c>
      <c r="D3003" s="18">
        <v>40360</v>
      </c>
      <c r="E3003" s="17" t="s">
        <v>118</v>
      </c>
      <c r="F3003" s="19">
        <v>10</v>
      </c>
      <c r="G3003" s="17">
        <v>0</v>
      </c>
      <c r="H3003" s="17">
        <v>0</v>
      </c>
      <c r="I3003" s="20">
        <f t="shared" si="753"/>
        <v>0</v>
      </c>
      <c r="J3003" s="21">
        <v>529.17999999999995</v>
      </c>
      <c r="K3003" s="18">
        <v>44804</v>
      </c>
      <c r="L3003" s="21">
        <v>529.17999999999995</v>
      </c>
      <c r="M3003" s="21">
        <v>0</v>
      </c>
      <c r="N3003" s="21">
        <v>0</v>
      </c>
      <c r="O3003" s="21">
        <f t="shared" si="754"/>
        <v>0</v>
      </c>
      <c r="P3003" s="21">
        <f t="shared" si="755"/>
        <v>0</v>
      </c>
      <c r="Q3003" s="21">
        <f t="shared" si="756"/>
        <v>0</v>
      </c>
      <c r="S3003" s="21">
        <f t="shared" si="757"/>
        <v>0</v>
      </c>
      <c r="T3003" s="19">
        <v>10</v>
      </c>
      <c r="U3003" s="19">
        <f t="shared" si="758"/>
        <v>0</v>
      </c>
      <c r="V3003" s="22">
        <f t="shared" si="759"/>
        <v>0</v>
      </c>
      <c r="W3003" s="5">
        <v>0</v>
      </c>
      <c r="X3003" s="21">
        <v>0</v>
      </c>
      <c r="Y3003" s="21">
        <f t="shared" si="760"/>
        <v>0</v>
      </c>
      <c r="Z3003" s="21">
        <f t="shared" si="760"/>
        <v>0</v>
      </c>
      <c r="AA3003" s="21">
        <f t="shared" si="762"/>
        <v>0</v>
      </c>
      <c r="AC3003" s="5">
        <v>0</v>
      </c>
      <c r="AD3003" s="5">
        <v>0</v>
      </c>
      <c r="AE3003" s="5">
        <f t="shared" si="761"/>
        <v>0</v>
      </c>
    </row>
    <row r="3004" spans="1:31" ht="12.75" customHeight="1" x14ac:dyDescent="0.35">
      <c r="A3004" s="17" t="s">
        <v>6136</v>
      </c>
      <c r="B3004" s="17" t="s">
        <v>6137</v>
      </c>
      <c r="C3004" s="17" t="s">
        <v>6138</v>
      </c>
      <c r="D3004" s="18">
        <v>40452</v>
      </c>
      <c r="E3004" s="17" t="s">
        <v>118</v>
      </c>
      <c r="F3004" s="19">
        <v>10</v>
      </c>
      <c r="G3004" s="17">
        <v>0</v>
      </c>
      <c r="H3004" s="17">
        <v>0</v>
      </c>
      <c r="I3004" s="20">
        <f t="shared" si="753"/>
        <v>0</v>
      </c>
      <c r="J3004" s="21">
        <v>1563.5</v>
      </c>
      <c r="K3004" s="18">
        <v>44804</v>
      </c>
      <c r="L3004" s="21">
        <v>1563.5</v>
      </c>
      <c r="M3004" s="21">
        <v>0</v>
      </c>
      <c r="N3004" s="21">
        <v>0</v>
      </c>
      <c r="O3004" s="21">
        <f t="shared" si="754"/>
        <v>0</v>
      </c>
      <c r="P3004" s="21">
        <f t="shared" si="755"/>
        <v>0</v>
      </c>
      <c r="Q3004" s="21">
        <f t="shared" si="756"/>
        <v>0</v>
      </c>
      <c r="S3004" s="21">
        <f t="shared" si="757"/>
        <v>0</v>
      </c>
      <c r="T3004" s="19">
        <v>10</v>
      </c>
      <c r="U3004" s="19">
        <f t="shared" si="758"/>
        <v>0</v>
      </c>
      <c r="V3004" s="22">
        <f t="shared" si="759"/>
        <v>0</v>
      </c>
      <c r="W3004" s="5">
        <v>0</v>
      </c>
      <c r="X3004" s="21">
        <v>0</v>
      </c>
      <c r="Y3004" s="21">
        <f t="shared" si="760"/>
        <v>0</v>
      </c>
      <c r="Z3004" s="21">
        <f t="shared" si="760"/>
        <v>0</v>
      </c>
      <c r="AA3004" s="21">
        <f t="shared" si="762"/>
        <v>0</v>
      </c>
      <c r="AC3004" s="5">
        <v>0</v>
      </c>
      <c r="AD3004" s="5">
        <v>0</v>
      </c>
      <c r="AE3004" s="5">
        <f t="shared" si="761"/>
        <v>0</v>
      </c>
    </row>
    <row r="3005" spans="1:31" ht="12.75" customHeight="1" x14ac:dyDescent="0.35">
      <c r="A3005" s="17" t="s">
        <v>6139</v>
      </c>
      <c r="B3005" s="17" t="s">
        <v>6140</v>
      </c>
      <c r="C3005" s="17" t="s">
        <v>6141</v>
      </c>
      <c r="D3005" s="18">
        <v>40909</v>
      </c>
      <c r="E3005" s="17" t="s">
        <v>118</v>
      </c>
      <c r="F3005" s="19">
        <v>10</v>
      </c>
      <c r="G3005" s="17">
        <v>0</v>
      </c>
      <c r="H3005" s="17">
        <v>0</v>
      </c>
      <c r="I3005" s="20">
        <f t="shared" si="753"/>
        <v>0</v>
      </c>
      <c r="J3005" s="21">
        <v>1421.5</v>
      </c>
      <c r="K3005" s="18">
        <v>44804</v>
      </c>
      <c r="L3005" s="21">
        <v>1421.5</v>
      </c>
      <c r="M3005" s="21">
        <v>0</v>
      </c>
      <c r="N3005" s="21">
        <v>0</v>
      </c>
      <c r="O3005" s="21">
        <f t="shared" si="754"/>
        <v>0</v>
      </c>
      <c r="P3005" s="21">
        <f t="shared" si="755"/>
        <v>0</v>
      </c>
      <c r="Q3005" s="21">
        <f t="shared" si="756"/>
        <v>0</v>
      </c>
      <c r="S3005" s="21">
        <f t="shared" si="757"/>
        <v>0</v>
      </c>
      <c r="T3005" s="19">
        <v>10</v>
      </c>
      <c r="U3005" s="19">
        <f t="shared" si="758"/>
        <v>0</v>
      </c>
      <c r="V3005" s="22">
        <f t="shared" si="759"/>
        <v>0</v>
      </c>
      <c r="W3005" s="5">
        <v>0</v>
      </c>
      <c r="X3005" s="21">
        <v>0</v>
      </c>
      <c r="Y3005" s="21">
        <f t="shared" si="760"/>
        <v>0</v>
      </c>
      <c r="Z3005" s="21">
        <f t="shared" ref="Z3005:Z3013" si="763">+S3005-Y3005</f>
        <v>0</v>
      </c>
      <c r="AA3005" s="21">
        <f t="shared" si="762"/>
        <v>0</v>
      </c>
      <c r="AC3005" s="5">
        <v>0</v>
      </c>
      <c r="AD3005" s="5">
        <v>0</v>
      </c>
      <c r="AE3005" s="5">
        <f t="shared" si="761"/>
        <v>0</v>
      </c>
    </row>
    <row r="3006" spans="1:31" ht="12.75" customHeight="1" x14ac:dyDescent="0.35">
      <c r="A3006" s="17" t="s">
        <v>6142</v>
      </c>
      <c r="B3006" s="17" t="s">
        <v>6143</v>
      </c>
      <c r="C3006" s="17" t="s">
        <v>6144</v>
      </c>
      <c r="D3006" s="18">
        <v>41183</v>
      </c>
      <c r="E3006" s="17" t="s">
        <v>118</v>
      </c>
      <c r="F3006" s="19">
        <v>10</v>
      </c>
      <c r="G3006" s="17">
        <v>0</v>
      </c>
      <c r="H3006" s="17">
        <v>1</v>
      </c>
      <c r="I3006" s="20">
        <f t="shared" si="753"/>
        <v>1</v>
      </c>
      <c r="J3006" s="21">
        <v>1962</v>
      </c>
      <c r="K3006" s="18">
        <v>44804</v>
      </c>
      <c r="L3006" s="21">
        <v>1945.65</v>
      </c>
      <c r="M3006" s="21">
        <v>16.350000000000001</v>
      </c>
      <c r="N3006" s="21">
        <v>130.80000000000001</v>
      </c>
      <c r="O3006" s="21">
        <f>+N3006/8*1</f>
        <v>16.350000000000001</v>
      </c>
      <c r="P3006" s="21">
        <f t="shared" si="755"/>
        <v>147.15</v>
      </c>
      <c r="Q3006" s="21">
        <f t="shared" si="756"/>
        <v>0</v>
      </c>
      <c r="S3006" s="21">
        <f>+M3006+N3006</f>
        <v>147.15</v>
      </c>
      <c r="T3006" s="19">
        <v>10</v>
      </c>
      <c r="U3006" s="19">
        <f t="shared" si="758"/>
        <v>0</v>
      </c>
      <c r="V3006" s="22">
        <f t="shared" si="759"/>
        <v>0</v>
      </c>
      <c r="W3006" s="5">
        <f t="shared" ref="W3006:W3013" si="764">+I3006+8+V3006</f>
        <v>9</v>
      </c>
      <c r="X3006" s="21">
        <f>+S3006/W3006</f>
        <v>16.350000000000001</v>
      </c>
      <c r="Y3006" s="21">
        <f>+X3006*W3006</f>
        <v>147.15</v>
      </c>
      <c r="Z3006" s="21">
        <f t="shared" si="763"/>
        <v>0</v>
      </c>
      <c r="AA3006" s="21">
        <f t="shared" si="762"/>
        <v>0</v>
      </c>
      <c r="AC3006" s="5">
        <v>147.15</v>
      </c>
      <c r="AD3006" s="5">
        <v>0</v>
      </c>
      <c r="AE3006" s="5">
        <f t="shared" si="761"/>
        <v>147.15</v>
      </c>
    </row>
    <row r="3007" spans="1:31" ht="12.75" customHeight="1" x14ac:dyDescent="0.35">
      <c r="A3007" s="17" t="s">
        <v>6145</v>
      </c>
      <c r="B3007" s="17" t="s">
        <v>6143</v>
      </c>
      <c r="C3007" s="17" t="s">
        <v>6146</v>
      </c>
      <c r="D3007" s="18">
        <v>42186</v>
      </c>
      <c r="E3007" s="17" t="s">
        <v>118</v>
      </c>
      <c r="F3007" s="19">
        <v>10</v>
      </c>
      <c r="G3007" s="17">
        <v>2</v>
      </c>
      <c r="H3007" s="17">
        <v>10</v>
      </c>
      <c r="I3007" s="20">
        <f t="shared" si="753"/>
        <v>34</v>
      </c>
      <c r="J3007" s="21">
        <v>10011.23</v>
      </c>
      <c r="K3007" s="18">
        <v>44804</v>
      </c>
      <c r="L3007" s="21">
        <v>7174.69</v>
      </c>
      <c r="M3007" s="21">
        <v>2836.54</v>
      </c>
      <c r="N3007" s="21">
        <v>667.41</v>
      </c>
      <c r="O3007" s="21">
        <f t="shared" si="754"/>
        <v>333.70499999999998</v>
      </c>
      <c r="P3007" s="21">
        <f t="shared" si="755"/>
        <v>1001.115</v>
      </c>
      <c r="Q3007" s="21">
        <f>+M3007-O3007</f>
        <v>2502.835</v>
      </c>
      <c r="S3007" s="21">
        <f>+M3007+N3007</f>
        <v>3503.95</v>
      </c>
      <c r="T3007" s="19">
        <v>10</v>
      </c>
      <c r="U3007" s="19">
        <f t="shared" si="758"/>
        <v>0</v>
      </c>
      <c r="V3007" s="22">
        <f t="shared" si="759"/>
        <v>0</v>
      </c>
      <c r="W3007" s="5">
        <f t="shared" si="764"/>
        <v>42</v>
      </c>
      <c r="X3007" s="21">
        <f>+S3007/W3007</f>
        <v>83.427380952380943</v>
      </c>
      <c r="Y3007" s="21">
        <f>+X3007*12</f>
        <v>1001.1285714285714</v>
      </c>
      <c r="Z3007" s="21">
        <f t="shared" si="763"/>
        <v>2502.8214285714284</v>
      </c>
      <c r="AA3007" s="21">
        <f>+Z3007-Q3007</f>
        <v>-1.3571428571594879E-2</v>
      </c>
      <c r="AC3007" s="5">
        <v>1001.1285714285714</v>
      </c>
      <c r="AD3007" s="5">
        <v>0</v>
      </c>
      <c r="AE3007" s="5">
        <f t="shared" si="761"/>
        <v>1001.1285714285714</v>
      </c>
    </row>
    <row r="3008" spans="1:31" ht="12.75" customHeight="1" x14ac:dyDescent="0.35">
      <c r="A3008" s="17" t="s">
        <v>6147</v>
      </c>
      <c r="B3008" s="17" t="s">
        <v>6143</v>
      </c>
      <c r="C3008" s="17" t="s">
        <v>6148</v>
      </c>
      <c r="D3008" s="18">
        <v>43101</v>
      </c>
      <c r="E3008" s="17" t="s">
        <v>118</v>
      </c>
      <c r="F3008" s="19">
        <v>10</v>
      </c>
      <c r="G3008" s="17">
        <v>5</v>
      </c>
      <c r="H3008" s="17">
        <v>4</v>
      </c>
      <c r="I3008" s="20">
        <f t="shared" si="753"/>
        <v>64</v>
      </c>
      <c r="J3008" s="21">
        <v>3738.24</v>
      </c>
      <c r="K3008" s="18">
        <v>44804</v>
      </c>
      <c r="L3008" s="21">
        <v>1744.49</v>
      </c>
      <c r="M3008" s="21">
        <v>1993.75</v>
      </c>
      <c r="N3008" s="21">
        <v>249.21</v>
      </c>
      <c r="O3008" s="21">
        <f t="shared" si="754"/>
        <v>124.605</v>
      </c>
      <c r="P3008" s="21">
        <f t="shared" si="755"/>
        <v>373.815</v>
      </c>
      <c r="Q3008" s="21">
        <f t="shared" si="756"/>
        <v>1869.145</v>
      </c>
      <c r="S3008" s="21">
        <f>+M3008+N3008</f>
        <v>2242.96</v>
      </c>
      <c r="T3008" s="19">
        <v>10</v>
      </c>
      <c r="U3008" s="19">
        <f t="shared" si="758"/>
        <v>0</v>
      </c>
      <c r="V3008" s="22">
        <f t="shared" si="759"/>
        <v>0</v>
      </c>
      <c r="W3008" s="5">
        <f t="shared" si="764"/>
        <v>72</v>
      </c>
      <c r="X3008" s="21">
        <f t="shared" ref="X3008:X3013" si="765">+S3008/W3008</f>
        <v>31.152222222222221</v>
      </c>
      <c r="Y3008" s="21">
        <f t="shared" ref="Y3008:Y3013" si="766">+X3008*12</f>
        <v>373.82666666666665</v>
      </c>
      <c r="Z3008" s="21">
        <f t="shared" si="763"/>
        <v>1869.1333333333334</v>
      </c>
      <c r="AA3008" s="21">
        <f t="shared" ref="AA3008:AA3013" si="767">+Z3008-Q3008</f>
        <v>-1.1666666666542369E-2</v>
      </c>
      <c r="AC3008" s="5">
        <v>373.82666666666665</v>
      </c>
      <c r="AD3008" s="5">
        <v>0</v>
      </c>
      <c r="AE3008" s="5">
        <f t="shared" si="761"/>
        <v>373.82666666666665</v>
      </c>
    </row>
    <row r="3009" spans="1:33" ht="12.75" customHeight="1" x14ac:dyDescent="0.35">
      <c r="A3009" s="17" t="s">
        <v>6149</v>
      </c>
      <c r="B3009" s="17" t="s">
        <v>6143</v>
      </c>
      <c r="C3009" s="17" t="s">
        <v>6146</v>
      </c>
      <c r="D3009" s="18">
        <v>43101</v>
      </c>
      <c r="E3009" s="17" t="s">
        <v>118</v>
      </c>
      <c r="F3009" s="19">
        <v>10</v>
      </c>
      <c r="G3009" s="17">
        <v>5</v>
      </c>
      <c r="H3009" s="17">
        <v>4</v>
      </c>
      <c r="I3009" s="20">
        <f t="shared" si="753"/>
        <v>64</v>
      </c>
      <c r="J3009" s="21">
        <v>147.38</v>
      </c>
      <c r="K3009" s="18">
        <v>44804</v>
      </c>
      <c r="L3009" s="21">
        <v>68.78</v>
      </c>
      <c r="M3009" s="21">
        <v>78.599999999999994</v>
      </c>
      <c r="N3009" s="21">
        <v>9.82</v>
      </c>
      <c r="O3009" s="21">
        <f t="shared" si="754"/>
        <v>4.91</v>
      </c>
      <c r="P3009" s="21">
        <f t="shared" si="755"/>
        <v>14.73</v>
      </c>
      <c r="Q3009" s="21">
        <f t="shared" si="756"/>
        <v>73.69</v>
      </c>
      <c r="S3009" s="21">
        <f t="shared" ref="S3009:S3013" si="768">+M3009+N3009</f>
        <v>88.419999999999987</v>
      </c>
      <c r="T3009" s="19">
        <v>10</v>
      </c>
      <c r="U3009" s="19">
        <f t="shared" si="758"/>
        <v>0</v>
      </c>
      <c r="V3009" s="22">
        <f t="shared" si="759"/>
        <v>0</v>
      </c>
      <c r="W3009" s="5">
        <f t="shared" si="764"/>
        <v>72</v>
      </c>
      <c r="X3009" s="21">
        <f t="shared" si="765"/>
        <v>1.2280555555555555</v>
      </c>
      <c r="Y3009" s="21">
        <f t="shared" si="766"/>
        <v>14.736666666666665</v>
      </c>
      <c r="Z3009" s="21">
        <f t="shared" si="763"/>
        <v>73.683333333333323</v>
      </c>
      <c r="AA3009" s="21">
        <f t="shared" si="767"/>
        <v>-6.6666666666748142E-3</v>
      </c>
      <c r="AC3009" s="5">
        <v>14.736666666666665</v>
      </c>
      <c r="AD3009" s="5">
        <v>0</v>
      </c>
      <c r="AE3009" s="5">
        <f t="shared" si="761"/>
        <v>14.736666666666665</v>
      </c>
    </row>
    <row r="3010" spans="1:33" ht="12.75" customHeight="1" x14ac:dyDescent="0.35">
      <c r="A3010" s="17" t="s">
        <v>6150</v>
      </c>
      <c r="B3010" s="17" t="s">
        <v>6143</v>
      </c>
      <c r="C3010" s="17" t="s">
        <v>6151</v>
      </c>
      <c r="D3010" s="18">
        <v>43647</v>
      </c>
      <c r="E3010" s="17" t="s">
        <v>118</v>
      </c>
      <c r="F3010" s="19">
        <v>10</v>
      </c>
      <c r="G3010" s="17">
        <v>6</v>
      </c>
      <c r="H3010" s="17">
        <v>10</v>
      </c>
      <c r="I3010" s="20">
        <f t="shared" si="753"/>
        <v>82</v>
      </c>
      <c r="J3010" s="21">
        <v>713.66</v>
      </c>
      <c r="K3010" s="18">
        <v>44804</v>
      </c>
      <c r="L3010" s="21">
        <v>226</v>
      </c>
      <c r="M3010" s="21">
        <v>487.66</v>
      </c>
      <c r="N3010" s="21">
        <v>47.58</v>
      </c>
      <c r="O3010" s="21">
        <f t="shared" si="754"/>
        <v>23.79</v>
      </c>
      <c r="P3010" s="21">
        <f t="shared" si="755"/>
        <v>71.37</v>
      </c>
      <c r="Q3010" s="21">
        <f t="shared" si="756"/>
        <v>463.87</v>
      </c>
      <c r="S3010" s="21">
        <f t="shared" si="768"/>
        <v>535.24</v>
      </c>
      <c r="T3010" s="19">
        <v>10</v>
      </c>
      <c r="U3010" s="19">
        <f t="shared" si="758"/>
        <v>0</v>
      </c>
      <c r="V3010" s="22">
        <f t="shared" si="759"/>
        <v>0</v>
      </c>
      <c r="W3010" s="5">
        <f t="shared" si="764"/>
        <v>90</v>
      </c>
      <c r="X3010" s="21">
        <f t="shared" si="765"/>
        <v>5.947111111111111</v>
      </c>
      <c r="Y3010" s="21">
        <f t="shared" si="766"/>
        <v>71.365333333333325</v>
      </c>
      <c r="Z3010" s="21">
        <f t="shared" si="763"/>
        <v>463.87466666666671</v>
      </c>
      <c r="AA3010" s="21">
        <f t="shared" si="767"/>
        <v>4.6666666667078971E-3</v>
      </c>
      <c r="AC3010" s="5">
        <v>71.365333333333325</v>
      </c>
      <c r="AD3010" s="5">
        <v>0</v>
      </c>
      <c r="AE3010" s="5">
        <f t="shared" si="761"/>
        <v>71.365333333333325</v>
      </c>
    </row>
    <row r="3011" spans="1:33" ht="12.75" customHeight="1" x14ac:dyDescent="0.35">
      <c r="A3011" s="17" t="s">
        <v>6152</v>
      </c>
      <c r="B3011" s="17" t="s">
        <v>6143</v>
      </c>
      <c r="C3011" s="17" t="s">
        <v>6153</v>
      </c>
      <c r="D3011" s="18">
        <v>44197</v>
      </c>
      <c r="E3011" s="17" t="s">
        <v>118</v>
      </c>
      <c r="F3011" s="19">
        <v>10</v>
      </c>
      <c r="G3011" s="17">
        <v>8</v>
      </c>
      <c r="H3011" s="17">
        <v>4</v>
      </c>
      <c r="I3011" s="20">
        <f t="shared" si="753"/>
        <v>100</v>
      </c>
      <c r="J3011" s="21">
        <v>357.53</v>
      </c>
      <c r="K3011" s="18">
        <v>44804</v>
      </c>
      <c r="L3011" s="21">
        <v>59.58</v>
      </c>
      <c r="M3011" s="21">
        <v>297.95</v>
      </c>
      <c r="N3011" s="21">
        <v>23.83</v>
      </c>
      <c r="O3011" s="21">
        <f t="shared" si="754"/>
        <v>11.914999999999999</v>
      </c>
      <c r="P3011" s="21">
        <f t="shared" si="755"/>
        <v>35.744999999999997</v>
      </c>
      <c r="Q3011" s="21">
        <f t="shared" si="756"/>
        <v>286.03499999999997</v>
      </c>
      <c r="S3011" s="21">
        <f t="shared" si="768"/>
        <v>321.77999999999997</v>
      </c>
      <c r="T3011" s="19">
        <v>10</v>
      </c>
      <c r="U3011" s="19">
        <f t="shared" si="758"/>
        <v>0</v>
      </c>
      <c r="V3011" s="22">
        <f t="shared" si="759"/>
        <v>0</v>
      </c>
      <c r="W3011" s="5">
        <f t="shared" si="764"/>
        <v>108</v>
      </c>
      <c r="X3011" s="21">
        <f t="shared" si="765"/>
        <v>2.9794444444444443</v>
      </c>
      <c r="Y3011" s="21">
        <f t="shared" si="766"/>
        <v>35.75333333333333</v>
      </c>
      <c r="Z3011" s="21">
        <f t="shared" si="763"/>
        <v>286.02666666666664</v>
      </c>
      <c r="AA3011" s="21">
        <f t="shared" si="767"/>
        <v>-8.3333333333257542E-3</v>
      </c>
      <c r="AC3011" s="5">
        <v>35.75333333333333</v>
      </c>
      <c r="AD3011" s="5">
        <v>0</v>
      </c>
      <c r="AE3011" s="5">
        <f t="shared" si="761"/>
        <v>35.75333333333333</v>
      </c>
    </row>
    <row r="3012" spans="1:33" ht="12.75" customHeight="1" x14ac:dyDescent="0.35">
      <c r="A3012" s="17" t="s">
        <v>6154</v>
      </c>
      <c r="B3012" s="17" t="s">
        <v>6143</v>
      </c>
      <c r="C3012" s="17" t="s">
        <v>6155</v>
      </c>
      <c r="D3012" s="18">
        <v>44287</v>
      </c>
      <c r="E3012" s="17" t="s">
        <v>118</v>
      </c>
      <c r="F3012" s="19">
        <v>10</v>
      </c>
      <c r="G3012" s="17">
        <v>8</v>
      </c>
      <c r="H3012" s="17">
        <v>7</v>
      </c>
      <c r="I3012" s="20">
        <f t="shared" si="753"/>
        <v>103</v>
      </c>
      <c r="J3012" s="21">
        <v>1288.27</v>
      </c>
      <c r="K3012" s="18">
        <v>44804</v>
      </c>
      <c r="L3012" s="21">
        <v>182.5</v>
      </c>
      <c r="M3012" s="21">
        <v>1105.77</v>
      </c>
      <c r="N3012" s="21">
        <v>85.88</v>
      </c>
      <c r="O3012" s="21">
        <f t="shared" si="754"/>
        <v>42.94</v>
      </c>
      <c r="P3012" s="21">
        <f t="shared" si="755"/>
        <v>128.82</v>
      </c>
      <c r="Q3012" s="21">
        <f t="shared" si="756"/>
        <v>1062.83</v>
      </c>
      <c r="S3012" s="21">
        <f t="shared" si="768"/>
        <v>1191.6500000000001</v>
      </c>
      <c r="T3012" s="19">
        <v>10</v>
      </c>
      <c r="U3012" s="19">
        <f t="shared" si="758"/>
        <v>0</v>
      </c>
      <c r="V3012" s="22">
        <f t="shared" si="759"/>
        <v>0</v>
      </c>
      <c r="W3012" s="5">
        <f t="shared" si="764"/>
        <v>111</v>
      </c>
      <c r="X3012" s="21">
        <f t="shared" si="765"/>
        <v>10.735585585585586</v>
      </c>
      <c r="Y3012" s="21">
        <f t="shared" si="766"/>
        <v>128.82702702702704</v>
      </c>
      <c r="Z3012" s="21">
        <f t="shared" si="763"/>
        <v>1062.822972972973</v>
      </c>
      <c r="AA3012" s="21">
        <f t="shared" si="767"/>
        <v>-7.0270270268792956E-3</v>
      </c>
      <c r="AC3012" s="5">
        <v>128.82702702702704</v>
      </c>
      <c r="AD3012" s="5">
        <v>0</v>
      </c>
      <c r="AE3012" s="5">
        <f t="shared" si="761"/>
        <v>128.82702702702704</v>
      </c>
    </row>
    <row r="3013" spans="1:33" ht="12.75" customHeight="1" x14ac:dyDescent="0.35">
      <c r="A3013" s="17" t="s">
        <v>6156</v>
      </c>
      <c r="B3013" s="17" t="s">
        <v>6143</v>
      </c>
      <c r="C3013" s="17" t="s">
        <v>6155</v>
      </c>
      <c r="D3013" s="18">
        <v>44378</v>
      </c>
      <c r="E3013" s="17" t="s">
        <v>118</v>
      </c>
      <c r="F3013" s="19">
        <v>10</v>
      </c>
      <c r="G3013" s="17">
        <v>8</v>
      </c>
      <c r="H3013" s="17">
        <v>10</v>
      </c>
      <c r="I3013" s="20">
        <f t="shared" si="753"/>
        <v>106</v>
      </c>
      <c r="J3013" s="21">
        <v>2740.68</v>
      </c>
      <c r="K3013" s="18">
        <v>44804</v>
      </c>
      <c r="L3013" s="21">
        <v>319.74</v>
      </c>
      <c r="M3013" s="21">
        <v>2420.94</v>
      </c>
      <c r="N3013" s="21">
        <v>182.71</v>
      </c>
      <c r="O3013" s="21">
        <f t="shared" si="754"/>
        <v>91.355000000000004</v>
      </c>
      <c r="P3013" s="21">
        <f t="shared" si="755"/>
        <v>274.065</v>
      </c>
      <c r="Q3013" s="21">
        <f t="shared" si="756"/>
        <v>2329.585</v>
      </c>
      <c r="S3013" s="21">
        <f t="shared" si="768"/>
        <v>2603.65</v>
      </c>
      <c r="T3013" s="19">
        <v>10</v>
      </c>
      <c r="U3013" s="19">
        <f t="shared" si="758"/>
        <v>0</v>
      </c>
      <c r="V3013" s="22">
        <f t="shared" si="759"/>
        <v>0</v>
      </c>
      <c r="W3013" s="5">
        <f t="shared" si="764"/>
        <v>114</v>
      </c>
      <c r="X3013" s="21">
        <f t="shared" si="765"/>
        <v>22.839035087719299</v>
      </c>
      <c r="Y3013" s="21">
        <f t="shared" si="766"/>
        <v>274.06842105263161</v>
      </c>
      <c r="Z3013" s="21">
        <f t="shared" si="763"/>
        <v>2329.5815789473686</v>
      </c>
      <c r="AA3013" s="21">
        <f t="shared" si="767"/>
        <v>-3.421052631438215E-3</v>
      </c>
      <c r="AC3013" s="5">
        <v>274.06842105263161</v>
      </c>
      <c r="AD3013" s="5">
        <v>0</v>
      </c>
      <c r="AE3013" s="5">
        <f t="shared" si="761"/>
        <v>274.06842105263161</v>
      </c>
    </row>
    <row r="3014" spans="1:33" ht="12.75" customHeight="1" x14ac:dyDescent="0.4">
      <c r="A3014" s="17" t="s">
        <v>6118</v>
      </c>
      <c r="J3014" s="32">
        <v>25792.61</v>
      </c>
      <c r="L3014" s="21">
        <v>16555.05</v>
      </c>
      <c r="M3014" s="21">
        <v>9237.56</v>
      </c>
      <c r="N3014" s="5">
        <f>SUM(N2998:N3013)</f>
        <v>1397.2399999999998</v>
      </c>
      <c r="O3014" s="5">
        <f>SUM(O2998:O3013)</f>
        <v>649.57000000000016</v>
      </c>
      <c r="P3014" s="5">
        <f>SUM(P2998:P3013)</f>
        <v>2046.8100000000002</v>
      </c>
      <c r="Q3014" s="23">
        <f>SUM(Q2998:Q3013)</f>
        <v>8587.989999999998</v>
      </c>
      <c r="S3014" s="5">
        <f>SUM(S2998:S3013)</f>
        <v>10634.8</v>
      </c>
      <c r="X3014" s="5">
        <f>SUM(X2998:X3013)</f>
        <v>174.6588349590192</v>
      </c>
      <c r="Y3014" s="5">
        <f>SUM(Y2998:Y3013)</f>
        <v>2046.85601950823</v>
      </c>
      <c r="Z3014" s="5">
        <f>SUM(Z2998:Z3013)</f>
        <v>8587.9439804917693</v>
      </c>
      <c r="AA3014" s="5">
        <f>SUM(AA2998:AA3013)</f>
        <v>-4.601950822974743E-2</v>
      </c>
      <c r="AC3014" s="5">
        <f>SUM(AC2998:AC3013)+1</f>
        <v>2047.85601950823</v>
      </c>
      <c r="AD3014" s="5">
        <f t="shared" ref="AD3014" si="769">SUM(AD2998:AD3013)</f>
        <v>0</v>
      </c>
      <c r="AE3014" s="5">
        <f>SUM(AE2998:AE3013)+1</f>
        <v>2047.85601950823</v>
      </c>
    </row>
    <row r="3015" spans="1:33" ht="12.75" customHeight="1" x14ac:dyDescent="0.35">
      <c r="A3015" s="17" t="s">
        <v>69</v>
      </c>
      <c r="J3015" s="21">
        <v>0</v>
      </c>
      <c r="L3015" s="21">
        <v>0</v>
      </c>
      <c r="M3015" s="21">
        <v>0</v>
      </c>
      <c r="X3015" s="5"/>
      <c r="Y3015" s="5"/>
      <c r="Z3015" s="5"/>
      <c r="AA3015" s="5"/>
    </row>
    <row r="3016" spans="1:33" ht="12.75" customHeight="1" x14ac:dyDescent="0.35">
      <c r="A3016" s="17" t="s">
        <v>70</v>
      </c>
      <c r="X3016" s="5"/>
      <c r="Y3016" s="5"/>
      <c r="Z3016" s="5"/>
      <c r="AA3016" s="5"/>
    </row>
    <row r="3017" spans="1:33" ht="12.75" customHeight="1" x14ac:dyDescent="0.35">
      <c r="A3017" s="17" t="s">
        <v>71</v>
      </c>
      <c r="J3017" s="21">
        <v>25792.61</v>
      </c>
      <c r="L3017" s="21">
        <v>16555.05</v>
      </c>
      <c r="M3017" s="21">
        <v>9237.56</v>
      </c>
      <c r="X3017" s="5"/>
      <c r="Y3017" s="5"/>
      <c r="Z3017" s="5"/>
      <c r="AA3017" s="5"/>
    </row>
    <row r="3018" spans="1:33" ht="12.75" customHeight="1" x14ac:dyDescent="0.35">
      <c r="A3018" s="17" t="s">
        <v>113</v>
      </c>
      <c r="X3018" s="5"/>
      <c r="Y3018" s="5"/>
      <c r="Z3018" s="5"/>
      <c r="AA3018" s="5"/>
    </row>
    <row r="3019" spans="1:33" ht="12.75" customHeight="1" x14ac:dyDescent="0.35">
      <c r="A3019" s="17" t="s">
        <v>73</v>
      </c>
      <c r="X3019" s="5"/>
      <c r="Y3019" s="5"/>
      <c r="Z3019" s="5"/>
      <c r="AA3019" s="5"/>
    </row>
    <row r="3020" spans="1:33" ht="12.75" customHeight="1" x14ac:dyDescent="0.4">
      <c r="A3020" s="17" t="s">
        <v>6157</v>
      </c>
      <c r="J3020" s="5">
        <f>+J3014+J2991+J2947+J2938+J2905+J2825+J2763+J2754+J2645+J2185+J1664+J1534+J957+J931+J158+J117+J64+J51+J41+J18</f>
        <v>25463772.500000015</v>
      </c>
      <c r="L3020" s="21">
        <v>8174765.9699999997</v>
      </c>
      <c r="M3020" s="21">
        <v>17085714.09</v>
      </c>
      <c r="N3020" s="5">
        <f>+N3014+N2991+N2947+N2938+N2905+N2825+N2763+N2754+N2645+N2185+N1664+N1534+N957+N931+N158+N117+N64+N51+N41+N18</f>
        <v>147495.25000000006</v>
      </c>
      <c r="O3020" s="5">
        <f>+O3014+O2991+O2947+O2938+O2905+O2825+O2763+O2754+O2645+O2185+O1664+O1534+O957+O931+O158+O117+O64+O51+O41+O18</f>
        <v>67501.113571428607</v>
      </c>
      <c r="P3020" s="5">
        <f>+P3014+P2991+P2947+P2938+P2905+P2825+P2763+P2754+P2645+P2185+P1664+P1534+P957+P931+P158+P117+P64+P51+P41+P18</f>
        <v>576331.25752380956</v>
      </c>
      <c r="Q3020" s="5">
        <f>+Q3014+Q2991+Q2947+Q2938+Q2905+Q2825+Q2763+Q2754+Q2645+Q2185+Q1664+Q1534+Q957+Q931+Q158+Q117+Q64+Q51+Q41+Q18</f>
        <v>17032853.182476189</v>
      </c>
      <c r="S3020" s="5">
        <f>+S3014+S2991+S2947+S2938+S2905+S2825+S2763+S2754+S2645+S2185+S1664+S1534+S957+S931+S158+S117+S64+S51+S41+S18</f>
        <v>17462169.230000004</v>
      </c>
      <c r="X3020" s="5">
        <f>+X3014+X2991+X2947+X2938+X2905+X2825+X2763+X2754+X2645+X2185+X1664+X1534+X957+X931+X158+X117+X64+X51+X41+X18</f>
        <v>47734.900019444707</v>
      </c>
      <c r="Y3020" s="5">
        <f>+Y3014+Y2991+Y2947+Y2938+Y2905+Y2825+Y2763+Y2754+Y2645+Y2185+Y1664+Y1534+Y957+Y931+Y158+Y117+Y64+Y51+Y41+Y18</f>
        <v>541153.22743153514</v>
      </c>
      <c r="Z3020" s="5">
        <f>+Z3014+Z2991+Z2947+Z2938+Z2905+Z2825+Z2763+Z2754+Z2645+Z2185+Z1664+Z1534+Z957+Z931+Z158+Z117+Z64+Z51+Z41+Z18</f>
        <v>16921327.477794886</v>
      </c>
      <c r="AA3020" s="5">
        <f>+AA3014+AA2991+AA2947+AA2938+AA2905+AA2825+AA2763+AA2754+AA2645+AA2185+AA1664+AA1534+AA957+AA931+AA158+AA117+AA64+AA51+AA41+AA18</f>
        <v>-116052.58468130151</v>
      </c>
      <c r="AC3020" s="23">
        <f>+AC3014+AC2991+AC2947+AC2938+AC2905+AC2825+AC2763+AC2754+AC2645+AC2185+AC1664+AC1534+AC957+AC931+AC158+AC117+AC64+AC51+AC41+AC18-1</f>
        <v>544755.00353844452</v>
      </c>
      <c r="AD3020" s="23">
        <f>+AD3014+AD2991+AD2947+AD2938+AD2905+AD2825+AD2763+AD2754+AD2645+AD2185+AD1664+AD1534+AD957+AD931+AD158+AD117+AD64+AD51+AD41+AD18</f>
        <v>147705.53000000003</v>
      </c>
      <c r="AE3020" s="23">
        <f>+AE3014+AE2991+AE2947+AE2938+AE2905+AE2825+AE2763+AE2754+AE2645+AE2185+AE1664+AE1534+AE957+AE931+AE158+AE117+AE64+AE51+AE41+AE18</f>
        <v>692460.53353844455</v>
      </c>
      <c r="AG3020" s="5"/>
    </row>
    <row r="3021" spans="1:33" ht="12.75" customHeight="1" x14ac:dyDescent="0.35">
      <c r="A3021" s="17" t="s">
        <v>69</v>
      </c>
      <c r="J3021" s="21">
        <v>-97735.9</v>
      </c>
      <c r="L3021" s="21">
        <v>-29972.37</v>
      </c>
      <c r="M3021" s="21">
        <v>-67763.53</v>
      </c>
    </row>
    <row r="3022" spans="1:33" ht="12.75" customHeight="1" x14ac:dyDescent="0.35">
      <c r="A3022" s="17" t="s">
        <v>262</v>
      </c>
    </row>
    <row r="3023" spans="1:33" ht="12.75" customHeight="1" x14ac:dyDescent="0.35">
      <c r="A3023" s="17" t="s">
        <v>6158</v>
      </c>
      <c r="J3023" s="34">
        <f>+J3020+J3021</f>
        <v>25366036.600000016</v>
      </c>
      <c r="L3023" s="21">
        <v>8144793.5999999996</v>
      </c>
      <c r="M3023" s="21">
        <v>17017950.559999999</v>
      </c>
    </row>
    <row r="3024" spans="1:33" ht="12.75" customHeight="1" x14ac:dyDescent="0.35">
      <c r="A3024" s="17" t="s">
        <v>6159</v>
      </c>
      <c r="M3024" s="5">
        <f>+Q3020+O3020</f>
        <v>17100354.296047617</v>
      </c>
    </row>
    <row r="3025" spans="1:31" ht="12.75" customHeight="1" thickBot="1" x14ac:dyDescent="0.4"/>
    <row r="3026" spans="1:31" ht="12.75" customHeight="1" x14ac:dyDescent="0.4">
      <c r="A3026" s="35" t="s">
        <v>6160</v>
      </c>
      <c r="B3026" s="36"/>
      <c r="C3026" s="36"/>
      <c r="D3026" s="36"/>
      <c r="E3026" s="36"/>
      <c r="F3026" s="37"/>
      <c r="G3026" s="36"/>
      <c r="H3026" s="36"/>
      <c r="I3026" s="38"/>
      <c r="J3026" s="39"/>
      <c r="K3026" s="36"/>
      <c r="L3026" s="39"/>
      <c r="M3026" s="39"/>
      <c r="N3026" s="39"/>
      <c r="O3026" s="39"/>
      <c r="P3026" s="39"/>
      <c r="Q3026" s="39"/>
      <c r="R3026" s="36"/>
      <c r="S3026" s="39"/>
      <c r="T3026" s="36"/>
      <c r="U3026" s="36"/>
      <c r="V3026" s="36"/>
      <c r="W3026" s="36"/>
      <c r="X3026" s="36"/>
      <c r="Y3026" s="36"/>
      <c r="Z3026" s="36"/>
      <c r="AA3026" s="36"/>
      <c r="AB3026" s="36"/>
      <c r="AC3026" s="39"/>
      <c r="AD3026" s="39"/>
      <c r="AE3026" s="40"/>
    </row>
    <row r="3027" spans="1:31" ht="12.75" customHeight="1" x14ac:dyDescent="0.4">
      <c r="A3027" s="41"/>
      <c r="C3027" s="42"/>
      <c r="AE3027" s="43"/>
    </row>
    <row r="3028" spans="1:31" ht="12.75" customHeight="1" x14ac:dyDescent="0.4">
      <c r="A3028" s="41"/>
      <c r="C3028" s="42" t="s">
        <v>6161</v>
      </c>
      <c r="AE3028" s="43">
        <v>700686</v>
      </c>
    </row>
    <row r="3029" spans="1:31" ht="12.75" customHeight="1" x14ac:dyDescent="0.35">
      <c r="A3029" s="41"/>
      <c r="AE3029" s="43"/>
    </row>
    <row r="3030" spans="1:31" ht="12.75" customHeight="1" x14ac:dyDescent="0.4">
      <c r="A3030" s="41"/>
      <c r="C3030" s="42" t="s">
        <v>6162</v>
      </c>
      <c r="AE3030" s="43">
        <v>8225.09</v>
      </c>
    </row>
    <row r="3031" spans="1:31" ht="12.75" customHeight="1" x14ac:dyDescent="0.35">
      <c r="A3031" s="41"/>
      <c r="AE3031" s="43"/>
    </row>
    <row r="3032" spans="1:31" ht="12.75" customHeight="1" thickBot="1" x14ac:dyDescent="0.45">
      <c r="A3032" s="44"/>
      <c r="B3032" s="45"/>
      <c r="C3032" s="46" t="s">
        <v>6163</v>
      </c>
      <c r="D3032" s="45"/>
      <c r="E3032" s="45"/>
      <c r="F3032" s="47"/>
      <c r="G3032" s="45"/>
      <c r="H3032" s="45"/>
      <c r="I3032" s="48"/>
      <c r="J3032" s="49"/>
      <c r="K3032" s="45"/>
      <c r="L3032" s="49"/>
      <c r="M3032" s="49"/>
      <c r="N3032" s="49"/>
      <c r="O3032" s="49"/>
      <c r="P3032" s="49"/>
      <c r="Q3032" s="49"/>
      <c r="R3032" s="45"/>
      <c r="S3032" s="49"/>
      <c r="T3032" s="45"/>
      <c r="U3032" s="45"/>
      <c r="V3032" s="45"/>
      <c r="W3032" s="45"/>
      <c r="X3032" s="45"/>
      <c r="Y3032" s="45"/>
      <c r="Z3032" s="45"/>
      <c r="AA3032" s="45"/>
      <c r="AB3032" s="45"/>
      <c r="AC3032" s="49"/>
      <c r="AD3032" s="49"/>
      <c r="AE3032" s="50">
        <f>+AE3028-AE3030</f>
        <v>692460.91</v>
      </c>
    </row>
  </sheetData>
  <mergeCells count="4">
    <mergeCell ref="I4:J4"/>
    <mergeCell ref="G5:H5"/>
    <mergeCell ref="I5:J5"/>
    <mergeCell ref="G6:H6"/>
  </mergeCells>
  <pageMargins left="0" right="0" top="0" bottom="0" header="0" footer="0"/>
  <pageSetup scale="60" fitToWidth="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1fd4a67-a72e-4b63-af64-fdd815d90962" xsi:nil="true"/>
    <lcf76f155ced4ddcb4097134ff3c332f xmlns="887b3745-c80b-4d8d-8f4d-91599da31528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859F58A294E74EBF5998F88DF9FFB0" ma:contentTypeVersion="12" ma:contentTypeDescription="Create a new document." ma:contentTypeScope="" ma:versionID="15f6ca045c636a919e858ea3c1d2f983">
  <xsd:schema xmlns:xsd="http://www.w3.org/2001/XMLSchema" xmlns:xs="http://www.w3.org/2001/XMLSchema" xmlns:p="http://schemas.microsoft.com/office/2006/metadata/properties" xmlns:ns2="887b3745-c80b-4d8d-8f4d-91599da31528" xmlns:ns3="91fd4a67-a72e-4b63-af64-fdd815d90962" targetNamespace="http://schemas.microsoft.com/office/2006/metadata/properties" ma:root="true" ma:fieldsID="4c0d733c856d03d2aae461e83eb51d9a" ns2:_="" ns3:_="">
    <xsd:import namespace="887b3745-c80b-4d8d-8f4d-91599da31528"/>
    <xsd:import namespace="91fd4a67-a72e-4b63-af64-fdd815d909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7b3745-c80b-4d8d-8f4d-91599da315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c5d1464f-bf2d-4764-91b1-641742962a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fd4a67-a72e-4b63-af64-fdd815d90962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3f55f097-6fc8-47a7-8c05-e1f8b345d137}" ma:internalName="TaxCatchAll" ma:showField="CatchAllData" ma:web="91fd4a67-a72e-4b63-af64-fdd815d909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93844AF-46E0-4A16-AF50-B670D921F399}">
  <ds:schemaRefs>
    <ds:schemaRef ds:uri="http://schemas.microsoft.com/office/2006/metadata/properties"/>
    <ds:schemaRef ds:uri="http://schemas.microsoft.com/office/infopath/2007/PartnerControls"/>
    <ds:schemaRef ds:uri="91fd4a67-a72e-4b63-af64-fdd815d90962"/>
    <ds:schemaRef ds:uri="887b3745-c80b-4d8d-8f4d-91599da31528"/>
  </ds:schemaRefs>
</ds:datastoreItem>
</file>

<file path=customXml/itemProps2.xml><?xml version="1.0" encoding="utf-8"?>
<ds:datastoreItem xmlns:ds="http://schemas.openxmlformats.org/officeDocument/2006/customXml" ds:itemID="{B8006344-5C43-4F1A-B812-55EDA78EC7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7b3745-c80b-4d8d-8f4d-91599da31528"/>
    <ds:schemaRef ds:uri="91fd4a67-a72e-4b63-af64-fdd815d909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0E2C3E4-4AF3-4948-BC6A-A6627659C42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PSC Rate Study</vt:lpstr>
      <vt:lpstr>'PSC Rate Study'!Print_Area</vt:lpstr>
      <vt:lpstr>'PSC Rate Study'!Print_Titles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Robert Miller</cp:lastModifiedBy>
  <cp:revision/>
  <dcterms:created xsi:type="dcterms:W3CDTF">2023-01-18T22:36:11Z</dcterms:created>
  <dcterms:modified xsi:type="dcterms:W3CDTF">2024-05-02T00:34:57Z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0x01010001859F58A294E74EBF5998F88DF9FFB0</vt:lpwstr>
  </property>
  <property fmtid="{D5CDD505-2E9C-101B-9397-08002B2CF9AE}" pid="3" name="MediaServiceImageTags">
    <vt:lpwstr/>
  </property>
</Properties>
</file>