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20783bd5d64abe/Butler County WD/"/>
    </mc:Choice>
  </mc:AlternateContent>
  <xr:revisionPtr revIDLastSave="0" documentId="8_{6628F6E2-9859-4B2C-AE08-71429664117F}" xr6:coauthVersionLast="47" xr6:coauthVersionMax="47" xr10:uidLastSave="{00000000-0000-0000-0000-000000000000}"/>
  <bookViews>
    <workbookView xWindow="-98" yWindow="-98" windowWidth="20715" windowHeight="13515" tabRatio="602" xr2:uid="{66DCB12E-7761-47D1-A8C5-985704888B5C}"/>
  </bookViews>
  <sheets>
    <sheet name="SAO Cross Ref to 2022 GL" sheetId="73" r:id="rId1"/>
  </sheets>
  <definedNames>
    <definedName name="_xlnm.Print_Area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8" i="73" l="1"/>
  <c r="F109" i="73"/>
  <c r="F154" i="73" l="1"/>
  <c r="G41" i="73"/>
  <c r="H41" i="73" s="1"/>
  <c r="F46" i="73"/>
  <c r="H45" i="73"/>
  <c r="H44" i="73"/>
  <c r="H43" i="73"/>
  <c r="H42" i="73"/>
  <c r="H40" i="73"/>
  <c r="H39" i="73"/>
  <c r="H38" i="73"/>
  <c r="H37" i="73"/>
  <c r="H36" i="73"/>
  <c r="H35" i="73"/>
  <c r="F127" i="73"/>
  <c r="F116" i="73"/>
  <c r="F107" i="73"/>
  <c r="H106" i="73"/>
  <c r="H105" i="73"/>
  <c r="H104" i="73"/>
  <c r="H103" i="73"/>
  <c r="H102" i="73"/>
  <c r="H101" i="73"/>
  <c r="H100" i="73"/>
  <c r="H99" i="73"/>
  <c r="H46" i="73" l="1"/>
  <c r="G46" i="73"/>
  <c r="H107" i="73"/>
  <c r="F96" i="73" l="1"/>
  <c r="G89" i="73"/>
  <c r="F78" i="73" s="1"/>
  <c r="F89" i="73"/>
  <c r="H88" i="73"/>
  <c r="H87" i="73"/>
  <c r="H86" i="73"/>
  <c r="H85" i="73"/>
  <c r="H84" i="73"/>
  <c r="H83" i="73"/>
  <c r="H82" i="73"/>
  <c r="H89" i="73" l="1"/>
  <c r="F74" i="73"/>
  <c r="F64" i="73"/>
  <c r="F53" i="73"/>
  <c r="F29" i="73" l="1"/>
  <c r="F13" i="73"/>
  <c r="F158" i="73" l="1"/>
</calcChain>
</file>

<file path=xl/sharedStrings.xml><?xml version="1.0" encoding="utf-8"?>
<sst xmlns="http://schemas.openxmlformats.org/spreadsheetml/2006/main" count="270" uniqueCount="257">
  <si>
    <t>BUTLER COUNTY WATER SYSTEM</t>
  </si>
  <si>
    <t>SAO Cross Reference to General Ledger Accounts</t>
  </si>
  <si>
    <t>STATEMENT OF ADJUSTED OPERATIONS</t>
  </si>
  <si>
    <t>GENERAL LEDGER</t>
  </si>
  <si>
    <t>Description</t>
  </si>
  <si>
    <t>Test Year</t>
  </si>
  <si>
    <t>Account</t>
  </si>
  <si>
    <t>Amount</t>
  </si>
  <si>
    <t>461-0001-8</t>
  </si>
  <si>
    <t>METERED REVENUE - RESIDENTIAL</t>
  </si>
  <si>
    <t>461-0002-8</t>
  </si>
  <si>
    <t>METERED REVENUE - COMMERCIAL</t>
  </si>
  <si>
    <t>461-0003-8</t>
  </si>
  <si>
    <t>METERED REVENUE - INDUSTRIAL</t>
  </si>
  <si>
    <t>461-0101-8</t>
  </si>
  <si>
    <t>UNBILLED REVENUE - RESIDENTIAL</t>
  </si>
  <si>
    <t>461-0102-8</t>
  </si>
  <si>
    <t>UNMETERED REVENUE - COMMERCIAL</t>
  </si>
  <si>
    <t>Total Metered Sales</t>
  </si>
  <si>
    <t>Private Fire Protection</t>
  </si>
  <si>
    <t>462-0000-8</t>
  </si>
  <si>
    <t>METERED REVENUE - FIRE PROTECT</t>
  </si>
  <si>
    <t>Forfeited Discounts</t>
  </si>
  <si>
    <t>470-0000-8</t>
  </si>
  <si>
    <t>FORFEITED DISCOUNTS</t>
  </si>
  <si>
    <t>Misc. Service Revenues</t>
  </si>
  <si>
    <t>471-0000-8</t>
  </si>
  <si>
    <t>MISC SERVICE REVENUE</t>
  </si>
  <si>
    <t>Other Water Revenues</t>
  </si>
  <si>
    <t>474-0000-8</t>
  </si>
  <si>
    <t>OTHER WATER REVENUE</t>
  </si>
  <si>
    <t>601-1001-8</t>
  </si>
  <si>
    <t>WAGES - SOURCE (OPER)</t>
  </si>
  <si>
    <t>601-2002-8</t>
  </si>
  <si>
    <t>WAGES - SOURCE (MAINT)</t>
  </si>
  <si>
    <t>601-3001-8</t>
  </si>
  <si>
    <t>WAGES - WATER TREAT (OPER)</t>
  </si>
  <si>
    <t>601-4002-8</t>
  </si>
  <si>
    <t>WAGES - WATER TREAT (MAINT)</t>
  </si>
  <si>
    <t>601-5001-8</t>
  </si>
  <si>
    <t>WAGES - TRANS &amp; DISTR (OPER)</t>
  </si>
  <si>
    <t>601-6002-8</t>
  </si>
  <si>
    <t>WAGES - T &amp; D (MAINT)</t>
  </si>
  <si>
    <t>601-7001-8</t>
  </si>
  <si>
    <t>WAGES - CUSTOMER ACCOUNTS</t>
  </si>
  <si>
    <t>601-8001-8</t>
  </si>
  <si>
    <t>WAGES - ADMIN &amp; GENERAL</t>
  </si>
  <si>
    <t>Salaries and Wages - Employees</t>
  </si>
  <si>
    <t>Salaries and Wages - Officers</t>
  </si>
  <si>
    <t>675-8011-8</t>
  </si>
  <si>
    <t>MISC EXPENSE - COMMISSIONER FEE</t>
  </si>
  <si>
    <t>Reclass</t>
  </si>
  <si>
    <t xml:space="preserve">Balance </t>
  </si>
  <si>
    <t>Balance</t>
  </si>
  <si>
    <t>Worker's Comp</t>
  </si>
  <si>
    <t>After Reclass</t>
  </si>
  <si>
    <t>604-1001-8</t>
  </si>
  <si>
    <t>EMPLOYEE OVERHEAD - SOURCE (OPER)</t>
  </si>
  <si>
    <t>604-2002-8</t>
  </si>
  <si>
    <t>EMPLOYEE OVERHEAD - SOURCE (MAINT)</t>
  </si>
  <si>
    <t>604-3001-8</t>
  </si>
  <si>
    <t>EMPLOYEE OVERHEAD - WATER TREAT (OPER)</t>
  </si>
  <si>
    <t>604-4002-8</t>
  </si>
  <si>
    <t>EMPLOYEE OVERHEAD - WATER TREAT (MAINT)</t>
  </si>
  <si>
    <t>604-5001-8</t>
  </si>
  <si>
    <t>EMPLOYEE OVERHEAD - T &amp; D (OPER)</t>
  </si>
  <si>
    <t>604-6002-8</t>
  </si>
  <si>
    <t>EMPLOYEE OVERHEAD - T &amp; D (MAINT)</t>
  </si>
  <si>
    <t>604-7001-8</t>
  </si>
  <si>
    <t>EMPLOYEE OVERHEAD - CUSTOMER ACCOUNTS</t>
  </si>
  <si>
    <t>604-8001-8</t>
  </si>
  <si>
    <t>EMPLOYEE OVERHEAD - ADMIN &amp; GENERAL</t>
  </si>
  <si>
    <t>604-8011-8</t>
  </si>
  <si>
    <t>EMPLOYEE OVERHEAD - COMM SS &amp; MEDICARE</t>
  </si>
  <si>
    <t>604-8200-8</t>
  </si>
  <si>
    <t>EMPLOYEE OVERHEAD - REIMBURSEMENT ACCT</t>
  </si>
  <si>
    <t>604-8300-8</t>
  </si>
  <si>
    <t>OPEB ALLOCATION EXPENSE</t>
  </si>
  <si>
    <t>Employee Pensions and Benefits</t>
  </si>
  <si>
    <t>615-3001-8</t>
  </si>
  <si>
    <t>PURCHASED POWER - WATER TREAT</t>
  </si>
  <si>
    <t>615-3011-8</t>
  </si>
  <si>
    <t>PURCHASED POWER - WTP STRUCT</t>
  </si>
  <si>
    <t>615-5001-8</t>
  </si>
  <si>
    <t>PURCHASED POWER - T &amp; D</t>
  </si>
  <si>
    <t>615-5011-8</t>
  </si>
  <si>
    <t>PURCHASED POWER - MASTER MTRS</t>
  </si>
  <si>
    <t>615-5021-8</t>
  </si>
  <si>
    <t>PURCHASED POWER - PUMP STATION</t>
  </si>
  <si>
    <t>Purchased Power</t>
  </si>
  <si>
    <t>Chemicals</t>
  </si>
  <si>
    <t>618-3001-8</t>
  </si>
  <si>
    <t>CHEMICALS</t>
  </si>
  <si>
    <t>620-2002-8</t>
  </si>
  <si>
    <t>MATL &amp; SUPPLY - SOURCE (MAINT)</t>
  </si>
  <si>
    <t>620-3001-8</t>
  </si>
  <si>
    <t>MATL &amp; SUPPLY - WATER (OPER)</t>
  </si>
  <si>
    <t>620-4002-8</t>
  </si>
  <si>
    <t>MATL &amp; SUPPLY - WATER (MAINT)</t>
  </si>
  <si>
    <t>620-5001-8</t>
  </si>
  <si>
    <t>MATL &amp; SUPPLY - T &amp; D (OPER)</t>
  </si>
  <si>
    <t>620-6002-8</t>
  </si>
  <si>
    <t>MATL &amp; SUPPLY - T &amp; D (MAINT)</t>
  </si>
  <si>
    <t>620-7001-8</t>
  </si>
  <si>
    <t>MATL &amp; SUPPLY - CUSTOMER ACCTS</t>
  </si>
  <si>
    <t>620-8001-8</t>
  </si>
  <si>
    <t>MATL &amp; SUPPLY - ADMN &amp; GENERAL</t>
  </si>
  <si>
    <t>Materials and Supplies</t>
  </si>
  <si>
    <t>632-1001-8</t>
  </si>
  <si>
    <t>CONTRACT ACCTG - SOURCE (OPER)</t>
  </si>
  <si>
    <t>632-2002-8</t>
  </si>
  <si>
    <t>CONTRACT ACCTG - SOURCE(MAINT)</t>
  </si>
  <si>
    <t>632-3001-8</t>
  </si>
  <si>
    <t>CONTRACT ACCTG - WATER (OPER)</t>
  </si>
  <si>
    <t>632-4002-8</t>
  </si>
  <si>
    <t>CONTRACT ACCTG - WATER (MAINT)</t>
  </si>
  <si>
    <t>632-5001-8</t>
  </si>
  <si>
    <t>CONTRACT ACCTG - T &amp; D (OPER)</t>
  </si>
  <si>
    <t>632-6002-8</t>
  </si>
  <si>
    <t>CONTRACT ACCTG - T &amp; D (MAINT)</t>
  </si>
  <si>
    <t>632-7001-8</t>
  </si>
  <si>
    <t>CONTRACT ACCTG - CUSTOMER ACCT</t>
  </si>
  <si>
    <t>632-8001-8</t>
  </si>
  <si>
    <t>CONTRACT ACCTG - ADMIN &amp; GENL</t>
  </si>
  <si>
    <t>Contractual Services - Accounting</t>
  </si>
  <si>
    <t>Contractual Services - Legal</t>
  </si>
  <si>
    <t>633-8001-8</t>
  </si>
  <si>
    <t>CONTRACT LEGAL - ADMIN &amp; GENL</t>
  </si>
  <si>
    <t>Contractual Services - Water Testing</t>
  </si>
  <si>
    <t>Water Testing Costs (Reclass from Contractual-Other)</t>
  </si>
  <si>
    <t/>
  </si>
  <si>
    <t>Water Sampling</t>
  </si>
  <si>
    <t>635-2002-8</t>
  </si>
  <si>
    <t>CONTRACT OTHER - SOURCE(MAINT)</t>
  </si>
  <si>
    <t>635-3001-8</t>
  </si>
  <si>
    <t>CONTRACT OTHER - WATER(OPER)</t>
  </si>
  <si>
    <t>635-4002-8</t>
  </si>
  <si>
    <t>CONTRACT OTHER - WATER(MAINT)</t>
  </si>
  <si>
    <t>635-5001-8</t>
  </si>
  <si>
    <t>CONTRACT OTHER - T &amp; D (OPER)</t>
  </si>
  <si>
    <t>635-6002-8</t>
  </si>
  <si>
    <t>CONTRACT OTHER - T &amp; D (MAINT)</t>
  </si>
  <si>
    <t>635-7001-8</t>
  </si>
  <si>
    <t>CONTRACT OTHER - CUSTOMER ACCT</t>
  </si>
  <si>
    <t>635-8001-8</t>
  </si>
  <si>
    <t>CONTRACT OTHER - ADMIN &amp; GENL</t>
  </si>
  <si>
    <t>Contractual Services - Other</t>
  </si>
  <si>
    <t>641-1001-8</t>
  </si>
  <si>
    <t>RENT&amp;UTILITIES - SOURCE(OPER)</t>
  </si>
  <si>
    <t>641-3001-8</t>
  </si>
  <si>
    <t>RENT&amp;UTILITIES - WATER (OPER)</t>
  </si>
  <si>
    <t>641-5001-8</t>
  </si>
  <si>
    <t>RENT&amp;UTILITIES - T &amp; D (OPER)</t>
  </si>
  <si>
    <t>641-7001-8</t>
  </si>
  <si>
    <t>RENT&amp;UTILITIES - CUSTOMER ACCT</t>
  </si>
  <si>
    <t>641-8001-8</t>
  </si>
  <si>
    <t>RENT&amp;UTILITIES - ADMIN &amp; GENL</t>
  </si>
  <si>
    <t>Rental of Building/Real Prop.</t>
  </si>
  <si>
    <t>Vehicle Insurance</t>
  </si>
  <si>
    <t>650-1001-8</t>
  </si>
  <si>
    <t>EQUIPMENT EXP - SOURCE (OPER)</t>
  </si>
  <si>
    <t>650-2002-8</t>
  </si>
  <si>
    <t>EQUIPMENT EXP - SOURCE (MAINT)</t>
  </si>
  <si>
    <t>650-3001-8</t>
  </si>
  <si>
    <t>EQUIPMENT EXP - WATER (OPER)</t>
  </si>
  <si>
    <t>650-4002-8</t>
  </si>
  <si>
    <t>EQUIPMENT EXP - WATER (MAINT)</t>
  </si>
  <si>
    <t>650-5001-8</t>
  </si>
  <si>
    <t>EQUIPMENT EXP - T &amp; D (OPER)</t>
  </si>
  <si>
    <t>650-6002-8</t>
  </si>
  <si>
    <t>EQUIPMENT EXP - T &amp; D (MAINT)</t>
  </si>
  <si>
    <t>650-7001-8</t>
  </si>
  <si>
    <t>EQUIPMENT EXP - CUSTOMER ACCTS</t>
  </si>
  <si>
    <t>650-8001-8</t>
  </si>
  <si>
    <t>EQUIPMENT EXP - ADMIN &amp; GENL</t>
  </si>
  <si>
    <t>Transportation Expenses</t>
  </si>
  <si>
    <t>Insurance - Vehicle</t>
  </si>
  <si>
    <t>Vehicle Insurance (Reclass from Equipment Expense)</t>
  </si>
  <si>
    <t>657-1001-8</t>
  </si>
  <si>
    <t>INSURANCE G/L - SOURCE (OPER)</t>
  </si>
  <si>
    <t>657-3001-8</t>
  </si>
  <si>
    <t>INSURANCE G/L - WATER (OPER)</t>
  </si>
  <si>
    <t>657-5001-8</t>
  </si>
  <si>
    <t>INSURANCE G/L - T &amp; D (OPER)</t>
  </si>
  <si>
    <t>657-7001-8</t>
  </si>
  <si>
    <t>INSURANCE G/L - CUSTOMER ACCTS</t>
  </si>
  <si>
    <t>657-8001-8</t>
  </si>
  <si>
    <t>INSURANCE G/L - ADMIN &amp; GENL</t>
  </si>
  <si>
    <t>Insurance - Gen. Liability</t>
  </si>
  <si>
    <t>Insurance - Workers' Compensation</t>
  </si>
  <si>
    <t>Worker's Compensation (Reclass from Employee Overhead)</t>
  </si>
  <si>
    <t>Insurance - Other</t>
  </si>
  <si>
    <t>659-8001-8</t>
  </si>
  <si>
    <t>INSURANCE OTHER - ADMIN &amp; GENL</t>
  </si>
  <si>
    <t>Bad Debt</t>
  </si>
  <si>
    <t>670-7001-8</t>
  </si>
  <si>
    <t>BAD DEBT EXPENSE</t>
  </si>
  <si>
    <t>675-7001-8</t>
  </si>
  <si>
    <t>MISC EXPENSE - CUSTOMER ACCTS</t>
  </si>
  <si>
    <t>675-7021-8</t>
  </si>
  <si>
    <t>MISC EXPENSE - CASH OVER/SHORT (CIS)</t>
  </si>
  <si>
    <t>675-8001-8</t>
  </si>
  <si>
    <t>MISC EXPENSE - ADMIN &amp; GENL</t>
  </si>
  <si>
    <t>Miscellaneous Expenses</t>
  </si>
  <si>
    <t>403-3042-8</t>
  </si>
  <si>
    <t>DEPR EXPENSE - STRUCTURES</t>
  </si>
  <si>
    <t>403-3043-8</t>
  </si>
  <si>
    <t>403-3045-8</t>
  </si>
  <si>
    <t>403-3065-8</t>
  </si>
  <si>
    <t>DEPR EXPENSE - RIVER INTAKE</t>
  </si>
  <si>
    <t>403-3095-8</t>
  </si>
  <si>
    <t>DEPR EXPENSE - MAINS (WTP -ROCHESTER)</t>
  </si>
  <si>
    <t>403-3112-8</t>
  </si>
  <si>
    <t>DEPR EXPENSE - EQUIP (ELEC PUMPING)</t>
  </si>
  <si>
    <t>403-3115-8</t>
  </si>
  <si>
    <t>DEPR EXPENSE- EQUIP (ELEC PUMPING - ROCHESTER)</t>
  </si>
  <si>
    <t>403-3203-8</t>
  </si>
  <si>
    <t>DEPR EXPENSE - EQUIPMENT (WTP - BC)</t>
  </si>
  <si>
    <t>403-3205-8</t>
  </si>
  <si>
    <t>DEPR EXPENSE - EQUIPMENT (WTP -ROCHESTER)</t>
  </si>
  <si>
    <t>403-3304-8</t>
  </si>
  <si>
    <t>DEPR EXPENSE - STANDPIPES</t>
  </si>
  <si>
    <t>403-3314-8</t>
  </si>
  <si>
    <t>DEPR EXPENSE - MAINS (TRANS &amp; DISTR)</t>
  </si>
  <si>
    <t>403-3324-8</t>
  </si>
  <si>
    <t>DEPR EXPENSE - SCADA</t>
  </si>
  <si>
    <t>403-3334-8</t>
  </si>
  <si>
    <t>DEPR EXPENSE - METERS (SERVICES)</t>
  </si>
  <si>
    <t>403-3344-8</t>
  </si>
  <si>
    <t>DEPR EXPENSE - METERS</t>
  </si>
  <si>
    <t>403-3345-8</t>
  </si>
  <si>
    <t>DEPR EXPENSE - METERS (INSTALLATION)</t>
  </si>
  <si>
    <t>403-3354-8</t>
  </si>
  <si>
    <t>DEPR EXPENSE - HYDRANTS</t>
  </si>
  <si>
    <t>403-3392-8</t>
  </si>
  <si>
    <t>DEPR EXPENSE - EQUIPMENT (PUMPING)</t>
  </si>
  <si>
    <t>403-3400-8</t>
  </si>
  <si>
    <t>DEPR EXPENSE - SOFTWARE</t>
  </si>
  <si>
    <t>403-3401-8</t>
  </si>
  <si>
    <t>DEPR EXPENSE - HARDWARE</t>
  </si>
  <si>
    <t>403-3405-8</t>
  </si>
  <si>
    <t>DEPR EXPENSE - FURNITURE &amp; EQUIPMENT</t>
  </si>
  <si>
    <t>403-3415-8</t>
  </si>
  <si>
    <t>DEPR EXPENSE - TRUCKS &amp; EQUIPMENT</t>
  </si>
  <si>
    <t>403-3435-8</t>
  </si>
  <si>
    <t>DEPR EXPENSE - EQUIPMENT (TOOLS)</t>
  </si>
  <si>
    <t>403-3465-8</t>
  </si>
  <si>
    <t>DEPR EXPENSE - EQUIP (COMMUNICATON)</t>
  </si>
  <si>
    <t>403-3475-8</t>
  </si>
  <si>
    <t>DEPR EXPENSE - EQUIPMENT (MISC)</t>
  </si>
  <si>
    <t>403-3485-8</t>
  </si>
  <si>
    <t>DEPR EXPENSE - OTHER PLANT (ROCHESTER)</t>
  </si>
  <si>
    <t>Depreciation Expense</t>
  </si>
  <si>
    <t>Taxes Other Than Income</t>
  </si>
  <si>
    <t>408-0000-8</t>
  </si>
  <si>
    <t>PSC ASSESSMENT</t>
  </si>
  <si>
    <t>Net Utility Operating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</si>
</sst>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rgb="FF00000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43" fontId="4" fillId="0" borderId="0" xfId="1" applyFont="1" applyFill="1" applyAlignment="1">
      <alignment vertical="top"/>
    </xf>
    <xf numFmtId="43" fontId="4" fillId="0" borderId="0" xfId="1" applyFont="1"/>
    <xf numFmtId="43" fontId="4" fillId="0" borderId="0" xfId="1" applyFont="1" applyAlignment="1">
      <alignment vertical="top"/>
    </xf>
    <xf numFmtId="43" fontId="4" fillId="0" borderId="0" xfId="1" applyFont="1" applyBorder="1" applyAlignment="1">
      <alignment vertical="top"/>
    </xf>
    <xf numFmtId="43" fontId="4" fillId="0" borderId="0" xfId="1" applyFont="1" applyFill="1" applyBorder="1"/>
    <xf numFmtId="43" fontId="8" fillId="0" borderId="0" xfId="1" applyFont="1" applyFill="1" applyBorder="1"/>
    <xf numFmtId="43" fontId="4" fillId="0" borderId="1" xfId="1" applyFont="1" applyFill="1" applyBorder="1" applyAlignment="1">
      <alignment vertical="top"/>
    </xf>
    <xf numFmtId="43" fontId="4" fillId="0" borderId="0" xfId="1" applyFont="1" applyBorder="1"/>
    <xf numFmtId="43" fontId="4" fillId="0" borderId="0" xfId="1" applyFont="1" applyFill="1" applyBorder="1" applyAlignment="1">
      <alignment vertical="top"/>
    </xf>
    <xf numFmtId="43" fontId="3" fillId="0" borderId="0" xfId="1" applyFont="1" applyAlignment="1">
      <alignment vertical="center"/>
    </xf>
    <xf numFmtId="43" fontId="5" fillId="0" borderId="0" xfId="1" applyFont="1" applyAlignment="1">
      <alignment vertical="top"/>
    </xf>
    <xf numFmtId="43" fontId="4" fillId="0" borderId="0" xfId="1" applyFont="1" applyAlignment="1">
      <alignment horizontal="center"/>
    </xf>
    <xf numFmtId="43" fontId="4" fillId="0" borderId="1" xfId="1" applyFont="1" applyBorder="1" applyAlignment="1">
      <alignment vertical="center"/>
    </xf>
    <xf numFmtId="43" fontId="12" fillId="0" borderId="1" xfId="1" applyFont="1" applyBorder="1" applyAlignment="1">
      <alignment horizontal="center"/>
    </xf>
    <xf numFmtId="43" fontId="12" fillId="0" borderId="1" xfId="1" applyFont="1" applyBorder="1" applyAlignment="1">
      <alignment horizontal="left"/>
    </xf>
    <xf numFmtId="43" fontId="4" fillId="0" borderId="0" xfId="1" applyFont="1" applyAlignment="1">
      <alignment vertical="center"/>
    </xf>
    <xf numFmtId="43" fontId="6" fillId="0" borderId="0" xfId="1" applyFont="1" applyAlignment="1">
      <alignment horizontal="center"/>
    </xf>
    <xf numFmtId="43" fontId="7" fillId="0" borderId="0" xfId="1" applyFont="1" applyAlignment="1">
      <alignment vertical="center"/>
    </xf>
    <xf numFmtId="43" fontId="9" fillId="0" borderId="0" xfId="1" applyFont="1" applyAlignment="1">
      <alignment horizontal="right"/>
    </xf>
    <xf numFmtId="43" fontId="10" fillId="0" borderId="0" xfId="1" applyFont="1" applyAlignment="1">
      <alignment horizontal="right"/>
    </xf>
    <xf numFmtId="43" fontId="9" fillId="0" borderId="0" xfId="1" applyFont="1" applyAlignment="1">
      <alignment vertical="top"/>
    </xf>
    <xf numFmtId="43" fontId="11" fillId="0" borderId="0" xfId="1" applyFont="1" applyAlignment="1">
      <alignment horizontal="center"/>
    </xf>
    <xf numFmtId="43" fontId="4" fillId="0" borderId="1" xfId="1" applyFont="1" applyBorder="1" applyAlignment="1">
      <alignment vertical="top"/>
    </xf>
    <xf numFmtId="43" fontId="4" fillId="0" borderId="1" xfId="1" applyFont="1" applyBorder="1"/>
    <xf numFmtId="43" fontId="8" fillId="0" borderId="0" xfId="1" applyFont="1"/>
    <xf numFmtId="43" fontId="9" fillId="0" borderId="0" xfId="1" applyFont="1" applyFill="1"/>
    <xf numFmtId="164" fontId="4" fillId="0" borderId="0" xfId="1" applyNumberFormat="1" applyFont="1"/>
    <xf numFmtId="164" fontId="4" fillId="0" borderId="1" xfId="1" applyNumberFormat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4" fontId="4" fillId="0" borderId="0" xfId="1" applyNumberFormat="1" applyFont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9" fillId="0" borderId="0" xfId="1" applyNumberFormat="1" applyFont="1" applyBorder="1" applyAlignment="1">
      <alignment vertical="center"/>
    </xf>
    <xf numFmtId="164" fontId="9" fillId="0" borderId="1" xfId="1" applyNumberFormat="1" applyFont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43" fontId="4" fillId="0" borderId="0" xfId="1" applyFont="1" applyFill="1" applyAlignment="1">
      <alignment horizontal="right"/>
    </xf>
    <xf numFmtId="43" fontId="4" fillId="0" borderId="0" xfId="1" applyFont="1" applyFill="1"/>
    <xf numFmtId="43" fontId="7" fillId="0" borderId="0" xfId="1" applyFont="1" applyAlignment="1">
      <alignment horizontal="center"/>
    </xf>
    <xf numFmtId="43" fontId="10" fillId="0" borderId="0" xfId="1" applyFont="1" applyFill="1" applyAlignment="1">
      <alignment horizontal="right"/>
    </xf>
    <xf numFmtId="43" fontId="10" fillId="0" borderId="0" xfId="1" applyFont="1" applyFill="1" applyAlignment="1">
      <alignment horizontal="center"/>
    </xf>
    <xf numFmtId="43" fontId="7" fillId="0" borderId="0" xfId="1" applyFont="1" applyFill="1"/>
    <xf numFmtId="43" fontId="9" fillId="0" borderId="0" xfId="1" applyFont="1" applyFill="1" applyBorder="1"/>
    <xf numFmtId="43" fontId="4" fillId="0" borderId="1" xfId="1" applyFont="1" applyFill="1" applyBorder="1"/>
    <xf numFmtId="43" fontId="4" fillId="0" borderId="0" xfId="1" applyFont="1" applyAlignment="1">
      <alignment horizontal="right"/>
    </xf>
    <xf numFmtId="164" fontId="4" fillId="0" borderId="2" xfId="1" applyNumberFormat="1" applyFont="1" applyFill="1" applyBorder="1" applyAlignment="1">
      <alignment vertical="center"/>
    </xf>
    <xf numFmtId="43" fontId="4" fillId="0" borderId="3" xfId="1" applyFont="1" applyFill="1" applyBorder="1"/>
    <xf numFmtId="43" fontId="9" fillId="0" borderId="0" xfId="1" applyFont="1"/>
    <xf numFmtId="43" fontId="9" fillId="0" borderId="0" xfId="1" applyFont="1" applyBorder="1"/>
    <xf numFmtId="43" fontId="5" fillId="0" borderId="0" xfId="1" applyFont="1" applyAlignment="1">
      <alignment vertical="center"/>
    </xf>
    <xf numFmtId="43" fontId="4" fillId="0" borderId="0" xfId="1" applyFont="1" applyBorder="1" applyAlignment="1">
      <alignment horizontal="center"/>
    </xf>
    <xf numFmtId="164" fontId="4" fillId="0" borderId="0" xfId="1" applyNumberFormat="1" applyFont="1" applyAlignment="1">
      <alignment horizontal="center"/>
    </xf>
  </cellXfs>
  <cellStyles count="5">
    <cellStyle name="Comma" xfId="1" builtinId="3"/>
    <cellStyle name="Comma 2" xfId="3" xr:uid="{00000000-0005-0000-0000-000001000000}"/>
    <cellStyle name="Currency 2" xfId="2" xr:uid="{00000000-0005-0000-0000-000003000000}"/>
    <cellStyle name="Normal" xfId="0" builtinId="0"/>
    <cellStyle name="Percent 2" xfId="4" xr:uid="{00000000-0005-0000-0000-000006000000}"/>
  </cellStyles>
  <dxfs count="0"/>
  <tableStyles count="0" defaultTableStyle="TableStyleMedium9" defaultPivotStyle="PivotStyleLight16"/>
  <colors>
    <mruColors>
      <color rgb="FFFFFFCC"/>
      <color rgb="FF59B589"/>
      <color rgb="FFFFFF99"/>
      <color rgb="FFCCFFCC"/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86E0A-88BE-4076-9979-7D7D8AEF9793}">
  <dimension ref="A1:L159"/>
  <sheetViews>
    <sheetView tabSelected="1" workbookViewId="0">
      <pane ySplit="6" topLeftCell="A7" activePane="bottomLeft" state="frozen"/>
      <selection pane="bottomLeft" activeCell="A7" sqref="A7"/>
    </sheetView>
  </sheetViews>
  <sheetFormatPr defaultRowHeight="12.75" x14ac:dyDescent="0.35"/>
  <cols>
    <col min="1" max="1" width="23.109375" style="2" bestFit="1" customWidth="1"/>
    <col min="2" max="2" width="10" style="27" bestFit="1" customWidth="1"/>
    <col min="3" max="3" width="7" style="2" customWidth="1"/>
    <col min="4" max="4" width="11.33203125" style="2" bestFit="1" customWidth="1"/>
    <col min="5" max="5" width="40.21875" style="2" customWidth="1"/>
    <col min="6" max="6" width="13.77734375" style="2" bestFit="1" customWidth="1"/>
    <col min="7" max="7" width="14.5546875" style="2" customWidth="1"/>
    <col min="8" max="8" width="12.33203125" style="2" customWidth="1"/>
    <col min="9" max="9" width="9.109375" style="2" bestFit="1" customWidth="1"/>
    <col min="10" max="16384" width="8.88671875" style="2"/>
  </cols>
  <sheetData>
    <row r="1" spans="1:6" ht="13.15" x14ac:dyDescent="0.35">
      <c r="A1" s="10" t="s">
        <v>0</v>
      </c>
    </row>
    <row r="2" spans="1:6" x14ac:dyDescent="0.35">
      <c r="A2" s="48" t="s">
        <v>1</v>
      </c>
    </row>
    <row r="3" spans="1:6" x14ac:dyDescent="0.35">
      <c r="A3" s="11"/>
    </row>
    <row r="5" spans="1:6" ht="15" customHeight="1" x14ac:dyDescent="0.35">
      <c r="A5" s="50" t="s">
        <v>2</v>
      </c>
      <c r="B5" s="50"/>
      <c r="D5" s="49" t="s">
        <v>3</v>
      </c>
      <c r="E5" s="49"/>
      <c r="F5" s="49"/>
    </row>
    <row r="6" spans="1:6" x14ac:dyDescent="0.35">
      <c r="A6" s="13" t="s">
        <v>4</v>
      </c>
      <c r="B6" s="28" t="s">
        <v>5</v>
      </c>
      <c r="D6" s="14" t="s">
        <v>6</v>
      </c>
      <c r="E6" s="15" t="s">
        <v>4</v>
      </c>
      <c r="F6" s="14" t="s">
        <v>7</v>
      </c>
    </row>
    <row r="7" spans="1:6" x14ac:dyDescent="0.35">
      <c r="A7" s="16"/>
      <c r="B7" s="29"/>
      <c r="D7" s="17"/>
      <c r="E7" s="17"/>
      <c r="F7" s="17"/>
    </row>
    <row r="8" spans="1:6" x14ac:dyDescent="0.35">
      <c r="A8" s="16"/>
      <c r="B8" s="30"/>
      <c r="D8" s="12" t="s">
        <v>8</v>
      </c>
      <c r="E8" s="2" t="s">
        <v>9</v>
      </c>
      <c r="F8" s="1">
        <v>1899606.28</v>
      </c>
    </row>
    <row r="9" spans="1:6" x14ac:dyDescent="0.35">
      <c r="D9" s="12" t="s">
        <v>10</v>
      </c>
      <c r="E9" s="2" t="s">
        <v>11</v>
      </c>
      <c r="F9" s="1">
        <v>262031.33</v>
      </c>
    </row>
    <row r="10" spans="1:6" x14ac:dyDescent="0.35">
      <c r="D10" s="12" t="s">
        <v>12</v>
      </c>
      <c r="E10" s="2" t="s">
        <v>13</v>
      </c>
      <c r="F10" s="1">
        <v>15650.27</v>
      </c>
    </row>
    <row r="11" spans="1:6" x14ac:dyDescent="0.35">
      <c r="D11" s="12" t="s">
        <v>14</v>
      </c>
      <c r="E11" s="2" t="s">
        <v>15</v>
      </c>
      <c r="F11" s="1">
        <v>18343.32</v>
      </c>
    </row>
    <row r="12" spans="1:6" x14ac:dyDescent="0.35">
      <c r="D12" s="12" t="s">
        <v>16</v>
      </c>
      <c r="E12" s="2" t="s">
        <v>17</v>
      </c>
      <c r="F12" s="7">
        <v>4843.74</v>
      </c>
    </row>
    <row r="13" spans="1:6" ht="13.15" x14ac:dyDescent="0.4">
      <c r="A13" s="16" t="s">
        <v>18</v>
      </c>
      <c r="B13" s="31">
        <v>2200475</v>
      </c>
      <c r="E13" s="19"/>
      <c r="F13" s="9">
        <f>SUM(F8:F12)</f>
        <v>2200474.94</v>
      </c>
    </row>
    <row r="14" spans="1:6" x14ac:dyDescent="0.35">
      <c r="A14" s="16"/>
      <c r="B14" s="30"/>
      <c r="F14" s="8"/>
    </row>
    <row r="15" spans="1:6" ht="13.15" x14ac:dyDescent="0.4">
      <c r="A15" s="16" t="s">
        <v>19</v>
      </c>
      <c r="B15" s="31">
        <v>6685</v>
      </c>
      <c r="C15" s="46"/>
      <c r="D15" s="12" t="s">
        <v>20</v>
      </c>
      <c r="E15" s="2" t="s">
        <v>21</v>
      </c>
      <c r="F15" s="9">
        <v>6685.28</v>
      </c>
    </row>
    <row r="16" spans="1:6" x14ac:dyDescent="0.35">
      <c r="A16" s="16"/>
      <c r="B16" s="31"/>
      <c r="F16" s="8"/>
    </row>
    <row r="17" spans="1:6" x14ac:dyDescent="0.35">
      <c r="A17" s="16" t="s">
        <v>22</v>
      </c>
      <c r="B17" s="31">
        <v>32405</v>
      </c>
      <c r="D17" s="12" t="s">
        <v>23</v>
      </c>
      <c r="E17" s="2" t="s">
        <v>24</v>
      </c>
      <c r="F17" s="4">
        <v>32404.91</v>
      </c>
    </row>
    <row r="18" spans="1:6" x14ac:dyDescent="0.35">
      <c r="A18" s="16" t="s">
        <v>25</v>
      </c>
      <c r="B18" s="31">
        <v>28185</v>
      </c>
      <c r="D18" s="12" t="s">
        <v>26</v>
      </c>
      <c r="E18" s="2" t="s">
        <v>27</v>
      </c>
      <c r="F18" s="4">
        <v>28185</v>
      </c>
    </row>
    <row r="19" spans="1:6" x14ac:dyDescent="0.35">
      <c r="A19" s="2" t="s">
        <v>28</v>
      </c>
      <c r="B19" s="31">
        <v>256</v>
      </c>
      <c r="D19" s="12" t="s">
        <v>29</v>
      </c>
      <c r="E19" s="2" t="s">
        <v>30</v>
      </c>
      <c r="F19" s="4">
        <v>256.33999999999997</v>
      </c>
    </row>
    <row r="20" spans="1:6" x14ac:dyDescent="0.35">
      <c r="A20" s="16"/>
      <c r="B20" s="30"/>
    </row>
    <row r="21" spans="1:6" x14ac:dyDescent="0.35">
      <c r="A21" s="18"/>
      <c r="B21" s="30"/>
      <c r="D21" s="12" t="s">
        <v>31</v>
      </c>
      <c r="E21" s="2" t="s">
        <v>32</v>
      </c>
      <c r="F21" s="4">
        <v>439.63</v>
      </c>
    </row>
    <row r="22" spans="1:6" x14ac:dyDescent="0.35">
      <c r="A22" s="16"/>
      <c r="B22" s="31"/>
      <c r="D22" s="12" t="s">
        <v>33</v>
      </c>
      <c r="E22" s="2" t="s">
        <v>34</v>
      </c>
      <c r="F22" s="4">
        <v>5042.38</v>
      </c>
    </row>
    <row r="23" spans="1:6" x14ac:dyDescent="0.35">
      <c r="A23" s="16"/>
      <c r="D23" s="12" t="s">
        <v>35</v>
      </c>
      <c r="E23" s="2" t="s">
        <v>36</v>
      </c>
      <c r="F23" s="4">
        <v>66963.7</v>
      </c>
    </row>
    <row r="24" spans="1:6" x14ac:dyDescent="0.35">
      <c r="A24" s="16"/>
      <c r="B24" s="31"/>
      <c r="D24" s="12" t="s">
        <v>37</v>
      </c>
      <c r="E24" s="2" t="s">
        <v>38</v>
      </c>
      <c r="F24" s="4">
        <v>20732.13</v>
      </c>
    </row>
    <row r="25" spans="1:6" x14ac:dyDescent="0.35">
      <c r="A25" s="16"/>
      <c r="B25" s="31"/>
      <c r="D25" s="12" t="s">
        <v>39</v>
      </c>
      <c r="E25" s="2" t="s">
        <v>40</v>
      </c>
      <c r="F25" s="4">
        <v>86113.7</v>
      </c>
    </row>
    <row r="26" spans="1:6" x14ac:dyDescent="0.35">
      <c r="A26" s="16"/>
      <c r="B26" s="31"/>
      <c r="D26" s="12" t="s">
        <v>41</v>
      </c>
      <c r="E26" s="2" t="s">
        <v>42</v>
      </c>
      <c r="F26" s="4">
        <v>83412.77</v>
      </c>
    </row>
    <row r="27" spans="1:6" x14ac:dyDescent="0.35">
      <c r="A27" s="16"/>
      <c r="B27" s="31"/>
      <c r="D27" s="12" t="s">
        <v>43</v>
      </c>
      <c r="E27" s="2" t="s">
        <v>44</v>
      </c>
      <c r="F27" s="4">
        <v>111183.52</v>
      </c>
    </row>
    <row r="28" spans="1:6" x14ac:dyDescent="0.35">
      <c r="D28" s="12" t="s">
        <v>45</v>
      </c>
      <c r="E28" s="2" t="s">
        <v>46</v>
      </c>
      <c r="F28" s="23">
        <v>56126.81</v>
      </c>
    </row>
    <row r="29" spans="1:6" ht="13.15" x14ac:dyDescent="0.4">
      <c r="A29" s="16" t="s">
        <v>47</v>
      </c>
      <c r="B29" s="31">
        <v>430015</v>
      </c>
      <c r="E29" s="19"/>
      <c r="F29" s="9">
        <f>SUM(F21:F28)</f>
        <v>430014.64</v>
      </c>
    </row>
    <row r="31" spans="1:6" x14ac:dyDescent="0.35">
      <c r="A31" s="16" t="s">
        <v>48</v>
      </c>
      <c r="B31" s="31">
        <v>18000</v>
      </c>
      <c r="D31" s="12" t="s">
        <v>49</v>
      </c>
      <c r="E31" s="2" t="s">
        <v>50</v>
      </c>
      <c r="F31" s="1">
        <v>18000</v>
      </c>
    </row>
    <row r="32" spans="1:6" x14ac:dyDescent="0.35">
      <c r="A32" s="16"/>
      <c r="B32" s="31"/>
    </row>
    <row r="33" spans="1:9" x14ac:dyDescent="0.35">
      <c r="A33" s="16"/>
      <c r="D33" s="12"/>
      <c r="F33" s="12"/>
      <c r="G33" s="12" t="s">
        <v>51</v>
      </c>
      <c r="H33" s="12" t="s">
        <v>52</v>
      </c>
    </row>
    <row r="34" spans="1:9" x14ac:dyDescent="0.35">
      <c r="A34" s="16"/>
      <c r="B34" s="31"/>
      <c r="D34" s="12"/>
      <c r="F34" s="37" t="s">
        <v>53</v>
      </c>
      <c r="G34" s="37" t="s">
        <v>54</v>
      </c>
      <c r="H34" s="37" t="s">
        <v>55</v>
      </c>
    </row>
    <row r="35" spans="1:9" x14ac:dyDescent="0.35">
      <c r="A35" s="16"/>
      <c r="B35" s="31"/>
      <c r="D35" s="12" t="s">
        <v>56</v>
      </c>
      <c r="E35" s="2" t="s">
        <v>57</v>
      </c>
      <c r="F35" s="3">
        <v>247.07</v>
      </c>
      <c r="G35" s="5">
        <v>3.13</v>
      </c>
      <c r="H35" s="5">
        <f>+F35-G35</f>
        <v>243.94</v>
      </c>
    </row>
    <row r="36" spans="1:9" x14ac:dyDescent="0.35">
      <c r="D36" s="12" t="s">
        <v>58</v>
      </c>
      <c r="E36" s="2" t="s">
        <v>59</v>
      </c>
      <c r="F36" s="3">
        <v>3001.5</v>
      </c>
      <c r="G36" s="5">
        <v>38.04</v>
      </c>
      <c r="H36" s="5">
        <f t="shared" ref="H36:H41" si="0">+F36-G36</f>
        <v>2963.46</v>
      </c>
    </row>
    <row r="37" spans="1:9" x14ac:dyDescent="0.35">
      <c r="D37" s="12" t="s">
        <v>60</v>
      </c>
      <c r="E37" s="2" t="s">
        <v>61</v>
      </c>
      <c r="F37" s="3">
        <v>37344.879999999997</v>
      </c>
      <c r="G37" s="5">
        <v>473.24</v>
      </c>
      <c r="H37" s="5">
        <f t="shared" si="0"/>
        <v>36871.64</v>
      </c>
    </row>
    <row r="38" spans="1:9" x14ac:dyDescent="0.35">
      <c r="D38" s="12" t="s">
        <v>62</v>
      </c>
      <c r="E38" s="2" t="s">
        <v>63</v>
      </c>
      <c r="F38" s="3">
        <v>11394.71</v>
      </c>
      <c r="G38" s="5">
        <v>144.4</v>
      </c>
      <c r="H38" s="5">
        <f t="shared" si="0"/>
        <v>11250.31</v>
      </c>
    </row>
    <row r="39" spans="1:9" x14ac:dyDescent="0.35">
      <c r="D39" s="12" t="s">
        <v>64</v>
      </c>
      <c r="E39" s="2" t="s">
        <v>65</v>
      </c>
      <c r="F39" s="3">
        <v>49543.47</v>
      </c>
      <c r="G39" s="5">
        <v>627.82000000000005</v>
      </c>
      <c r="H39" s="5">
        <f t="shared" si="0"/>
        <v>48915.65</v>
      </c>
    </row>
    <row r="40" spans="1:9" x14ac:dyDescent="0.35">
      <c r="D40" s="12" t="s">
        <v>66</v>
      </c>
      <c r="E40" s="2" t="s">
        <v>67</v>
      </c>
      <c r="F40" s="3">
        <v>45978.77</v>
      </c>
      <c r="G40" s="5">
        <v>582.65</v>
      </c>
      <c r="H40" s="5">
        <f t="shared" si="0"/>
        <v>45396.119999999995</v>
      </c>
    </row>
    <row r="41" spans="1:9" x14ac:dyDescent="0.35">
      <c r="D41" s="12" t="s">
        <v>68</v>
      </c>
      <c r="E41" s="2" t="s">
        <v>69</v>
      </c>
      <c r="F41" s="3">
        <v>64430.5</v>
      </c>
      <c r="G41" s="5">
        <f>816.47-0.01</f>
        <v>816.46</v>
      </c>
      <c r="H41" s="5">
        <f t="shared" si="0"/>
        <v>63614.04</v>
      </c>
    </row>
    <row r="42" spans="1:9" x14ac:dyDescent="0.35">
      <c r="D42" s="12" t="s">
        <v>70</v>
      </c>
      <c r="E42" s="2" t="s">
        <v>71</v>
      </c>
      <c r="F42" s="3">
        <v>35189.03</v>
      </c>
      <c r="G42" s="5">
        <v>142.15</v>
      </c>
      <c r="H42" s="8">
        <f>+F42-G42</f>
        <v>35046.879999999997</v>
      </c>
      <c r="I42" s="8"/>
    </row>
    <row r="43" spans="1:9" x14ac:dyDescent="0.35">
      <c r="D43" s="12" t="s">
        <v>72</v>
      </c>
      <c r="E43" s="2" t="s">
        <v>73</v>
      </c>
      <c r="F43" s="3">
        <v>1377</v>
      </c>
      <c r="G43" s="5">
        <v>0</v>
      </c>
      <c r="H43" s="8">
        <f t="shared" ref="H43:H45" si="1">SUM(F43:G43)</f>
        <v>1377</v>
      </c>
      <c r="I43" s="8"/>
    </row>
    <row r="44" spans="1:9" x14ac:dyDescent="0.35">
      <c r="D44" s="12" t="s">
        <v>74</v>
      </c>
      <c r="E44" s="2" t="s">
        <v>75</v>
      </c>
      <c r="F44" s="3">
        <v>0</v>
      </c>
      <c r="G44" s="5">
        <v>0</v>
      </c>
      <c r="H44" s="8">
        <f t="shared" si="1"/>
        <v>0</v>
      </c>
      <c r="I44" s="8"/>
    </row>
    <row r="45" spans="1:9" x14ac:dyDescent="0.35">
      <c r="D45" s="12" t="s">
        <v>76</v>
      </c>
      <c r="E45" s="2" t="s">
        <v>77</v>
      </c>
      <c r="F45" s="42">
        <v>-25348.77</v>
      </c>
      <c r="G45" s="7">
        <v>0</v>
      </c>
      <c r="H45" s="42">
        <f t="shared" si="1"/>
        <v>-25348.77</v>
      </c>
      <c r="I45" s="8"/>
    </row>
    <row r="46" spans="1:9" ht="13.15" x14ac:dyDescent="0.4">
      <c r="A46" s="16" t="s">
        <v>78</v>
      </c>
      <c r="B46" s="32">
        <v>220330</v>
      </c>
      <c r="D46" s="12"/>
      <c r="F46" s="5">
        <f>SUM(F35:F45)</f>
        <v>223158.16</v>
      </c>
      <c r="G46" s="9">
        <f>SUM(G35:G45)</f>
        <v>2827.8900000000003</v>
      </c>
      <c r="H46" s="41">
        <f>SUM(H35:H45)</f>
        <v>220330.27000000002</v>
      </c>
    </row>
    <row r="47" spans="1:9" ht="15" x14ac:dyDescent="0.65">
      <c r="D47" s="12"/>
      <c r="E47" s="38"/>
      <c r="F47" s="6"/>
      <c r="G47" s="39"/>
      <c r="H47" s="40"/>
    </row>
    <row r="48" spans="1:9" x14ac:dyDescent="0.35">
      <c r="D48" s="12" t="s">
        <v>79</v>
      </c>
      <c r="E48" s="2" t="s">
        <v>80</v>
      </c>
      <c r="F48" s="3">
        <v>88941.3</v>
      </c>
    </row>
    <row r="49" spans="1:6" x14ac:dyDescent="0.35">
      <c r="A49" s="16"/>
      <c r="D49" s="12" t="s">
        <v>81</v>
      </c>
      <c r="E49" s="2" t="s">
        <v>82</v>
      </c>
      <c r="F49" s="3">
        <v>4613.88</v>
      </c>
    </row>
    <row r="50" spans="1:6" x14ac:dyDescent="0.35">
      <c r="A50" s="16"/>
      <c r="B50" s="31"/>
      <c r="D50" s="12" t="s">
        <v>83</v>
      </c>
      <c r="E50" s="2" t="s">
        <v>84</v>
      </c>
      <c r="F50" s="3">
        <v>3858.99</v>
      </c>
    </row>
    <row r="51" spans="1:6" x14ac:dyDescent="0.35">
      <c r="A51" s="16"/>
      <c r="B51" s="31"/>
      <c r="D51" s="12" t="s">
        <v>85</v>
      </c>
      <c r="E51" s="2" t="s">
        <v>86</v>
      </c>
      <c r="F51" s="3">
        <v>1485.94</v>
      </c>
    </row>
    <row r="52" spans="1:6" x14ac:dyDescent="0.35">
      <c r="A52" s="16"/>
      <c r="B52" s="31"/>
      <c r="D52" s="12" t="s">
        <v>87</v>
      </c>
      <c r="E52" s="2" t="s">
        <v>88</v>
      </c>
      <c r="F52" s="23">
        <v>55403.81</v>
      </c>
    </row>
    <row r="53" spans="1:6" ht="13.15" x14ac:dyDescent="0.4">
      <c r="A53" s="16" t="s">
        <v>89</v>
      </c>
      <c r="B53" s="31">
        <v>154303</v>
      </c>
      <c r="D53" s="12"/>
      <c r="E53" s="19"/>
      <c r="F53" s="1">
        <f>SUM(F48:F52)</f>
        <v>154303.92000000001</v>
      </c>
    </row>
    <row r="54" spans="1:6" x14ac:dyDescent="0.35">
      <c r="A54" s="16"/>
      <c r="B54" s="31"/>
      <c r="D54" s="12"/>
      <c r="F54" s="3"/>
    </row>
    <row r="55" spans="1:6" x14ac:dyDescent="0.35">
      <c r="A55" s="16" t="s">
        <v>90</v>
      </c>
      <c r="B55" s="31">
        <v>88875</v>
      </c>
      <c r="D55" s="12" t="s">
        <v>91</v>
      </c>
      <c r="E55" s="2" t="s">
        <v>92</v>
      </c>
      <c r="F55" s="1">
        <v>88875</v>
      </c>
    </row>
    <row r="56" spans="1:6" ht="13.15" x14ac:dyDescent="0.35">
      <c r="A56" s="16"/>
      <c r="B56" s="32"/>
      <c r="D56" s="12"/>
      <c r="F56" s="21"/>
    </row>
    <row r="57" spans="1:6" x14ac:dyDescent="0.35">
      <c r="A57" s="16"/>
      <c r="D57" s="12" t="s">
        <v>93</v>
      </c>
      <c r="E57" s="2" t="s">
        <v>94</v>
      </c>
      <c r="F57" s="3">
        <v>409.96</v>
      </c>
    </row>
    <row r="58" spans="1:6" x14ac:dyDescent="0.35">
      <c r="A58" s="16"/>
      <c r="B58" s="31"/>
      <c r="D58" s="12" t="s">
        <v>95</v>
      </c>
      <c r="E58" s="2" t="s">
        <v>96</v>
      </c>
      <c r="F58" s="3">
        <v>3957.27</v>
      </c>
    </row>
    <row r="59" spans="1:6" x14ac:dyDescent="0.35">
      <c r="A59" s="16"/>
      <c r="B59" s="31"/>
      <c r="D59" s="12" t="s">
        <v>97</v>
      </c>
      <c r="E59" s="2" t="s">
        <v>98</v>
      </c>
      <c r="F59" s="3">
        <v>13069.87</v>
      </c>
    </row>
    <row r="60" spans="1:6" x14ac:dyDescent="0.35">
      <c r="A60" s="16"/>
      <c r="B60" s="31"/>
      <c r="D60" s="12" t="s">
        <v>99</v>
      </c>
      <c r="E60" s="2" t="s">
        <v>100</v>
      </c>
      <c r="F60" s="3">
        <v>9010.3700000000008</v>
      </c>
    </row>
    <row r="61" spans="1:6" x14ac:dyDescent="0.35">
      <c r="A61" s="16"/>
      <c r="B61" s="31"/>
      <c r="D61" s="12" t="s">
        <v>101</v>
      </c>
      <c r="E61" s="2" t="s">
        <v>102</v>
      </c>
      <c r="F61" s="3">
        <v>47916.639999999999</v>
      </c>
    </row>
    <row r="62" spans="1:6" x14ac:dyDescent="0.35">
      <c r="A62" s="16"/>
      <c r="B62" s="31"/>
      <c r="D62" s="12" t="s">
        <v>103</v>
      </c>
      <c r="E62" s="2" t="s">
        <v>104</v>
      </c>
      <c r="F62" s="3">
        <v>4747.38</v>
      </c>
    </row>
    <row r="63" spans="1:6" x14ac:dyDescent="0.35">
      <c r="D63" s="12" t="s">
        <v>105</v>
      </c>
      <c r="E63" s="2" t="s">
        <v>106</v>
      </c>
      <c r="F63" s="23">
        <v>7012.29</v>
      </c>
    </row>
    <row r="64" spans="1:6" ht="13.15" x14ac:dyDescent="0.4">
      <c r="A64" s="16" t="s">
        <v>107</v>
      </c>
      <c r="B64" s="31">
        <v>86124</v>
      </c>
      <c r="E64" s="19"/>
      <c r="F64" s="1">
        <f>SUM(F57:F63)</f>
        <v>86123.78</v>
      </c>
    </row>
    <row r="65" spans="1:8" ht="13.15" x14ac:dyDescent="0.4">
      <c r="A65" s="16"/>
      <c r="B65" s="31"/>
      <c r="E65" s="19"/>
      <c r="F65" s="1"/>
    </row>
    <row r="66" spans="1:8" x14ac:dyDescent="0.35">
      <c r="A66" s="16"/>
      <c r="D66" s="12" t="s">
        <v>108</v>
      </c>
      <c r="E66" s="2" t="s">
        <v>109</v>
      </c>
      <c r="F66" s="3">
        <v>499.8</v>
      </c>
    </row>
    <row r="67" spans="1:8" x14ac:dyDescent="0.35">
      <c r="A67" s="16"/>
      <c r="B67" s="31"/>
      <c r="D67" s="12" t="s">
        <v>110</v>
      </c>
      <c r="E67" s="2" t="s">
        <v>111</v>
      </c>
      <c r="F67" s="3">
        <v>499.8</v>
      </c>
    </row>
    <row r="68" spans="1:8" x14ac:dyDescent="0.35">
      <c r="A68" s="16"/>
      <c r="B68" s="31"/>
      <c r="D68" s="12" t="s">
        <v>112</v>
      </c>
      <c r="E68" s="2" t="s">
        <v>113</v>
      </c>
      <c r="F68" s="3">
        <v>499.8</v>
      </c>
    </row>
    <row r="69" spans="1:8" x14ac:dyDescent="0.35">
      <c r="A69" s="16"/>
      <c r="B69" s="31"/>
      <c r="D69" s="12" t="s">
        <v>114</v>
      </c>
      <c r="E69" s="2" t="s">
        <v>115</v>
      </c>
      <c r="F69" s="3">
        <v>499.8</v>
      </c>
    </row>
    <row r="70" spans="1:8" x14ac:dyDescent="0.35">
      <c r="A70" s="16"/>
      <c r="B70" s="31"/>
      <c r="D70" s="12" t="s">
        <v>116</v>
      </c>
      <c r="E70" s="2" t="s">
        <v>117</v>
      </c>
      <c r="F70" s="3">
        <v>500.4</v>
      </c>
    </row>
    <row r="71" spans="1:8" x14ac:dyDescent="0.35">
      <c r="A71" s="16"/>
      <c r="B71" s="31"/>
      <c r="D71" s="12" t="s">
        <v>118</v>
      </c>
      <c r="E71" s="2" t="s">
        <v>119</v>
      </c>
      <c r="F71" s="3">
        <v>500.4</v>
      </c>
    </row>
    <row r="72" spans="1:8" x14ac:dyDescent="0.35">
      <c r="A72" s="16"/>
      <c r="B72" s="31"/>
      <c r="D72" s="12" t="s">
        <v>120</v>
      </c>
      <c r="E72" s="2" t="s">
        <v>121</v>
      </c>
      <c r="F72" s="3">
        <v>1500</v>
      </c>
    </row>
    <row r="73" spans="1:8" x14ac:dyDescent="0.35">
      <c r="A73" s="16"/>
      <c r="B73" s="31"/>
      <c r="D73" s="12" t="s">
        <v>122</v>
      </c>
      <c r="E73" s="2" t="s">
        <v>123</v>
      </c>
      <c r="F73" s="23">
        <v>1540.8</v>
      </c>
    </row>
    <row r="74" spans="1:8" x14ac:dyDescent="0.35">
      <c r="A74" s="16" t="s">
        <v>124</v>
      </c>
      <c r="B74" s="31">
        <v>6041</v>
      </c>
      <c r="E74" s="43"/>
      <c r="F74" s="1">
        <f>SUM(F66:F73)</f>
        <v>6040.8</v>
      </c>
    </row>
    <row r="75" spans="1:8" x14ac:dyDescent="0.35">
      <c r="A75" s="16"/>
      <c r="B75" s="31"/>
    </row>
    <row r="76" spans="1:8" x14ac:dyDescent="0.35">
      <c r="A76" s="16" t="s">
        <v>125</v>
      </c>
      <c r="B76" s="31">
        <v>161</v>
      </c>
      <c r="D76" s="12" t="s">
        <v>126</v>
      </c>
      <c r="E76" s="2" t="s">
        <v>127</v>
      </c>
      <c r="F76" s="1">
        <v>160.65</v>
      </c>
    </row>
    <row r="77" spans="1:8" x14ac:dyDescent="0.35">
      <c r="A77" s="16"/>
      <c r="B77" s="31"/>
      <c r="D77" s="12"/>
      <c r="F77" s="3"/>
    </row>
    <row r="78" spans="1:8" x14ac:dyDescent="0.35">
      <c r="A78" s="16" t="s">
        <v>128</v>
      </c>
      <c r="B78" s="31">
        <v>12351</v>
      </c>
      <c r="D78" s="12"/>
      <c r="E78" s="2" t="s">
        <v>129</v>
      </c>
      <c r="F78" s="3">
        <f>+G89</f>
        <v>12350.59</v>
      </c>
    </row>
    <row r="79" spans="1:8" x14ac:dyDescent="0.35">
      <c r="A79" s="16"/>
      <c r="B79" s="31"/>
      <c r="D79" s="12"/>
      <c r="F79" s="3"/>
    </row>
    <row r="80" spans="1:8" x14ac:dyDescent="0.35">
      <c r="B80" s="31"/>
      <c r="D80" s="12" t="s">
        <v>130</v>
      </c>
      <c r="F80" s="12"/>
      <c r="G80" s="12" t="s">
        <v>51</v>
      </c>
      <c r="H80" s="12" t="s">
        <v>52</v>
      </c>
    </row>
    <row r="81" spans="1:8" x14ac:dyDescent="0.35">
      <c r="A81" s="16"/>
      <c r="B81" s="31"/>
      <c r="D81" s="12" t="s">
        <v>130</v>
      </c>
      <c r="F81" s="37" t="s">
        <v>53</v>
      </c>
      <c r="G81" s="37" t="s">
        <v>131</v>
      </c>
      <c r="H81" s="37" t="s">
        <v>55</v>
      </c>
    </row>
    <row r="82" spans="1:8" x14ac:dyDescent="0.35">
      <c r="A82" s="16"/>
      <c r="B82" s="31"/>
      <c r="D82" s="12" t="s">
        <v>132</v>
      </c>
      <c r="E82" s="2" t="s">
        <v>133</v>
      </c>
      <c r="F82" s="3">
        <v>42512.71</v>
      </c>
      <c r="H82" s="2">
        <f>+F82</f>
        <v>42512.71</v>
      </c>
    </row>
    <row r="83" spans="1:8" x14ac:dyDescent="0.35">
      <c r="A83" s="16"/>
      <c r="B83" s="31"/>
      <c r="D83" s="12" t="s">
        <v>134</v>
      </c>
      <c r="E83" s="2" t="s">
        <v>135</v>
      </c>
      <c r="F83" s="3">
        <v>2827.35</v>
      </c>
      <c r="H83" s="2">
        <f t="shared" ref="H83:H84" si="2">+F83</f>
        <v>2827.35</v>
      </c>
    </row>
    <row r="84" spans="1:8" x14ac:dyDescent="0.35">
      <c r="A84" s="16"/>
      <c r="B84" s="31"/>
      <c r="D84" s="12" t="s">
        <v>136</v>
      </c>
      <c r="E84" s="2" t="s">
        <v>137</v>
      </c>
      <c r="F84" s="3">
        <v>19062.439999999999</v>
      </c>
      <c r="H84" s="2">
        <f t="shared" si="2"/>
        <v>19062.439999999999</v>
      </c>
    </row>
    <row r="85" spans="1:8" x14ac:dyDescent="0.35">
      <c r="A85" s="16"/>
      <c r="B85" s="31"/>
      <c r="D85" s="12" t="s">
        <v>138</v>
      </c>
      <c r="E85" s="2" t="s">
        <v>139</v>
      </c>
      <c r="F85" s="3">
        <v>20050.28</v>
      </c>
      <c r="G85" s="2">
        <v>12350.59</v>
      </c>
      <c r="H85" s="2">
        <f>+F85-G85</f>
        <v>7699.6899999999987</v>
      </c>
    </row>
    <row r="86" spans="1:8" x14ac:dyDescent="0.35">
      <c r="A86" s="16"/>
      <c r="B86" s="31"/>
      <c r="D86" s="12" t="s">
        <v>140</v>
      </c>
      <c r="E86" s="2" t="s">
        <v>141</v>
      </c>
      <c r="F86" s="3">
        <v>19765.009999999998</v>
      </c>
      <c r="H86" s="2">
        <f t="shared" ref="H86:H88" si="3">+F86</f>
        <v>19765.009999999998</v>
      </c>
    </row>
    <row r="87" spans="1:8" x14ac:dyDescent="0.35">
      <c r="A87" s="16"/>
      <c r="B87" s="31"/>
      <c r="D87" s="12" t="s">
        <v>142</v>
      </c>
      <c r="E87" s="2" t="s">
        <v>143</v>
      </c>
      <c r="F87" s="3">
        <v>50992.94</v>
      </c>
      <c r="H87" s="2">
        <f t="shared" si="3"/>
        <v>50992.94</v>
      </c>
    </row>
    <row r="88" spans="1:8" x14ac:dyDescent="0.35">
      <c r="A88" s="16"/>
      <c r="B88" s="31"/>
      <c r="D88" s="12" t="s">
        <v>144</v>
      </c>
      <c r="E88" s="2" t="s">
        <v>145</v>
      </c>
      <c r="F88" s="23">
        <v>56711.06</v>
      </c>
      <c r="G88" s="24"/>
      <c r="H88" s="24">
        <f t="shared" si="3"/>
        <v>56711.06</v>
      </c>
    </row>
    <row r="89" spans="1:8" ht="13.15" x14ac:dyDescent="0.4">
      <c r="A89" s="16" t="s">
        <v>146</v>
      </c>
      <c r="B89" s="32">
        <v>199571</v>
      </c>
      <c r="D89" s="12" t="s">
        <v>130</v>
      </c>
      <c r="E89" s="19"/>
      <c r="F89" s="2">
        <f>SUM(F82:F88)</f>
        <v>211921.78999999998</v>
      </c>
      <c r="G89" s="5">
        <f>SUM(G82:G88)</f>
        <v>12350.59</v>
      </c>
      <c r="H89" s="47">
        <f>SUM(H82:H88)</f>
        <v>199571.20000000001</v>
      </c>
    </row>
    <row r="90" spans="1:8" x14ac:dyDescent="0.35">
      <c r="A90" s="16"/>
      <c r="B90" s="31"/>
      <c r="D90" s="12"/>
      <c r="F90" s="3"/>
    </row>
    <row r="91" spans="1:8" x14ac:dyDescent="0.35">
      <c r="A91" s="16"/>
      <c r="D91" s="12" t="s">
        <v>147</v>
      </c>
      <c r="E91" s="2" t="s">
        <v>148</v>
      </c>
      <c r="F91" s="3">
        <v>1163.9100000000001</v>
      </c>
    </row>
    <row r="92" spans="1:8" x14ac:dyDescent="0.35">
      <c r="A92" s="16"/>
      <c r="B92" s="31"/>
      <c r="D92" s="12" t="s">
        <v>149</v>
      </c>
      <c r="E92" s="2" t="s">
        <v>150</v>
      </c>
      <c r="F92" s="3">
        <v>1163.9100000000001</v>
      </c>
    </row>
    <row r="93" spans="1:8" x14ac:dyDescent="0.35">
      <c r="A93" s="16"/>
      <c r="B93" s="31"/>
      <c r="D93" s="12" t="s">
        <v>151</v>
      </c>
      <c r="E93" s="2" t="s">
        <v>152</v>
      </c>
      <c r="F93" s="3">
        <v>4422.8100000000004</v>
      </c>
    </row>
    <row r="94" spans="1:8" x14ac:dyDescent="0.35">
      <c r="A94" s="16"/>
      <c r="B94" s="31"/>
      <c r="D94" s="12" t="s">
        <v>153</v>
      </c>
      <c r="E94" s="2" t="s">
        <v>154</v>
      </c>
      <c r="F94" s="3">
        <v>8147.3</v>
      </c>
    </row>
    <row r="95" spans="1:8" x14ac:dyDescent="0.35">
      <c r="A95" s="16"/>
      <c r="B95" s="31"/>
      <c r="D95" s="12" t="s">
        <v>155</v>
      </c>
      <c r="E95" s="2" t="s">
        <v>156</v>
      </c>
      <c r="F95" s="23">
        <v>1396.7</v>
      </c>
    </row>
    <row r="96" spans="1:8" ht="15" customHeight="1" x14ac:dyDescent="0.4">
      <c r="A96" s="16" t="s">
        <v>157</v>
      </c>
      <c r="B96" s="31">
        <v>16295</v>
      </c>
      <c r="E96" s="19"/>
      <c r="F96" s="1">
        <f>SUM(F91:F95)</f>
        <v>16294.630000000001</v>
      </c>
    </row>
    <row r="97" spans="1:8" x14ac:dyDescent="0.35">
      <c r="A97" s="16"/>
      <c r="D97" s="12"/>
      <c r="F97" s="12"/>
      <c r="G97" s="12" t="s">
        <v>51</v>
      </c>
      <c r="H97" s="12" t="s">
        <v>52</v>
      </c>
    </row>
    <row r="98" spans="1:8" x14ac:dyDescent="0.35">
      <c r="A98" s="16"/>
      <c r="B98" s="31"/>
      <c r="D98" s="12"/>
      <c r="F98" s="37" t="s">
        <v>53</v>
      </c>
      <c r="G98" s="37" t="s">
        <v>158</v>
      </c>
      <c r="H98" s="37" t="s">
        <v>55</v>
      </c>
    </row>
    <row r="99" spans="1:8" x14ac:dyDescent="0.35">
      <c r="A99" s="16"/>
      <c r="B99" s="31"/>
      <c r="D99" s="12" t="s">
        <v>159</v>
      </c>
      <c r="E99" s="2" t="s">
        <v>160</v>
      </c>
      <c r="F99" s="3">
        <v>196</v>
      </c>
      <c r="G99" s="3">
        <v>6.6038904957535403</v>
      </c>
      <c r="H99" s="2">
        <f>+F99-G99</f>
        <v>189.39610950424645</v>
      </c>
    </row>
    <row r="100" spans="1:8" x14ac:dyDescent="0.35">
      <c r="A100" s="16"/>
      <c r="B100" s="31"/>
      <c r="D100" s="12" t="s">
        <v>161</v>
      </c>
      <c r="E100" s="2" t="s">
        <v>162</v>
      </c>
      <c r="F100" s="3">
        <v>1173.5</v>
      </c>
      <c r="G100" s="3">
        <v>39.539109677381525</v>
      </c>
      <c r="H100" s="2">
        <f t="shared" ref="H100:H106" si="4">+F100-G100</f>
        <v>1133.9608903226185</v>
      </c>
    </row>
    <row r="101" spans="1:8" x14ac:dyDescent="0.35">
      <c r="A101" s="16"/>
      <c r="B101" s="31"/>
      <c r="D101" s="12" t="s">
        <v>163</v>
      </c>
      <c r="E101" s="2" t="s">
        <v>164</v>
      </c>
      <c r="F101" s="3">
        <v>4972.18</v>
      </c>
      <c r="G101" s="3">
        <v>167.52924614885634</v>
      </c>
      <c r="H101" s="2">
        <f t="shared" si="4"/>
        <v>4804.6507538511441</v>
      </c>
    </row>
    <row r="102" spans="1:8" x14ac:dyDescent="0.35">
      <c r="D102" s="12" t="s">
        <v>165</v>
      </c>
      <c r="E102" s="2" t="s">
        <v>166</v>
      </c>
      <c r="F102" s="3">
        <v>1803</v>
      </c>
      <c r="G102" s="3">
        <v>60.749053897161396</v>
      </c>
      <c r="H102" s="2">
        <f t="shared" si="4"/>
        <v>1742.2509461028385</v>
      </c>
    </row>
    <row r="103" spans="1:8" x14ac:dyDescent="0.35">
      <c r="D103" s="12" t="s">
        <v>167</v>
      </c>
      <c r="E103" s="2" t="s">
        <v>168</v>
      </c>
      <c r="F103" s="3">
        <v>34309.67</v>
      </c>
      <c r="G103" s="3">
        <v>1156.0066511502059</v>
      </c>
      <c r="H103" s="2">
        <f t="shared" si="4"/>
        <v>33153.66334884979</v>
      </c>
    </row>
    <row r="104" spans="1:8" x14ac:dyDescent="0.35">
      <c r="D104" s="12" t="s">
        <v>169</v>
      </c>
      <c r="E104" s="2" t="s">
        <v>170</v>
      </c>
      <c r="F104" s="3">
        <v>34755.25</v>
      </c>
      <c r="G104" s="3">
        <v>1171.0197201660112</v>
      </c>
      <c r="H104" s="2">
        <f t="shared" si="4"/>
        <v>33584.230279833988</v>
      </c>
    </row>
    <row r="105" spans="1:8" x14ac:dyDescent="0.35">
      <c r="D105" s="12" t="s">
        <v>171</v>
      </c>
      <c r="E105" s="2" t="s">
        <v>172</v>
      </c>
      <c r="F105" s="3">
        <v>20905.740000000002</v>
      </c>
      <c r="G105" s="3">
        <v>704.38376373823792</v>
      </c>
      <c r="H105" s="2">
        <f t="shared" si="4"/>
        <v>20201.356236261763</v>
      </c>
    </row>
    <row r="106" spans="1:8" x14ac:dyDescent="0.35">
      <c r="D106" s="12" t="s">
        <v>173</v>
      </c>
      <c r="E106" s="2" t="s">
        <v>174</v>
      </c>
      <c r="F106" s="23">
        <v>824.75</v>
      </c>
      <c r="G106" s="23">
        <v>27.788564726391492</v>
      </c>
      <c r="H106" s="24">
        <f t="shared" si="4"/>
        <v>796.96143527360846</v>
      </c>
    </row>
    <row r="107" spans="1:8" ht="13.15" x14ac:dyDescent="0.4">
      <c r="A107" s="16" t="s">
        <v>175</v>
      </c>
      <c r="B107" s="32">
        <v>95606</v>
      </c>
      <c r="F107" s="2">
        <f>SUM(F99:F106)</f>
        <v>98940.090000000011</v>
      </c>
      <c r="G107" s="36">
        <v>3333.6199999999994</v>
      </c>
      <c r="H107" s="26">
        <f>SUM(H99:H106)</f>
        <v>95606.47</v>
      </c>
    </row>
    <row r="108" spans="1:8" ht="15" x14ac:dyDescent="0.65">
      <c r="B108" s="31"/>
      <c r="E108" s="20"/>
      <c r="F108" s="25"/>
      <c r="G108" s="22"/>
    </row>
    <row r="109" spans="1:8" x14ac:dyDescent="0.35">
      <c r="A109" s="16" t="s">
        <v>176</v>
      </c>
      <c r="B109" s="31">
        <v>3334</v>
      </c>
      <c r="E109" s="2" t="s">
        <v>177</v>
      </c>
      <c r="F109" s="2">
        <f>+G107</f>
        <v>3333.6199999999994</v>
      </c>
    </row>
    <row r="110" spans="1:8" x14ac:dyDescent="0.35">
      <c r="A110" s="16"/>
    </row>
    <row r="111" spans="1:8" x14ac:dyDescent="0.35">
      <c r="A111" s="16"/>
      <c r="B111" s="31"/>
      <c r="D111" s="12" t="s">
        <v>178</v>
      </c>
      <c r="E111" s="2" t="s">
        <v>179</v>
      </c>
      <c r="F111" s="3">
        <v>2605.4899999999998</v>
      </c>
      <c r="G111" s="3"/>
    </row>
    <row r="112" spans="1:8" x14ac:dyDescent="0.35">
      <c r="A112" s="16"/>
      <c r="D112" s="12" t="s">
        <v>180</v>
      </c>
      <c r="E112" s="2" t="s">
        <v>181</v>
      </c>
      <c r="F112" s="3">
        <v>5210.97</v>
      </c>
      <c r="G112" s="3"/>
    </row>
    <row r="113" spans="1:12" x14ac:dyDescent="0.35">
      <c r="A113" s="16"/>
      <c r="B113" s="31"/>
      <c r="D113" s="12" t="s">
        <v>182</v>
      </c>
      <c r="E113" s="2" t="s">
        <v>183</v>
      </c>
      <c r="F113" s="3">
        <v>11290.43</v>
      </c>
      <c r="G113" s="3"/>
    </row>
    <row r="114" spans="1:12" x14ac:dyDescent="0.35">
      <c r="A114" s="16"/>
      <c r="B114" s="31"/>
      <c r="D114" s="12" t="s">
        <v>184</v>
      </c>
      <c r="E114" s="2" t="s">
        <v>185</v>
      </c>
      <c r="F114" s="3">
        <v>1302.74</v>
      </c>
      <c r="G114" s="3"/>
    </row>
    <row r="115" spans="1:12" x14ac:dyDescent="0.35">
      <c r="A115" s="16"/>
      <c r="B115" s="31"/>
      <c r="D115" s="12" t="s">
        <v>186</v>
      </c>
      <c r="E115" s="2" t="s">
        <v>187</v>
      </c>
      <c r="F115" s="23">
        <v>1302.74</v>
      </c>
      <c r="G115" s="3"/>
    </row>
    <row r="116" spans="1:12" ht="13.15" x14ac:dyDescent="0.4">
      <c r="A116" s="16" t="s">
        <v>188</v>
      </c>
      <c r="B116" s="31">
        <v>21712</v>
      </c>
      <c r="E116" s="19"/>
      <c r="F116" s="1">
        <f>SUM(F111:F115)</f>
        <v>21712.370000000003</v>
      </c>
    </row>
    <row r="117" spans="1:12" x14ac:dyDescent="0.35">
      <c r="A117" s="16"/>
      <c r="B117" s="31"/>
    </row>
    <row r="118" spans="1:12" x14ac:dyDescent="0.35">
      <c r="A118" s="16" t="s">
        <v>189</v>
      </c>
      <c r="B118" s="31">
        <v>2828</v>
      </c>
      <c r="E118" s="2" t="s">
        <v>190</v>
      </c>
      <c r="F118" s="1">
        <v>2827.89</v>
      </c>
      <c r="G118" s="36"/>
      <c r="H118" s="36"/>
      <c r="I118" s="36"/>
      <c r="J118" s="36"/>
      <c r="K118" s="36"/>
      <c r="L118" s="36"/>
    </row>
    <row r="119" spans="1:12" x14ac:dyDescent="0.35">
      <c r="A119" s="16"/>
      <c r="B119" s="31"/>
    </row>
    <row r="120" spans="1:12" x14ac:dyDescent="0.35">
      <c r="A120" s="16" t="s">
        <v>191</v>
      </c>
      <c r="B120" s="31">
        <v>1202</v>
      </c>
      <c r="D120" s="12" t="s">
        <v>192</v>
      </c>
      <c r="E120" s="2" t="s">
        <v>193</v>
      </c>
      <c r="F120" s="1">
        <v>1202.45</v>
      </c>
    </row>
    <row r="121" spans="1:12" ht="13.15" x14ac:dyDescent="0.35">
      <c r="A121" s="16"/>
      <c r="B121" s="32"/>
      <c r="D121" s="12"/>
      <c r="F121" s="21"/>
    </row>
    <row r="122" spans="1:12" x14ac:dyDescent="0.35">
      <c r="A122" s="16" t="s">
        <v>194</v>
      </c>
      <c r="B122" s="31">
        <v>-1000</v>
      </c>
      <c r="D122" s="12" t="s">
        <v>195</v>
      </c>
      <c r="E122" s="2" t="s">
        <v>196</v>
      </c>
      <c r="F122" s="36">
        <v>-999.7</v>
      </c>
      <c r="G122" s="3"/>
    </row>
    <row r="123" spans="1:12" x14ac:dyDescent="0.35">
      <c r="A123" s="16"/>
      <c r="B123" s="31"/>
    </row>
    <row r="124" spans="1:12" x14ac:dyDescent="0.35">
      <c r="A124" s="16"/>
      <c r="B124" s="31"/>
      <c r="D124" s="12" t="s">
        <v>197</v>
      </c>
      <c r="E124" s="2" t="s">
        <v>198</v>
      </c>
      <c r="F124" s="3">
        <v>2356.1999999999998</v>
      </c>
    </row>
    <row r="125" spans="1:12" x14ac:dyDescent="0.35">
      <c r="A125" s="16"/>
      <c r="B125" s="31"/>
      <c r="D125" s="12" t="s">
        <v>199</v>
      </c>
      <c r="E125" s="2" t="s">
        <v>200</v>
      </c>
      <c r="F125" s="3">
        <v>16.39</v>
      </c>
    </row>
    <row r="126" spans="1:12" x14ac:dyDescent="0.35">
      <c r="A126" s="16"/>
      <c r="B126" s="31"/>
      <c r="D126" s="12" t="s">
        <v>201</v>
      </c>
      <c r="E126" s="2" t="s">
        <v>202</v>
      </c>
      <c r="F126" s="23">
        <v>2571.13</v>
      </c>
    </row>
    <row r="127" spans="1:12" ht="13.15" x14ac:dyDescent="0.4">
      <c r="A127" s="16" t="s">
        <v>203</v>
      </c>
      <c r="B127" s="31">
        <v>4944</v>
      </c>
      <c r="E127" s="19"/>
      <c r="F127" s="36">
        <f>SUM(F124:F126)</f>
        <v>4943.7199999999993</v>
      </c>
    </row>
    <row r="128" spans="1:12" ht="13.15" x14ac:dyDescent="0.35">
      <c r="A128" s="16"/>
      <c r="B128" s="32"/>
    </row>
    <row r="129" spans="1:6" x14ac:dyDescent="0.35">
      <c r="D129" s="12" t="s">
        <v>204</v>
      </c>
      <c r="E129" s="2" t="s">
        <v>205</v>
      </c>
      <c r="F129" s="3">
        <v>247809</v>
      </c>
    </row>
    <row r="130" spans="1:6" x14ac:dyDescent="0.35">
      <c r="D130" s="12" t="s">
        <v>206</v>
      </c>
      <c r="E130" s="2" t="s">
        <v>205</v>
      </c>
      <c r="F130" s="3">
        <v>14187</v>
      </c>
    </row>
    <row r="131" spans="1:6" x14ac:dyDescent="0.35">
      <c r="D131" s="12" t="s">
        <v>207</v>
      </c>
      <c r="E131" s="2" t="s">
        <v>205</v>
      </c>
      <c r="F131" s="3">
        <v>19673</v>
      </c>
    </row>
    <row r="132" spans="1:6" x14ac:dyDescent="0.35">
      <c r="D132" s="12" t="s">
        <v>208</v>
      </c>
      <c r="E132" s="2" t="s">
        <v>209</v>
      </c>
      <c r="F132" s="3">
        <v>636</v>
      </c>
    </row>
    <row r="133" spans="1:6" x14ac:dyDescent="0.35">
      <c r="D133" s="12" t="s">
        <v>210</v>
      </c>
      <c r="E133" s="2" t="s">
        <v>211</v>
      </c>
      <c r="F133" s="3">
        <v>60</v>
      </c>
    </row>
    <row r="134" spans="1:6" x14ac:dyDescent="0.35">
      <c r="D134" s="12" t="s">
        <v>212</v>
      </c>
      <c r="E134" s="2" t="s">
        <v>213</v>
      </c>
      <c r="F134" s="2">
        <v>-171963</v>
      </c>
    </row>
    <row r="135" spans="1:6" x14ac:dyDescent="0.35">
      <c r="D135" s="12" t="s">
        <v>214</v>
      </c>
      <c r="E135" s="2" t="s">
        <v>215</v>
      </c>
      <c r="F135" s="3">
        <v>6660</v>
      </c>
    </row>
    <row r="136" spans="1:6" x14ac:dyDescent="0.35">
      <c r="D136" s="12" t="s">
        <v>216</v>
      </c>
      <c r="E136" s="2" t="s">
        <v>217</v>
      </c>
      <c r="F136" s="3">
        <v>586282</v>
      </c>
    </row>
    <row r="137" spans="1:6" x14ac:dyDescent="0.35">
      <c r="D137" s="12" t="s">
        <v>218</v>
      </c>
      <c r="E137" s="2" t="s">
        <v>219</v>
      </c>
      <c r="F137" s="3">
        <v>5135</v>
      </c>
    </row>
    <row r="138" spans="1:6" x14ac:dyDescent="0.35">
      <c r="D138" s="12" t="s">
        <v>220</v>
      </c>
      <c r="E138" s="2" t="s">
        <v>221</v>
      </c>
      <c r="F138" s="3">
        <v>134483</v>
      </c>
    </row>
    <row r="139" spans="1:6" x14ac:dyDescent="0.35">
      <c r="A139" s="16"/>
      <c r="B139" s="31"/>
      <c r="D139" s="12" t="s">
        <v>222</v>
      </c>
      <c r="E139" s="2" t="s">
        <v>223</v>
      </c>
      <c r="F139" s="3">
        <v>194682</v>
      </c>
    </row>
    <row r="140" spans="1:6" x14ac:dyDescent="0.35">
      <c r="A140" s="16"/>
      <c r="B140" s="31"/>
      <c r="D140" s="12" t="s">
        <v>224</v>
      </c>
      <c r="E140" s="2" t="s">
        <v>225</v>
      </c>
      <c r="F140" s="3">
        <v>42770</v>
      </c>
    </row>
    <row r="141" spans="1:6" x14ac:dyDescent="0.35">
      <c r="A141" s="16"/>
      <c r="B141" s="31"/>
      <c r="D141" s="12" t="s">
        <v>226</v>
      </c>
      <c r="E141" s="2" t="s">
        <v>227</v>
      </c>
      <c r="F141" s="3">
        <v>78992</v>
      </c>
    </row>
    <row r="142" spans="1:6" x14ac:dyDescent="0.35">
      <c r="A142" s="16"/>
      <c r="B142" s="31"/>
      <c r="D142" s="12" t="s">
        <v>228</v>
      </c>
      <c r="E142" s="2" t="s">
        <v>229</v>
      </c>
      <c r="F142" s="3">
        <v>218548</v>
      </c>
    </row>
    <row r="143" spans="1:6" x14ac:dyDescent="0.35">
      <c r="A143" s="16"/>
      <c r="B143" s="31"/>
      <c r="D143" s="12" t="s">
        <v>230</v>
      </c>
      <c r="E143" s="2" t="s">
        <v>231</v>
      </c>
      <c r="F143" s="3">
        <v>37977</v>
      </c>
    </row>
    <row r="144" spans="1:6" x14ac:dyDescent="0.35">
      <c r="A144" s="16"/>
      <c r="B144" s="31"/>
      <c r="D144" s="12" t="s">
        <v>232</v>
      </c>
      <c r="E144" s="2" t="s">
        <v>233</v>
      </c>
      <c r="F144" s="3">
        <v>4067</v>
      </c>
    </row>
    <row r="145" spans="1:6" x14ac:dyDescent="0.35">
      <c r="A145" s="16"/>
      <c r="B145" s="31"/>
      <c r="D145" s="12" t="s">
        <v>234</v>
      </c>
      <c r="E145" s="2" t="s">
        <v>235</v>
      </c>
      <c r="F145" s="3">
        <v>48</v>
      </c>
    </row>
    <row r="146" spans="1:6" x14ac:dyDescent="0.35">
      <c r="A146" s="16"/>
      <c r="B146" s="31"/>
      <c r="D146" s="12" t="s">
        <v>236</v>
      </c>
      <c r="E146" s="2" t="s">
        <v>237</v>
      </c>
      <c r="F146" s="3">
        <v>23897</v>
      </c>
    </row>
    <row r="147" spans="1:6" x14ac:dyDescent="0.35">
      <c r="A147" s="16"/>
      <c r="B147" s="31"/>
      <c r="D147" s="12" t="s">
        <v>238</v>
      </c>
      <c r="E147" s="2" t="s">
        <v>239</v>
      </c>
      <c r="F147" s="3">
        <v>4243</v>
      </c>
    </row>
    <row r="148" spans="1:6" x14ac:dyDescent="0.35">
      <c r="A148" s="16"/>
      <c r="B148" s="31"/>
      <c r="D148" s="12" t="s">
        <v>240</v>
      </c>
      <c r="E148" s="2" t="s">
        <v>241</v>
      </c>
      <c r="F148" s="3">
        <v>1664</v>
      </c>
    </row>
    <row r="149" spans="1:6" x14ac:dyDescent="0.35">
      <c r="A149" s="16"/>
      <c r="B149" s="31"/>
      <c r="D149" s="12" t="s">
        <v>242</v>
      </c>
      <c r="E149" s="2" t="s">
        <v>243</v>
      </c>
      <c r="F149" s="3">
        <v>4017.64</v>
      </c>
    </row>
    <row r="150" spans="1:6" x14ac:dyDescent="0.35">
      <c r="A150" s="16"/>
      <c r="B150" s="31"/>
      <c r="D150" s="12" t="s">
        <v>244</v>
      </c>
      <c r="E150" s="2" t="s">
        <v>245</v>
      </c>
      <c r="F150" s="3">
        <v>1467</v>
      </c>
    </row>
    <row r="151" spans="1:6" x14ac:dyDescent="0.35">
      <c r="A151" s="16"/>
      <c r="B151" s="31"/>
      <c r="D151" s="12" t="s">
        <v>246</v>
      </c>
      <c r="E151" s="2" t="s">
        <v>247</v>
      </c>
      <c r="F151" s="3">
        <v>3702</v>
      </c>
    </row>
    <row r="152" spans="1:6" x14ac:dyDescent="0.35">
      <c r="A152" s="16"/>
      <c r="B152" s="31"/>
      <c r="D152" s="12" t="s">
        <v>248</v>
      </c>
      <c r="E152" s="2" t="s">
        <v>249</v>
      </c>
      <c r="F152" s="3">
        <v>62</v>
      </c>
    </row>
    <row r="153" spans="1:6" x14ac:dyDescent="0.35">
      <c r="A153" s="16"/>
      <c r="B153" s="31"/>
      <c r="D153" s="12" t="s">
        <v>250</v>
      </c>
      <c r="E153" s="2" t="s">
        <v>251</v>
      </c>
      <c r="F153" s="23">
        <v>132</v>
      </c>
    </row>
    <row r="154" spans="1:6" ht="13.15" x14ac:dyDescent="0.4">
      <c r="A154" s="16" t="s">
        <v>252</v>
      </c>
      <c r="B154" s="34">
        <v>1459231</v>
      </c>
      <c r="E154" s="19"/>
      <c r="F154" s="36">
        <f>SUM(F129:F153)</f>
        <v>1459230.64</v>
      </c>
    </row>
    <row r="156" spans="1:6" x14ac:dyDescent="0.35">
      <c r="A156" s="16" t="s">
        <v>253</v>
      </c>
      <c r="B156" s="31">
        <v>3296</v>
      </c>
      <c r="D156" s="12" t="s">
        <v>254</v>
      </c>
      <c r="E156" s="2" t="s">
        <v>255</v>
      </c>
      <c r="F156" s="36">
        <v>3295.64</v>
      </c>
    </row>
    <row r="157" spans="1:6" ht="13.15" x14ac:dyDescent="0.4">
      <c r="A157" s="16"/>
      <c r="B157" s="33"/>
      <c r="D157" s="12"/>
      <c r="F157" s="26"/>
    </row>
    <row r="158" spans="1:6" ht="13.15" thickBot="1" x14ac:dyDescent="0.4">
      <c r="A158" s="16" t="s">
        <v>256</v>
      </c>
      <c r="B158" s="44">
        <f>SUM(B12:B19)-SUM(B29:B157)</f>
        <v>-555213</v>
      </c>
      <c r="E158" s="35"/>
      <c r="F158" s="45">
        <f>+F13+F15+F17+F18+F19-F29-F31-H46-F53-F55-F64-F74-F76-F78-H89-F96-H107-F109-F116-F118-F120-F122-F127-F154-F156</f>
        <v>-555212.11000000022</v>
      </c>
    </row>
    <row r="159" spans="1:6" ht="13.15" thickTop="1" x14ac:dyDescent="0.35"/>
  </sheetData>
  <mergeCells count="2">
    <mergeCell ref="D5:F5"/>
    <mergeCell ref="A5:B5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859F58A294E74EBF5998F88DF9FFB0" ma:contentTypeVersion="12" ma:contentTypeDescription="Create a new document." ma:contentTypeScope="" ma:versionID="15f6ca045c636a919e858ea3c1d2f983">
  <xsd:schema xmlns:xsd="http://www.w3.org/2001/XMLSchema" xmlns:xs="http://www.w3.org/2001/XMLSchema" xmlns:p="http://schemas.microsoft.com/office/2006/metadata/properties" xmlns:ns2="887b3745-c80b-4d8d-8f4d-91599da31528" xmlns:ns3="91fd4a67-a72e-4b63-af64-fdd815d90962" targetNamespace="http://schemas.microsoft.com/office/2006/metadata/properties" ma:root="true" ma:fieldsID="4c0d733c856d03d2aae461e83eb51d9a" ns2:_="" ns3:_="">
    <xsd:import namespace="887b3745-c80b-4d8d-8f4d-91599da31528"/>
    <xsd:import namespace="91fd4a67-a72e-4b63-af64-fdd815d909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7b3745-c80b-4d8d-8f4d-91599da315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5d1464f-bf2d-4764-91b1-641742962a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d4a67-a72e-4b63-af64-fdd815d9096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f55f097-6fc8-47a7-8c05-e1f8b345d137}" ma:internalName="TaxCatchAll" ma:showField="CatchAllData" ma:web="91fd4a67-a72e-4b63-af64-fdd815d909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1fd4a67-a72e-4b63-af64-fdd815d90962" xsi:nil="true"/>
    <lcf76f155ced4ddcb4097134ff3c332f xmlns="887b3745-c80b-4d8d-8f4d-91599da3152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CC4C2CA-37CA-4E96-9984-E443949E75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7b3745-c80b-4d8d-8f4d-91599da31528"/>
    <ds:schemaRef ds:uri="91fd4a67-a72e-4b63-af64-fdd815d909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FBED62-22DB-44AF-8734-FAA560C0BD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FAC1D8-8A14-4E56-8501-3A144D1C272C}">
  <ds:schemaRefs>
    <ds:schemaRef ds:uri="http://schemas.microsoft.com/office/2006/metadata/properties"/>
    <ds:schemaRef ds:uri="http://schemas.microsoft.com/office/infopath/2007/PartnerControls"/>
    <ds:schemaRef ds:uri="91fd4a67-a72e-4b63-af64-fdd815d90962"/>
    <ds:schemaRef ds:uri="887b3745-c80b-4d8d-8f4d-91599da3152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SAO Cross Ref to 2022 GL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Alan</dc:creator>
  <cp:keywords/>
  <dc:description/>
  <cp:lastModifiedBy>Robert Miller</cp:lastModifiedBy>
  <cp:revision/>
  <dcterms:created xsi:type="dcterms:W3CDTF">2016-05-18T14:12:06Z</dcterms:created>
  <dcterms:modified xsi:type="dcterms:W3CDTF">2024-05-01T18:01:43Z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0x01010001859F58A294E74EBF5998F88DF9FFB0</vt:lpwstr>
  </property>
</Properties>
</file>